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F:\SEGUNDO TRIMESTRE\Cuadros Estadísticos\"/>
    </mc:Choice>
  </mc:AlternateContent>
  <bookViews>
    <workbookView xWindow="-15" yWindow="-15" windowWidth="13545" windowHeight="12015"/>
  </bookViews>
  <sheets>
    <sheet name="Anexo 10" sheetId="10" r:id="rId1"/>
    <sheet name="Anexo 11" sheetId="11" r:id="rId2"/>
    <sheet name="Anexo 12" sheetId="8" r:id="rId3"/>
    <sheet name="Anexo 13" sheetId="12" r:id="rId4"/>
    <sheet name="Anexo 14" sheetId="14" r:id="rId5"/>
    <sheet name="Anexo 15" sheetId="6" r:id="rId6"/>
    <sheet name="Anexo 16 " sheetId="13" r:id="rId7"/>
    <sheet name="Anexo 17" sheetId="9" r:id="rId8"/>
    <sheet name="Anexo 18" sheetId="15" r:id="rId9"/>
    <sheet name="Anexo 19" sheetId="7"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6">#REF!</definedName>
    <definedName name="\c" localSheetId="7">#REF!</definedName>
    <definedName name="\c" localSheetId="8">#REF!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6">#REF!</definedName>
    <definedName name="\z" localSheetId="7">#REF!</definedName>
    <definedName name="\z" localSheetId="8">#REF!</definedName>
    <definedName name="\z" localSheetId="9">#REF!</definedName>
    <definedName name="\z">#REF!</definedName>
    <definedName name="_________ABR1" localSheetId="0">[1]!ABR&amp;[1]!MAY&amp;[1]!JUN&amp;[1]!JUL&amp;[1]!AGO&amp;[1]!SEP</definedName>
    <definedName name="_________ABR1" localSheetId="1">[2]!ABR&amp;[2]!MAY&amp;[2]!JUN&amp;[2]!JUL&amp;[2]!AGO&amp;[2]!SEP</definedName>
    <definedName name="_________ABR1" localSheetId="4">[1]!ABR&amp;[1]!MAY&amp;[1]!JUN&amp;[1]!JUL&amp;[1]!AGO&amp;[1]!SEP</definedName>
    <definedName name="_________ABR1" localSheetId="6">[2]!ABR&amp;[2]!MAY&amp;[2]!JUN&amp;[2]!JUL&amp;[2]!AGO&amp;[2]!SEP</definedName>
    <definedName name="_________ABR1" localSheetId="7">[3]!ABR&amp;[3]!MAY&amp;[3]!JUN&amp;[3]!JUL&amp;[3]!AGO&amp;[3]!SEP</definedName>
    <definedName name="_________ABR1" localSheetId="8">[1]!ABR&amp;[1]!MAY&amp;[1]!JUN&amp;[1]!JUL&amp;[1]!AGO&amp;[1]!SEP</definedName>
    <definedName name="_________ABR1" localSheetId="9">[3]!ABR&amp;[3]!MAY&amp;[3]!JUN&amp;[3]!JUL&amp;[3]!AGO&amp;[3]!SEP</definedName>
    <definedName name="_________ABR1">[1]!ABR&amp;[1]!MAY&amp;[1]!JUN&amp;[1]!JUL&amp;[1]!AGO&amp;[1]!SEP</definedName>
    <definedName name="_________AGO1" localSheetId="0">[1]!AGO&amp;[1]!SEP&amp;[1]!OCT&amp;[1]!NOV&amp;[1]!DIC</definedName>
    <definedName name="_________AGO1" localSheetId="1">[2]!AGO&amp;[2]!SEP&amp;[2]!OCT&amp;[2]!NOV&amp;[2]!DIC</definedName>
    <definedName name="_________AGO1" localSheetId="4">[1]!AGO&amp;[1]!SEP&amp;[1]!OCT&amp;[1]!NOV&amp;[1]!DIC</definedName>
    <definedName name="_________AGO1" localSheetId="6">[2]!AGO&amp;[2]!SEP&amp;[2]!OCT&amp;[2]!NOV&amp;[2]!DIC</definedName>
    <definedName name="_________AGO1" localSheetId="7">[3]!AGO&amp;[3]!SEP&amp;[3]!OCT&amp;[3]!NOV&amp;[3]!DIC</definedName>
    <definedName name="_________AGO1" localSheetId="8">[1]!AGO&amp;[1]!SEP&amp;[1]!OCT&amp;[1]!NOV&amp;[1]!DIC</definedName>
    <definedName name="_________AGO1" localSheetId="9">[3]!AGO&amp;[3]!SEP&amp;[3]!OCT&amp;[3]!NOV&amp;[3]!DIC</definedName>
    <definedName name="_________AGO1">[1]!AGO&amp;[1]!SEP&amp;[1]!OCT&amp;[1]!NOV&amp;[1]!DIC</definedName>
    <definedName name="_________FEB1" localSheetId="0">[1]!FEB&amp;[1]!MAR&amp;[1]!ABR&amp;[1]!MAY&amp;[1]!JUN&amp;[1]!JUL</definedName>
    <definedName name="_________FEB1" localSheetId="1">[2]!FEB&amp;[2]!MAR&amp;[2]!ABR&amp;[2]!MAY&amp;[2]!JUN&amp;[2]!JUL</definedName>
    <definedName name="_________FEB1" localSheetId="4">[1]!FEB&amp;[1]!MAR&amp;[1]!ABR&amp;[1]!MAY&amp;[1]!JUN&amp;[1]!JUL</definedName>
    <definedName name="_________FEB1" localSheetId="6">[2]!FEB&amp;[2]!MAR&amp;[2]!ABR&amp;[2]!MAY&amp;[2]!JUN&amp;[2]!JUL</definedName>
    <definedName name="_________FEB1" localSheetId="7">[3]!FEB&amp;[3]!MAR&amp;[3]!ABR&amp;[3]!MAY&amp;[3]!JUN&amp;[3]!JUL</definedName>
    <definedName name="_________FEB1" localSheetId="8">[1]!FEB&amp;[1]!MAR&amp;[1]!ABR&amp;[1]!MAY&amp;[1]!JUN&amp;[1]!JUL</definedName>
    <definedName name="_________FEB1" localSheetId="9">[3]!FEB&amp;[3]!MAR&amp;[3]!ABR&amp;[3]!MAY&amp;[3]!JUN&amp;[3]!JUL</definedName>
    <definedName name="_________FEB1">[1]!FEB&amp;[1]!MAR&amp;[1]!ABR&amp;[1]!MAY&amp;[1]!JUN&amp;[1]!JUL</definedName>
    <definedName name="_________JUL1" localSheetId="0">[1]!JUL&amp;[1]!AGO&amp;[1]!SEP&amp;[1]!OCT&amp;[1]!NOV</definedName>
    <definedName name="_________JUL1" localSheetId="1">[2]!JUL&amp;[2]!AGO&amp;[2]!SEP&amp;[2]!OCT&amp;[2]!NOV</definedName>
    <definedName name="_________JUL1" localSheetId="4">[1]!JUL&amp;[1]!AGO&amp;[1]!SEP&amp;[1]!OCT&amp;[1]!NOV</definedName>
    <definedName name="_________JUL1" localSheetId="6">[2]!JUL&amp;[2]!AGO&amp;[2]!SEP&amp;[2]!OCT&amp;[2]!NOV</definedName>
    <definedName name="_________JUL1" localSheetId="7">[3]!JUL&amp;[3]!AGO&amp;[3]!SEP&amp;[3]!OCT&amp;[3]!NOV</definedName>
    <definedName name="_________JUL1" localSheetId="8">[1]!JUL&amp;[1]!AGO&amp;[1]!SEP&amp;[1]!OCT&amp;[1]!NOV</definedName>
    <definedName name="_________JUL1" localSheetId="9">[3]!JUL&amp;[3]!AGO&amp;[3]!SEP&amp;[3]!OCT&amp;[3]!NOV</definedName>
    <definedName name="_________JUL1">[1]!JUL&amp;[1]!AGO&amp;[1]!SEP&amp;[1]!OCT&amp;[1]!NOV</definedName>
    <definedName name="_________JUN1" localSheetId="0">[1]!JUN&amp;[1]!JUL&amp;[1]!AGO&amp;[1]!SEP&amp;[1]!OCT</definedName>
    <definedName name="_________JUN1" localSheetId="1">[2]!JUN&amp;[2]!JUL&amp;[2]!AGO&amp;[2]!SEP&amp;[2]!OCT</definedName>
    <definedName name="_________JUN1" localSheetId="4">[1]!JUN&amp;[1]!JUL&amp;[1]!AGO&amp;[1]!SEP&amp;[1]!OCT</definedName>
    <definedName name="_________JUN1" localSheetId="6">[2]!JUN&amp;[2]!JUL&amp;[2]!AGO&amp;[2]!SEP&amp;[2]!OCT</definedName>
    <definedName name="_________JUN1" localSheetId="7">[3]!JUN&amp;[3]!JUL&amp;[3]!AGO&amp;[3]!SEP&amp;[3]!OCT</definedName>
    <definedName name="_________JUN1" localSheetId="8">[1]!JUN&amp;[1]!JUL&amp;[1]!AGO&amp;[1]!SEP&amp;[1]!OCT</definedName>
    <definedName name="_________JUN1" localSheetId="9">[3]!JUN&amp;[3]!JUL&amp;[3]!AGO&amp;[3]!SEP&amp;[3]!OCT</definedName>
    <definedName name="_________JUN1">[1]!JUN&amp;[1]!JUL&amp;[1]!AGO&amp;[1]!SEP&amp;[1]!OCT</definedName>
    <definedName name="_________MAR1" localSheetId="0">[1]!MAR&amp;[1]!ABR&amp;[1]!MAY&amp;[1]!JUN&amp;[1]!JUL&amp;[1]!AGO</definedName>
    <definedName name="_________MAR1" localSheetId="1">[2]!MAR&amp;[2]!ABR&amp;[2]!MAY&amp;[2]!JUN&amp;[2]!JUL&amp;[2]!AGO</definedName>
    <definedName name="_________MAR1" localSheetId="4">[1]!MAR&amp;[1]!ABR&amp;[1]!MAY&amp;[1]!JUN&amp;[1]!JUL&amp;[1]!AGO</definedName>
    <definedName name="_________MAR1" localSheetId="6">[2]!MAR&amp;[2]!ABR&amp;[2]!MAY&amp;[2]!JUN&amp;[2]!JUL&amp;[2]!AGO</definedName>
    <definedName name="_________MAR1" localSheetId="7">[3]!MAR&amp;[3]!ABR&amp;[3]!MAY&amp;[3]!JUN&amp;[3]!JUL&amp;[3]!AGO</definedName>
    <definedName name="_________MAR1" localSheetId="8">[1]!MAR&amp;[1]!ABR&amp;[1]!MAY&amp;[1]!JUN&amp;[1]!JUL&amp;[1]!AGO</definedName>
    <definedName name="_________MAR1" localSheetId="9">[3]!MAR&amp;[3]!ABR&amp;[3]!MAY&amp;[3]!JUN&amp;[3]!JUL&amp;[3]!AGO</definedName>
    <definedName name="_________MAR1">[1]!MAR&amp;[1]!ABR&amp;[1]!MAY&amp;[1]!JUN&amp;[1]!JUL&amp;[1]!AGO</definedName>
    <definedName name="_________MAY1" localSheetId="0">[1]!MAY&amp;[1]!JUN&amp;[1]!JUL&amp;[1]!AGO&amp;[1]!SEP</definedName>
    <definedName name="_________MAY1" localSheetId="1">[2]!MAY&amp;[2]!JUN&amp;[2]!JUL&amp;[2]!AGO&amp;[2]!SEP</definedName>
    <definedName name="_________MAY1" localSheetId="4">[1]!MAY&amp;[1]!JUN&amp;[1]!JUL&amp;[1]!AGO&amp;[1]!SEP</definedName>
    <definedName name="_________MAY1" localSheetId="6">[2]!MAY&amp;[2]!JUN&amp;[2]!JUL&amp;[2]!AGO&amp;[2]!SEP</definedName>
    <definedName name="_________MAY1" localSheetId="7">[3]!MAY&amp;[3]!JUN&amp;[3]!JUL&amp;[3]!AGO&amp;[3]!SEP</definedName>
    <definedName name="_________MAY1" localSheetId="8">[1]!MAY&amp;[1]!JUN&amp;[1]!JUL&amp;[1]!AGO&amp;[1]!SEP</definedName>
    <definedName name="_________MAY1" localSheetId="9">[3]!MAY&amp;[3]!JUN&amp;[3]!JUL&amp;[3]!AGO&amp;[3]!SEP</definedName>
    <definedName name="_________MAY1">[1]!MAY&amp;[1]!JUN&amp;[1]!JUL&amp;[1]!AGO&amp;[1]!SEP</definedName>
    <definedName name="_________NOV1" localSheetId="0">[1]!NOV&amp;[1]!DIC</definedName>
    <definedName name="_________NOV1" localSheetId="1">[2]!NOV&amp;[2]!DIC</definedName>
    <definedName name="_________NOV1" localSheetId="4">[1]!NOV&amp;[1]!DIC</definedName>
    <definedName name="_________NOV1" localSheetId="6">[2]!NOV&amp;[2]!DIC</definedName>
    <definedName name="_________NOV1" localSheetId="7">[3]!NOV&amp;[3]!DIC</definedName>
    <definedName name="_________NOV1" localSheetId="8">[1]!NOV&amp;[1]!DIC</definedName>
    <definedName name="_________NOV1" localSheetId="9">[3]!NOV&amp;[3]!DIC</definedName>
    <definedName name="_________NOV1">[1]!NOV&amp;[1]!DIC</definedName>
    <definedName name="_________OCT1" localSheetId="0">[1]!OCT&amp;[1]!NOV&amp;[1]!DIC</definedName>
    <definedName name="_________OCT1" localSheetId="1">[2]!OCT&amp;[2]!NOV&amp;[2]!DIC</definedName>
    <definedName name="_________OCT1" localSheetId="4">[1]!OCT&amp;[1]!NOV&amp;[1]!DIC</definedName>
    <definedName name="_________OCT1" localSheetId="6">[2]!OCT&amp;[2]!NOV&amp;[2]!DIC</definedName>
    <definedName name="_________OCT1" localSheetId="7">[3]!OCT&amp;[3]!NOV&amp;[3]!DIC</definedName>
    <definedName name="_________OCT1" localSheetId="8">[1]!OCT&amp;[1]!NOV&amp;[1]!DIC</definedName>
    <definedName name="_________OCT1" localSheetId="9">[3]!OCT&amp;[3]!NOV&amp;[3]!DIC</definedName>
    <definedName name="_________OCT1">[1]!OCT&amp;[1]!NOV&amp;[1]!DIC</definedName>
    <definedName name="_________SEP1" localSheetId="0">[1]!SEP&amp;[1]!OCT&amp;[1]!NOV&amp;[1]!DIC</definedName>
    <definedName name="_________SEP1" localSheetId="1">[2]!SEP&amp;[2]!OCT&amp;[2]!NOV&amp;[2]!DIC</definedName>
    <definedName name="_________SEP1" localSheetId="4">[1]!SEP&amp;[1]!OCT&amp;[1]!NOV&amp;[1]!DIC</definedName>
    <definedName name="_________SEP1" localSheetId="6">[2]!SEP&amp;[2]!OCT&amp;[2]!NOV&amp;[2]!DIC</definedName>
    <definedName name="_________SEP1" localSheetId="7">[3]!SEP&amp;[3]!OCT&amp;[3]!NOV&amp;[3]!DIC</definedName>
    <definedName name="_________SEP1" localSheetId="8">[1]!SEP&amp;[1]!OCT&amp;[1]!NOV&amp;[1]!DIC</definedName>
    <definedName name="_________SEP1" localSheetId="9">[3]!SEP&amp;[3]!OCT&amp;[3]!NOV&amp;[3]!DIC</definedName>
    <definedName name="_________SEP1">[1]!SEP&amp;[1]!OCT&amp;[1]!NOV&amp;[1]!DIC</definedName>
    <definedName name="________cad179" localSheetId="0">'[4]Mod Eco Controlados 99'!#REF!</definedName>
    <definedName name="________cad179" localSheetId="1">'[4]Mod Eco Controlados 99'!#REF!</definedName>
    <definedName name="________cad179" localSheetId="3">'[4]Mod Eco Controlados 99'!#REF!</definedName>
    <definedName name="________cad179" localSheetId="4">'[4]Mod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cad17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[2]!FEB&amp;[2]!MAR&amp;[2]!ABR&amp;[2]!MAY&amp;[2]!JUN&amp;[2]!JUL</definedName>
    <definedName name="________FEB1" localSheetId="4">[1]!FEB&amp;[1]!MAR&amp;[1]!ABR&amp;[1]!MAY&amp;[1]!JUN&amp;[1]!JUL</definedName>
    <definedName name="________FEB1" localSheetId="6">[2]!FEB&amp;[2]!MAR&amp;[2]!ABR&amp;[2]!MAY&amp;[2]!JUN&amp;[2]!JUL</definedName>
    <definedName name="________FEB1" localSheetId="7">[3]!FEB&amp;[3]!MAR&amp;[3]!ABR&amp;[3]!MAY&amp;[3]!JUN&amp;[3]!JUL</definedName>
    <definedName name="________FEB1" localSheetId="8">[1]!FEB&amp;[1]!MAR&amp;[1]!ABR&amp;[1]!MAY&amp;[1]!JUN&amp;[1]!JUL</definedName>
    <definedName name="________FEB1" localSheetId="9">[3]!FEB&amp;[3]!MAR&amp;[3]!ABR&amp;[3]!MAY&amp;[3]!JUN&amp;[3]!JUL</definedName>
    <definedName name="________FEB1">[1]!FEB&amp;[1]!MAR&amp;[1]!ABR&amp;[1]!MAY&amp;[1]!JUN&amp;[1]!JUL</definedName>
    <definedName name="________JUL1" localSheetId="0">[1]!JUL&amp;[1]!AGO&amp;[1]!SEP&amp;[1]!OCT&amp;[1]!NOV</definedName>
    <definedName name="________JUL1" localSheetId="1">[2]!JUL&amp;[2]!AGO&amp;[2]!SEP&amp;[2]!OCT&amp;[2]!NOV</definedName>
    <definedName name="________JUL1" localSheetId="4">[1]!JUL&amp;[1]!AGO&amp;[1]!SEP&amp;[1]!OCT&amp;[1]!NOV</definedName>
    <definedName name="________JUL1" localSheetId="6">[2]!JUL&amp;[2]!AGO&amp;[2]!SEP&amp;[2]!OCT&amp;[2]!NOV</definedName>
    <definedName name="________JUL1" localSheetId="7">[3]!JUL&amp;[3]!AGO&amp;[3]!SEP&amp;[3]!OCT&amp;[3]!NOV</definedName>
    <definedName name="________JUL1" localSheetId="8">[1]!JUL&amp;[1]!AGO&amp;[1]!SEP&amp;[1]!OCT&amp;[1]!NOV</definedName>
    <definedName name="________JUL1" localSheetId="9">[3]!JUL&amp;[3]!AGO&amp;[3]!SEP&amp;[3]!OCT&amp;[3]!NOV</definedName>
    <definedName name="________JUL1">[1]!JUL&amp;[1]!AGO&amp;[1]!SEP&amp;[1]!OCT&amp;[1]!NOV</definedName>
    <definedName name="________JUN1" localSheetId="0">[1]!JUN&amp;[1]!JUL&amp;[1]!AGO&amp;[1]!SEP&amp;[1]!OCT</definedName>
    <definedName name="________JUN1" localSheetId="1">[2]!JUN&amp;[2]!JUL&amp;[2]!AGO&amp;[2]!SEP&amp;[2]!OCT</definedName>
    <definedName name="________JUN1" localSheetId="4">[1]!JUN&amp;[1]!JUL&amp;[1]!AGO&amp;[1]!SEP&amp;[1]!OCT</definedName>
    <definedName name="________JUN1" localSheetId="6">[2]!JUN&amp;[2]!JUL&amp;[2]!AGO&amp;[2]!SEP&amp;[2]!OCT</definedName>
    <definedName name="________JUN1" localSheetId="7">[3]!JUN&amp;[3]!JUL&amp;[3]!AGO&amp;[3]!SEP&amp;[3]!OCT</definedName>
    <definedName name="________JUN1" localSheetId="8">[1]!JUN&amp;[1]!JUL&amp;[1]!AGO&amp;[1]!SEP&amp;[1]!OCT</definedName>
    <definedName name="________JUN1" localSheetId="9">[3]!JUN&amp;[3]!JUL&amp;[3]!AGO&amp;[3]!SEP&amp;[3]!OCT</definedName>
    <definedName name="________JUN1">[1]!JUN&amp;[1]!JUL&amp;[1]!AGO&amp;[1]!SEP&amp;[1]!OCT</definedName>
    <definedName name="________OCT1" localSheetId="0">[1]!OCT&amp;[1]!NOV&amp;[1]!DIC</definedName>
    <definedName name="________OCT1" localSheetId="1">[2]!OCT&amp;[2]!NOV&amp;[2]!DIC</definedName>
    <definedName name="________OCT1" localSheetId="4">[1]!OCT&amp;[1]!NOV&amp;[1]!DIC</definedName>
    <definedName name="________OCT1" localSheetId="6">[2]!OCT&amp;[2]!NOV&amp;[2]!DIC</definedName>
    <definedName name="________OCT1" localSheetId="7">[3]!OCT&amp;[3]!NOV&amp;[3]!DIC</definedName>
    <definedName name="________OCT1" localSheetId="8">[1]!OCT&amp;[1]!NOV&amp;[1]!DIC</definedName>
    <definedName name="________OCT1" localSheetId="9">[3]!OCT&amp;[3]!NOV&amp;[3]!DIC</definedName>
    <definedName name="________OCT1">[1]!OCT&amp;[1]!NOV&amp;[1]!DIC</definedName>
    <definedName name="________SEP1" localSheetId="0">[1]!SEP&amp;[1]!OCT&amp;[1]!NOV&amp;[1]!DIC</definedName>
    <definedName name="________SEP1" localSheetId="1">[2]!SEP&amp;[2]!OCT&amp;[2]!NOV&amp;[2]!DIC</definedName>
    <definedName name="________SEP1" localSheetId="4">[1]!SEP&amp;[1]!OCT&amp;[1]!NOV&amp;[1]!DIC</definedName>
    <definedName name="________SEP1" localSheetId="6">[2]!SEP&amp;[2]!OCT&amp;[2]!NOV&amp;[2]!DIC</definedName>
    <definedName name="________SEP1" localSheetId="7">[3]!SEP&amp;[3]!OCT&amp;[3]!NOV&amp;[3]!DIC</definedName>
    <definedName name="________SEP1" localSheetId="8">[1]!SEP&amp;[1]!OCT&amp;[1]!NOV&amp;[1]!DIC</definedName>
    <definedName name="________SEP1" localSheetId="9">[3]!SEP&amp;[3]!OCT&amp;[3]!NOV&amp;[3]!DIC</definedName>
    <definedName name="________SEP1">[1]!SEP&amp;[1]!OCT&amp;[1]!NOV&amp;[1]!DIC</definedName>
    <definedName name="________smg97">'[5]Premisa macro'!$E$4</definedName>
    <definedName name="_______ABR1" localSheetId="0">[1]!ABR&amp;[1]!MAY&amp;[1]!JUN&amp;[1]!JUL&amp;[1]!AGO&amp;[1]!SEP</definedName>
    <definedName name="_______ABR1" localSheetId="1">[2]!ABR&amp;[2]!MAY&amp;[2]!JUN&amp;[2]!JUL&amp;[2]!AGO&amp;[2]!SEP</definedName>
    <definedName name="_______ABR1" localSheetId="4">[1]!ABR&amp;[1]!MAY&amp;[1]!JUN&amp;[1]!JUL&amp;[1]!AGO&amp;[1]!SEP</definedName>
    <definedName name="_______ABR1" localSheetId="6">[2]!ABR&amp;[2]!MAY&amp;[2]!JUN&amp;[2]!JUL&amp;[2]!AGO&amp;[2]!SEP</definedName>
    <definedName name="_______ABR1" localSheetId="7">[3]!ABR&amp;[3]!MAY&amp;[3]!JUN&amp;[3]!JUL&amp;[3]!AGO&amp;[3]!SEP</definedName>
    <definedName name="_______ABR1" localSheetId="8">[1]!ABR&amp;[1]!MAY&amp;[1]!JUN&amp;[1]!JUL&amp;[1]!AGO&amp;[1]!SEP</definedName>
    <definedName name="_______ABR1" localSheetId="9">[3]!ABR&amp;[3]!MAY&amp;[3]!JUN&amp;[3]!JUL&amp;[3]!AGO&amp;[3]!SEP</definedName>
    <definedName name="_______ABR1">[1]!ABR&amp;[1]!MAY&amp;[1]!JUN&amp;[1]!JUL&amp;[1]!AGO&amp;[1]!SEP</definedName>
    <definedName name="_______ABR2" localSheetId="6">[6]edofza4!$C$22</definedName>
    <definedName name="_______ABR2">[7]edofza4!$C$22</definedName>
    <definedName name="_______AGO1" localSheetId="0">[1]!AGO&amp;[1]!SEP&amp;[1]!OCT&amp;[1]!NOV&amp;[1]!DIC</definedName>
    <definedName name="_______AGO1" localSheetId="1">[2]!AGO&amp;[2]!SEP&amp;[2]!OCT&amp;[2]!NOV&amp;[2]!DIC</definedName>
    <definedName name="_______AGO1" localSheetId="4">[1]!AGO&amp;[1]!SEP&amp;[1]!OCT&amp;[1]!NOV&amp;[1]!DIC</definedName>
    <definedName name="_______AGO1" localSheetId="6">[2]!AGO&amp;[2]!SEP&amp;[2]!OCT&amp;[2]!NOV&amp;[2]!DIC</definedName>
    <definedName name="_______AGO1" localSheetId="7">[3]!AGO&amp;[3]!SEP&amp;[3]!OCT&amp;[3]!NOV&amp;[3]!DIC</definedName>
    <definedName name="_______AGO1" localSheetId="8">[1]!AGO&amp;[1]!SEP&amp;[1]!OCT&amp;[1]!NOV&amp;[1]!DIC</definedName>
    <definedName name="_______AGO1" localSheetId="9">[3]!AGO&amp;[3]!SEP&amp;[3]!OCT&amp;[3]!NOV&amp;[3]!DIC</definedName>
    <definedName name="_______AGO1">[1]!AGO&amp;[1]!SEP&amp;[1]!OCT&amp;[1]!NOV&amp;[1]!DIC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6">#REF!</definedName>
    <definedName name="_______CFD02" localSheetId="7">#REF!</definedName>
    <definedName name="_______CFD02" localSheetId="8">#REF!</definedName>
    <definedName name="_______CFD02" localSheetId="9">#REF!</definedName>
    <definedName name="_______CFD02">#REF!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[2]!FEB&amp;[2]!MAR&amp;[2]!ABR&amp;[2]!MAY&amp;[2]!JUN&amp;[2]!JUL</definedName>
    <definedName name="_______FEB1" localSheetId="4">[1]!FEB&amp;[1]!MAR&amp;[1]!ABR&amp;[1]!MAY&amp;[1]!JUN&amp;[1]!JUL</definedName>
    <definedName name="_______FEB1" localSheetId="6">[2]!FEB&amp;[2]!MAR&amp;[2]!ABR&amp;[2]!MAY&amp;[2]!JUN&amp;[2]!JUL</definedName>
    <definedName name="_______FEB1" localSheetId="7">[3]!FEB&amp;[3]!MAR&amp;[3]!ABR&amp;[3]!MAY&amp;[3]!JUN&amp;[3]!JUL</definedName>
    <definedName name="_______FEB1" localSheetId="8">[1]!FEB&amp;[1]!MAR&amp;[1]!ABR&amp;[1]!MAY&amp;[1]!JUN&amp;[1]!JUL</definedName>
    <definedName name="_______FEB1" localSheetId="9">[3]!FEB&amp;[3]!MAR&amp;[3]!ABR&amp;[3]!MAY&amp;[3]!JUN&amp;[3]!JUL</definedName>
    <definedName name="_______FEB1">[1]!FEB&amp;[1]!MAR&amp;[1]!ABR&amp;[1]!MAY&amp;[1]!JUN&amp;[1]!JUL</definedName>
    <definedName name="_______FEB2" localSheetId="6">[6]edofza2!$C$22</definedName>
    <definedName name="_______FEB2">[7]edofza2!$C$22</definedName>
    <definedName name="_______JUL1" localSheetId="0">[1]!JUL&amp;[1]!AGO&amp;[1]!SEP&amp;[1]!OCT&amp;[1]!NOV</definedName>
    <definedName name="_______JUL1" localSheetId="1">[2]!JUL&amp;[2]!AGO&amp;[2]!SEP&amp;[2]!OCT&amp;[2]!NOV</definedName>
    <definedName name="_______JUL1" localSheetId="4">[1]!JUL&amp;[1]!AGO&amp;[1]!SEP&amp;[1]!OCT&amp;[1]!NOV</definedName>
    <definedName name="_______JUL1" localSheetId="6">[2]!JUL&amp;[2]!AGO&amp;[2]!SEP&amp;[2]!OCT&amp;[2]!NOV</definedName>
    <definedName name="_______JUL1" localSheetId="7">[3]!JUL&amp;[3]!AGO&amp;[3]!SEP&amp;[3]!OCT&amp;[3]!NOV</definedName>
    <definedName name="_______JUL1" localSheetId="8">[1]!JUL&amp;[1]!AGO&amp;[1]!SEP&amp;[1]!OCT&amp;[1]!NOV</definedName>
    <definedName name="_______JUL1" localSheetId="9">[3]!JUL&amp;[3]!AGO&amp;[3]!SEP&amp;[3]!OCT&amp;[3]!NOV</definedName>
    <definedName name="_______JUL1">[1]!JUL&amp;[1]!AGO&amp;[1]!SEP&amp;[1]!OCT&amp;[1]!NOV</definedName>
    <definedName name="_______JUL2" localSheetId="6">[6]edofza7!$C$22</definedName>
    <definedName name="_______JUL2">[7]edofza7!$C$22</definedName>
    <definedName name="_______JUN1" localSheetId="0">[1]!JUN&amp;[1]!JUL&amp;[1]!AGO&amp;[1]!SEP&amp;[1]!OCT</definedName>
    <definedName name="_______JUN1" localSheetId="1">[2]!JUN&amp;[2]!JUL&amp;[2]!AGO&amp;[2]!SEP&amp;[2]!OCT</definedName>
    <definedName name="_______JUN1" localSheetId="4">[1]!JUN&amp;[1]!JUL&amp;[1]!AGO&amp;[1]!SEP&amp;[1]!OCT</definedName>
    <definedName name="_______JUN1" localSheetId="6">[2]!JUN&amp;[2]!JUL&amp;[2]!AGO&amp;[2]!SEP&amp;[2]!OCT</definedName>
    <definedName name="_______JUN1" localSheetId="7">[3]!JUN&amp;[3]!JUL&amp;[3]!AGO&amp;[3]!SEP&amp;[3]!OCT</definedName>
    <definedName name="_______JUN1" localSheetId="8">[1]!JUN&amp;[1]!JUL&amp;[1]!AGO&amp;[1]!SEP&amp;[1]!OCT</definedName>
    <definedName name="_______JUN1" localSheetId="9">[3]!JUN&amp;[3]!JUL&amp;[3]!AGO&amp;[3]!SEP&amp;[3]!OCT</definedName>
    <definedName name="_______JUN1">[1]!JUN&amp;[1]!JUL&amp;[1]!AGO&amp;[1]!SEP&amp;[1]!OCT</definedName>
    <definedName name="_______JUN2" localSheetId="6">[6]edofza6!$C$22</definedName>
    <definedName name="_______JUN2">[7]edofza6!$C$22</definedName>
    <definedName name="_______MAR1" localSheetId="0">[1]!MAR&amp;[1]!ABR&amp;[1]!MAY&amp;[1]!JUN&amp;[1]!JUL&amp;[1]!AGO</definedName>
    <definedName name="_______MAR1" localSheetId="1">[2]!MAR&amp;[2]!ABR&amp;[2]!MAY&amp;[2]!JUN&amp;[2]!JUL&amp;[2]!AGO</definedName>
    <definedName name="_______MAR1" localSheetId="4">[1]!MAR&amp;[1]!ABR&amp;[1]!MAY&amp;[1]!JUN&amp;[1]!JUL&amp;[1]!AGO</definedName>
    <definedName name="_______MAR1" localSheetId="6">[2]!MAR&amp;[2]!ABR&amp;[2]!MAY&amp;[2]!JUN&amp;[2]!JUL&amp;[2]!AGO</definedName>
    <definedName name="_______MAR1" localSheetId="7">[3]!MAR&amp;[3]!ABR&amp;[3]!MAY&amp;[3]!JUN&amp;[3]!JUL&amp;[3]!AGO</definedName>
    <definedName name="_______MAR1" localSheetId="8">[1]!MAR&amp;[1]!ABR&amp;[1]!MAY&amp;[1]!JUN&amp;[1]!JUL&amp;[1]!AGO</definedName>
    <definedName name="_______MAR1" localSheetId="9">[3]!MAR&amp;[3]!ABR&amp;[3]!MAY&amp;[3]!JUN&amp;[3]!JUL&amp;[3]!AGO</definedName>
    <definedName name="_______MAR1">[1]!MAR&amp;[1]!ABR&amp;[1]!MAY&amp;[1]!JUN&amp;[1]!JUL&amp;[1]!AGO</definedName>
    <definedName name="_______MAR2" localSheetId="6">[6]edofza3!$C$22</definedName>
    <definedName name="_______MAR2">[7]edofza3!$C$22</definedName>
    <definedName name="_______MAY1" localSheetId="0">[1]!MAY&amp;[1]!JUN&amp;[1]!JUL&amp;[1]!AGO&amp;[1]!SEP</definedName>
    <definedName name="_______MAY1" localSheetId="1">[2]!MAY&amp;[2]!JUN&amp;[2]!JUL&amp;[2]!AGO&amp;[2]!SEP</definedName>
    <definedName name="_______MAY1" localSheetId="4">[1]!MAY&amp;[1]!JUN&amp;[1]!JUL&amp;[1]!AGO&amp;[1]!SEP</definedName>
    <definedName name="_______MAY1" localSheetId="6">[2]!MAY&amp;[2]!JUN&amp;[2]!JUL&amp;[2]!AGO&amp;[2]!SEP</definedName>
    <definedName name="_______MAY1" localSheetId="7">[3]!MAY&amp;[3]!JUN&amp;[3]!JUL&amp;[3]!AGO&amp;[3]!SEP</definedName>
    <definedName name="_______MAY1" localSheetId="8">[1]!MAY&amp;[1]!JUN&amp;[1]!JUL&amp;[1]!AGO&amp;[1]!SEP</definedName>
    <definedName name="_______MAY1" localSheetId="9">[3]!MAY&amp;[3]!JUN&amp;[3]!JUL&amp;[3]!AGO&amp;[3]!SEP</definedName>
    <definedName name="_______MAY1">[1]!MAY&amp;[1]!JUN&amp;[1]!JUL&amp;[1]!AGO&amp;[1]!SEP</definedName>
    <definedName name="_______MAY2" localSheetId="6">[6]edofza5!$C$22</definedName>
    <definedName name="_______MAY2">[7]edofza5!$C$22</definedName>
    <definedName name="_______NOV1" localSheetId="0">[1]!NOV&amp;[1]!DIC</definedName>
    <definedName name="_______NOV1" localSheetId="1">[2]!NOV&amp;[2]!DIC</definedName>
    <definedName name="_______NOV1" localSheetId="4">[1]!NOV&amp;[1]!DIC</definedName>
    <definedName name="_______NOV1" localSheetId="6">[2]!NOV&amp;[2]!DIC</definedName>
    <definedName name="_______NOV1" localSheetId="7">[3]!NOV&amp;[3]!DIC</definedName>
    <definedName name="_______NOV1" localSheetId="8">[1]!NOV&amp;[1]!DIC</definedName>
    <definedName name="_______NOV1" localSheetId="9">[3]!NOV&amp;[3]!DIC</definedName>
    <definedName name="_______NOV1">[1]!NOV&amp;[1]!DIC</definedName>
    <definedName name="_______NOV2" localSheetId="6">[6]edofza11!$C$43</definedName>
    <definedName name="_______NOV2">[7]edofza11!$C$43</definedName>
    <definedName name="_______OCT1" localSheetId="0">[1]!OCT&amp;[1]!NOV&amp;[1]!DIC</definedName>
    <definedName name="_______OCT1" localSheetId="1">[2]!OCT&amp;[2]!NOV&amp;[2]!DIC</definedName>
    <definedName name="_______OCT1" localSheetId="4">[1]!OCT&amp;[1]!NOV&amp;[1]!DIC</definedName>
    <definedName name="_______OCT1" localSheetId="6">[2]!OCT&amp;[2]!NOV&amp;[2]!DIC</definedName>
    <definedName name="_______OCT1" localSheetId="7">[3]!OCT&amp;[3]!NOV&amp;[3]!DIC</definedName>
    <definedName name="_______OCT1" localSheetId="8">[1]!OCT&amp;[1]!NOV&amp;[1]!DIC</definedName>
    <definedName name="_______OCT1" localSheetId="9">[3]!OCT&amp;[3]!NOV&amp;[3]!DIC</definedName>
    <definedName name="_______OCT1">[1]!OCT&amp;[1]!NOV&amp;[1]!DIC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6">#REF!</definedName>
    <definedName name="_______PIB08" localSheetId="7">#REF!</definedName>
    <definedName name="_______PIB08" localSheetId="8">#REF!</definedName>
    <definedName name="_______PIB08" localSheetId="9">#REF!</definedName>
    <definedName name="_______PIB08">#REF!</definedName>
    <definedName name="_______SEP1" localSheetId="0">[1]!SEP&amp;[1]!OCT&amp;[1]!NOV&amp;[1]!DIC</definedName>
    <definedName name="_______SEP1" localSheetId="1">[2]!SEP&amp;[2]!OCT&amp;[2]!NOV&amp;[2]!DIC</definedName>
    <definedName name="_______SEP1" localSheetId="4">[1]!SEP&amp;[1]!OCT&amp;[1]!NOV&amp;[1]!DIC</definedName>
    <definedName name="_______SEP1" localSheetId="6">[2]!SEP&amp;[2]!OCT&amp;[2]!NOV&amp;[2]!DIC</definedName>
    <definedName name="_______SEP1" localSheetId="7">[3]!SEP&amp;[3]!OCT&amp;[3]!NOV&amp;[3]!DIC</definedName>
    <definedName name="_______SEP1" localSheetId="8">[1]!SEP&amp;[1]!OCT&amp;[1]!NOV&amp;[1]!DIC</definedName>
    <definedName name="_______SEP1" localSheetId="9">[3]!SEP&amp;[3]!OCT&amp;[3]!NOV&amp;[3]!DIC</definedName>
    <definedName name="_______SEP1">[1]!SEP&amp;[1]!OCT&amp;[1]!NOV&amp;[1]!DIC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6">#REF!</definedName>
    <definedName name="_______syt03" localSheetId="7">#REF!</definedName>
    <definedName name="_______syt03" localSheetId="8">#REF!</definedName>
    <definedName name="_______syt03" localSheetId="9">#REF!</definedName>
    <definedName name="_______syt03">#REF!</definedName>
    <definedName name="_______TDC2001">'[9]Tipos de Cambio'!$C$4</definedName>
    <definedName name="______ABR1" localSheetId="0">[1]!ABR&amp;[1]!MAY&amp;[1]!JUN&amp;[1]!JUL&amp;[1]!AGO&amp;[1]!SEP</definedName>
    <definedName name="______ABR1" localSheetId="1">[2]!ABR&amp;[2]!MAY&amp;[2]!JUN&amp;[2]!JUL&amp;[2]!AGO&amp;[2]!SEP</definedName>
    <definedName name="______ABR1" localSheetId="4">[1]!ABR&amp;[1]!MAY&amp;[1]!JUN&amp;[1]!JUL&amp;[1]!AGO&amp;[1]!SEP</definedName>
    <definedName name="______ABR1" localSheetId="6">[2]!ABR&amp;[2]!MAY&amp;[2]!JUN&amp;[2]!JUL&amp;[2]!AGO&amp;[2]!SEP</definedName>
    <definedName name="______ABR1" localSheetId="7">[3]!ABR&amp;[3]!MAY&amp;[3]!JUN&amp;[3]!JUL&amp;[3]!AGO&amp;[3]!SEP</definedName>
    <definedName name="______ABR1" localSheetId="8">[1]!ABR&amp;[1]!MAY&amp;[1]!JUN&amp;[1]!JUL&amp;[1]!AGO&amp;[1]!SEP</definedName>
    <definedName name="______ABR1" localSheetId="9">[3]!ABR&amp;[3]!MAY&amp;[3]!JUN&amp;[3]!JUL&amp;[3]!AGO&amp;[3]!SEP</definedName>
    <definedName name="______ABR1">[1]!ABR&amp;[1]!MAY&amp;[1]!JUN&amp;[1]!JUL&amp;[1]!AGO&amp;[1]!SEP</definedName>
    <definedName name="______ABR2" localSheetId="6">[6]edofza4!$C$22</definedName>
    <definedName name="______ABR2">[7]edofza4!$C$22</definedName>
    <definedName name="______AGO1" localSheetId="0">[1]!AGO&amp;[1]!SEP&amp;[1]!OCT&amp;[1]!NOV&amp;[1]!DIC</definedName>
    <definedName name="______AGO1" localSheetId="1">[2]!AGO&amp;[2]!SEP&amp;[2]!OCT&amp;[2]!NOV&amp;[2]!DIC</definedName>
    <definedName name="______AGO1" localSheetId="4">[1]!AGO&amp;[1]!SEP&amp;[1]!OCT&amp;[1]!NOV&amp;[1]!DIC</definedName>
    <definedName name="______AGO1" localSheetId="6">[2]!AGO&amp;[2]!SEP&amp;[2]!OCT&amp;[2]!NOV&amp;[2]!DIC</definedName>
    <definedName name="______AGO1" localSheetId="7">[3]!AGO&amp;[3]!SEP&amp;[3]!OCT&amp;[3]!NOV&amp;[3]!DIC</definedName>
    <definedName name="______AGO1" localSheetId="8">[1]!AGO&amp;[1]!SEP&amp;[1]!OCT&amp;[1]!NOV&amp;[1]!DIC</definedName>
    <definedName name="______AGO1" localSheetId="9">[3]!AGO&amp;[3]!SEP&amp;[3]!OCT&amp;[3]!NOV&amp;[3]!DIC</definedName>
    <definedName name="______AGO1">[1]!AGO&amp;[1]!SEP&amp;[1]!OCT&amp;[1]!NOV&amp;[1]!DIC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[2]!FEB&amp;[2]!MAR&amp;[2]!ABR&amp;[2]!MAY&amp;[2]!JUN&amp;[2]!JUL</definedName>
    <definedName name="______FEB1" localSheetId="4">[1]!FEB&amp;[1]!MAR&amp;[1]!ABR&amp;[1]!MAY&amp;[1]!JUN&amp;[1]!JUL</definedName>
    <definedName name="______FEB1" localSheetId="6">[2]!FEB&amp;[2]!MAR&amp;[2]!ABR&amp;[2]!MAY&amp;[2]!JUN&amp;[2]!JUL</definedName>
    <definedName name="______FEB1" localSheetId="7">[3]!FEB&amp;[3]!MAR&amp;[3]!ABR&amp;[3]!MAY&amp;[3]!JUN&amp;[3]!JUL</definedName>
    <definedName name="______FEB1" localSheetId="8">[1]!FEB&amp;[1]!MAR&amp;[1]!ABR&amp;[1]!MAY&amp;[1]!JUN&amp;[1]!JUL</definedName>
    <definedName name="______FEB1" localSheetId="9">[3]!FEB&amp;[3]!MAR&amp;[3]!ABR&amp;[3]!MAY&amp;[3]!JUN&amp;[3]!JUL</definedName>
    <definedName name="______FEB1">[1]!FEB&amp;[1]!MAR&amp;[1]!ABR&amp;[1]!MAY&amp;[1]!JUN&amp;[1]!JUL</definedName>
    <definedName name="______FEB2" localSheetId="6">[6]edofza2!$C$22</definedName>
    <definedName name="______FEB2">[7]edofza2!$C$22</definedName>
    <definedName name="______JUL1" localSheetId="0">[1]!JUL&amp;[1]!AGO&amp;[1]!SEP&amp;[1]!OCT&amp;[1]!NOV</definedName>
    <definedName name="______JUL1" localSheetId="1">[2]!JUL&amp;[2]!AGO&amp;[2]!SEP&amp;[2]!OCT&amp;[2]!NOV</definedName>
    <definedName name="______JUL1" localSheetId="4">[1]!JUL&amp;[1]!AGO&amp;[1]!SEP&amp;[1]!OCT&amp;[1]!NOV</definedName>
    <definedName name="______JUL1" localSheetId="6">[2]!JUL&amp;[2]!AGO&amp;[2]!SEP&amp;[2]!OCT&amp;[2]!NOV</definedName>
    <definedName name="______JUL1" localSheetId="7">[3]!JUL&amp;[3]!AGO&amp;[3]!SEP&amp;[3]!OCT&amp;[3]!NOV</definedName>
    <definedName name="______JUL1" localSheetId="8">[1]!JUL&amp;[1]!AGO&amp;[1]!SEP&amp;[1]!OCT&amp;[1]!NOV</definedName>
    <definedName name="______JUL1" localSheetId="9">[3]!JUL&amp;[3]!AGO&amp;[3]!SEP&amp;[3]!OCT&amp;[3]!NOV</definedName>
    <definedName name="______JUL1">[1]!JUL&amp;[1]!AGO&amp;[1]!SEP&amp;[1]!OCT&amp;[1]!NOV</definedName>
    <definedName name="______JUL2" localSheetId="6">[6]edofza7!$C$22</definedName>
    <definedName name="______JUL2">[7]edofza7!$C$22</definedName>
    <definedName name="______JUN1" localSheetId="0">[1]!JUN&amp;[1]!JUL&amp;[1]!AGO&amp;[1]!SEP&amp;[1]!OCT</definedName>
    <definedName name="______JUN1" localSheetId="1">[2]!JUN&amp;[2]!JUL&amp;[2]!AGO&amp;[2]!SEP&amp;[2]!OCT</definedName>
    <definedName name="______JUN1" localSheetId="4">[1]!JUN&amp;[1]!JUL&amp;[1]!AGO&amp;[1]!SEP&amp;[1]!OCT</definedName>
    <definedName name="______JUN1" localSheetId="6">[2]!JUN&amp;[2]!JUL&amp;[2]!AGO&amp;[2]!SEP&amp;[2]!OCT</definedName>
    <definedName name="______JUN1" localSheetId="7">[3]!JUN&amp;[3]!JUL&amp;[3]!AGO&amp;[3]!SEP&amp;[3]!OCT</definedName>
    <definedName name="______JUN1" localSheetId="8">[1]!JUN&amp;[1]!JUL&amp;[1]!AGO&amp;[1]!SEP&amp;[1]!OCT</definedName>
    <definedName name="______JUN1" localSheetId="9">[3]!JUN&amp;[3]!JUL&amp;[3]!AGO&amp;[3]!SEP&amp;[3]!OCT</definedName>
    <definedName name="______JUN1">[1]!JUN&amp;[1]!JUL&amp;[1]!AGO&amp;[1]!SEP&amp;[1]!OCT</definedName>
    <definedName name="______JUN2" localSheetId="6">[6]edofza6!$C$22</definedName>
    <definedName name="______JUN2">[7]edofza6!$C$22</definedName>
    <definedName name="______MAR1" localSheetId="0">[1]!MAR&amp;[1]!ABR&amp;[1]!MAY&amp;[1]!JUN&amp;[1]!JUL&amp;[1]!AGO</definedName>
    <definedName name="______MAR1" localSheetId="1">[2]!MAR&amp;[2]!ABR&amp;[2]!MAY&amp;[2]!JUN&amp;[2]!JUL&amp;[2]!AGO</definedName>
    <definedName name="______MAR1" localSheetId="4">[1]!MAR&amp;[1]!ABR&amp;[1]!MAY&amp;[1]!JUN&amp;[1]!JUL&amp;[1]!AGO</definedName>
    <definedName name="______MAR1" localSheetId="6">[2]!MAR&amp;[2]!ABR&amp;[2]!MAY&amp;[2]!JUN&amp;[2]!JUL&amp;[2]!AGO</definedName>
    <definedName name="______MAR1" localSheetId="7">[3]!MAR&amp;[3]!ABR&amp;[3]!MAY&amp;[3]!JUN&amp;[3]!JUL&amp;[3]!AGO</definedName>
    <definedName name="______MAR1" localSheetId="8">[1]!MAR&amp;[1]!ABR&amp;[1]!MAY&amp;[1]!JUN&amp;[1]!JUL&amp;[1]!AGO</definedName>
    <definedName name="______MAR1" localSheetId="9">[3]!MAR&amp;[3]!ABR&amp;[3]!MAY&amp;[3]!JUN&amp;[3]!JUL&amp;[3]!AGO</definedName>
    <definedName name="______MAR1">[1]!MAR&amp;[1]!ABR&amp;[1]!MAY&amp;[1]!JUN&amp;[1]!JUL&amp;[1]!AGO</definedName>
    <definedName name="______MAR2" localSheetId="6">[6]edofza3!$C$22</definedName>
    <definedName name="______MAR2">[7]edofza3!$C$22</definedName>
    <definedName name="______MAY1" localSheetId="0">[1]!MAY&amp;[1]!JUN&amp;[1]!JUL&amp;[1]!AGO&amp;[1]!SEP</definedName>
    <definedName name="______MAY1" localSheetId="1">[2]!MAY&amp;[2]!JUN&amp;[2]!JUL&amp;[2]!AGO&amp;[2]!SEP</definedName>
    <definedName name="______MAY1" localSheetId="4">[1]!MAY&amp;[1]!JUN&amp;[1]!JUL&amp;[1]!AGO&amp;[1]!SEP</definedName>
    <definedName name="______MAY1" localSheetId="6">[2]!MAY&amp;[2]!JUN&amp;[2]!JUL&amp;[2]!AGO&amp;[2]!SEP</definedName>
    <definedName name="______MAY1" localSheetId="7">[3]!MAY&amp;[3]!JUN&amp;[3]!JUL&amp;[3]!AGO&amp;[3]!SEP</definedName>
    <definedName name="______MAY1" localSheetId="8">[1]!MAY&amp;[1]!JUN&amp;[1]!JUL&amp;[1]!AGO&amp;[1]!SEP</definedName>
    <definedName name="______MAY1" localSheetId="9">[3]!MAY&amp;[3]!JUN&amp;[3]!JUL&amp;[3]!AGO&amp;[3]!SEP</definedName>
    <definedName name="______MAY1">[1]!MAY&amp;[1]!JUN&amp;[1]!JUL&amp;[1]!AGO&amp;[1]!SEP</definedName>
    <definedName name="______MAY2" localSheetId="6">[6]edofza5!$C$22</definedName>
    <definedName name="______MAY2">[7]edofza5!$C$22</definedName>
    <definedName name="______NOV1" localSheetId="0">[1]!NOV&amp;[1]!DIC</definedName>
    <definedName name="______NOV1" localSheetId="1">[2]!NOV&amp;[2]!DIC</definedName>
    <definedName name="______NOV1" localSheetId="4">[1]!NOV&amp;[1]!DIC</definedName>
    <definedName name="______NOV1" localSheetId="6">[2]!NOV&amp;[2]!DIC</definedName>
    <definedName name="______NOV1" localSheetId="7">[3]!NOV&amp;[3]!DIC</definedName>
    <definedName name="______NOV1" localSheetId="8">[1]!NOV&amp;[1]!DIC</definedName>
    <definedName name="______NOV1" localSheetId="9">[3]!NOV&amp;[3]!DIC</definedName>
    <definedName name="______NOV1">[1]!NOV&amp;[1]!DIC</definedName>
    <definedName name="______NOV2" localSheetId="6">[6]edofza11!$C$43</definedName>
    <definedName name="______NOV2">[7]edofza11!$C$43</definedName>
    <definedName name="______OCT1" localSheetId="0">[1]!OCT&amp;[1]!NOV&amp;[1]!DIC</definedName>
    <definedName name="______OCT1" localSheetId="1">[2]!OCT&amp;[2]!NOV&amp;[2]!DIC</definedName>
    <definedName name="______OCT1" localSheetId="4">[1]!OCT&amp;[1]!NOV&amp;[1]!DIC</definedName>
    <definedName name="______OCT1" localSheetId="6">[2]!OCT&amp;[2]!NOV&amp;[2]!DIC</definedName>
    <definedName name="______OCT1" localSheetId="7">[3]!OCT&amp;[3]!NOV&amp;[3]!DIC</definedName>
    <definedName name="______OCT1" localSheetId="8">[1]!OCT&amp;[1]!NOV&amp;[1]!DIC</definedName>
    <definedName name="______OCT1" localSheetId="9">[3]!OCT&amp;[3]!NOV&amp;[3]!DIC</definedName>
    <definedName name="______OCT1">[1]!OCT&amp;[1]!NOV&amp;[1]!DIC</definedName>
    <definedName name="______OCT2" localSheetId="6">[6]edofza10!$C$22</definedName>
    <definedName name="______OCT2">[7]edofza10!$C$22</definedName>
    <definedName name="______SEP1" localSheetId="0">[1]!SEP&amp;[1]!OCT&amp;[1]!NOV&amp;[1]!DIC</definedName>
    <definedName name="______SEP1" localSheetId="1">[2]!SEP&amp;[2]!OCT&amp;[2]!NOV&amp;[2]!DIC</definedName>
    <definedName name="______SEP1" localSheetId="4">[1]!SEP&amp;[1]!OCT&amp;[1]!NOV&amp;[1]!DIC</definedName>
    <definedName name="______SEP1" localSheetId="6">[2]!SEP&amp;[2]!OCT&amp;[2]!NOV&amp;[2]!DIC</definedName>
    <definedName name="______SEP1" localSheetId="7">[3]!SEP&amp;[3]!OCT&amp;[3]!NOV&amp;[3]!DIC</definedName>
    <definedName name="______SEP1" localSheetId="8">[1]!SEP&amp;[1]!OCT&amp;[1]!NOV&amp;[1]!DIC</definedName>
    <definedName name="______SEP1" localSheetId="9">[3]!SEP&amp;[3]!OCT&amp;[3]!NOV&amp;[3]!DIC</definedName>
    <definedName name="______SEP1">[1]!SEP&amp;[1]!OCT&amp;[1]!NOV&amp;[1]!DIC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[2]!ABR&amp;[2]!MAY&amp;[2]!JUN&amp;[2]!JUL&amp;[2]!AGO&amp;[2]!SEP</definedName>
    <definedName name="_____ABR1" localSheetId="4">[1]!ABR&amp;[1]!MAY&amp;[1]!JUN&amp;[1]!JUL&amp;[1]!AGO&amp;[1]!SEP</definedName>
    <definedName name="_____ABR1" localSheetId="6">[2]!ABR&amp;[2]!MAY&amp;[2]!JUN&amp;[2]!JUL&amp;[2]!AGO&amp;[2]!SEP</definedName>
    <definedName name="_____ABR1" localSheetId="7">[3]!ABR&amp;[3]!MAY&amp;[3]!JUN&amp;[3]!JUL&amp;[3]!AGO&amp;[3]!SEP</definedName>
    <definedName name="_____ABR1" localSheetId="8">[1]!ABR&amp;[1]!MAY&amp;[1]!JUN&amp;[1]!JUL&amp;[1]!AGO&amp;[1]!SEP</definedName>
    <definedName name="_____ABR1" localSheetId="9">[3]!ABR&amp;[3]!MAY&amp;[3]!JUN&amp;[3]!JUL&amp;[3]!AGO&amp;[3]!SEP</definedName>
    <definedName name="_____ABR1">[1]!ABR&amp;[1]!MAY&amp;[1]!JUN&amp;[1]!JUL&amp;[1]!AGO&amp;[1]!SEP</definedName>
    <definedName name="_____ABR2" localSheetId="6">[6]edofza4!$C$22</definedName>
    <definedName name="_____ABR2">[7]edofza4!$C$22</definedName>
    <definedName name="_____AGO1" localSheetId="0">[1]!AGO&amp;[1]!SEP&amp;[1]!OCT&amp;[1]!NOV&amp;[1]!DIC</definedName>
    <definedName name="_____AGO1" localSheetId="1">[2]!AGO&amp;[2]!SEP&amp;[2]!OCT&amp;[2]!NOV&amp;[2]!DIC</definedName>
    <definedName name="_____AGO1" localSheetId="4">[1]!AGO&amp;[1]!SEP&amp;[1]!OCT&amp;[1]!NOV&amp;[1]!DIC</definedName>
    <definedName name="_____AGO1" localSheetId="6">[2]!AGO&amp;[2]!SEP&amp;[2]!OCT&amp;[2]!NOV&amp;[2]!DIC</definedName>
    <definedName name="_____AGO1" localSheetId="7">[3]!AGO&amp;[3]!SEP&amp;[3]!OCT&amp;[3]!NOV&amp;[3]!DIC</definedName>
    <definedName name="_____AGO1" localSheetId="8">[1]!AGO&amp;[1]!SEP&amp;[1]!OCT&amp;[1]!NOV&amp;[1]!DIC</definedName>
    <definedName name="_____AGO1" localSheetId="9">[3]!AGO&amp;[3]!SEP&amp;[3]!OCT&amp;[3]!NOV&amp;[3]!DIC</definedName>
    <definedName name="_____AGO1">[1]!AGO&amp;[1]!SEP&amp;[1]!OCT&amp;[1]!NOV&amp;[1]!DIC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[2]!FEB&amp;[2]!MAR&amp;[2]!ABR&amp;[2]!MAY&amp;[2]!JUN&amp;[2]!JUL</definedName>
    <definedName name="_____FEB1" localSheetId="4">[1]!FEB&amp;[1]!MAR&amp;[1]!ABR&amp;[1]!MAY&amp;[1]!JUN&amp;[1]!JUL</definedName>
    <definedName name="_____FEB1" localSheetId="6">[2]!FEB&amp;[2]!MAR&amp;[2]!ABR&amp;[2]!MAY&amp;[2]!JUN&amp;[2]!JUL</definedName>
    <definedName name="_____FEB1" localSheetId="7">[3]!FEB&amp;[3]!MAR&amp;[3]!ABR&amp;[3]!MAY&amp;[3]!JUN&amp;[3]!JUL</definedName>
    <definedName name="_____FEB1" localSheetId="8">[1]!FEB&amp;[1]!MAR&amp;[1]!ABR&amp;[1]!MAY&amp;[1]!JUN&amp;[1]!JUL</definedName>
    <definedName name="_____FEB1" localSheetId="9">[3]!FEB&amp;[3]!MAR&amp;[3]!ABR&amp;[3]!MAY&amp;[3]!JUN&amp;[3]!JUL</definedName>
    <definedName name="_____FEB1">[1]!FEB&amp;[1]!MAR&amp;[1]!ABR&amp;[1]!MAY&amp;[1]!JUN&amp;[1]!JUL</definedName>
    <definedName name="_____FEB2" localSheetId="6">[6]edofza2!$C$22</definedName>
    <definedName name="_____FEB2">[7]edofza2!$C$22</definedName>
    <definedName name="_____JUL1" localSheetId="0">[1]!JUL&amp;[1]!AGO&amp;[1]!SEP&amp;[1]!OCT&amp;[1]!NOV</definedName>
    <definedName name="_____JUL1" localSheetId="1">[2]!JUL&amp;[2]!AGO&amp;[2]!SEP&amp;[2]!OCT&amp;[2]!NOV</definedName>
    <definedName name="_____JUL1" localSheetId="4">[1]!JUL&amp;[1]!AGO&amp;[1]!SEP&amp;[1]!OCT&amp;[1]!NOV</definedName>
    <definedName name="_____JUL1" localSheetId="6">[2]!JUL&amp;[2]!AGO&amp;[2]!SEP&amp;[2]!OCT&amp;[2]!NOV</definedName>
    <definedName name="_____JUL1" localSheetId="7">[3]!JUL&amp;[3]!AGO&amp;[3]!SEP&amp;[3]!OCT&amp;[3]!NOV</definedName>
    <definedName name="_____JUL1" localSheetId="8">[1]!JUL&amp;[1]!AGO&amp;[1]!SEP&amp;[1]!OCT&amp;[1]!NOV</definedName>
    <definedName name="_____JUL1" localSheetId="9">[3]!JUL&amp;[3]!AGO&amp;[3]!SEP&amp;[3]!OCT&amp;[3]!NOV</definedName>
    <definedName name="_____JUL1">[1]!JUL&amp;[1]!AGO&amp;[1]!SEP&amp;[1]!OCT&amp;[1]!NOV</definedName>
    <definedName name="_____JUL2" localSheetId="6">[6]edofza7!$C$22</definedName>
    <definedName name="_____JUL2">[7]edofza7!$C$22</definedName>
    <definedName name="_____JUN1" localSheetId="0">[1]!JUN&amp;[1]!JUL&amp;[1]!AGO&amp;[1]!SEP&amp;[1]!OCT</definedName>
    <definedName name="_____JUN1" localSheetId="1">[2]!JUN&amp;[2]!JUL&amp;[2]!AGO&amp;[2]!SEP&amp;[2]!OCT</definedName>
    <definedName name="_____JUN1" localSheetId="4">[1]!JUN&amp;[1]!JUL&amp;[1]!AGO&amp;[1]!SEP&amp;[1]!OCT</definedName>
    <definedName name="_____JUN1" localSheetId="6">[2]!JUN&amp;[2]!JUL&amp;[2]!AGO&amp;[2]!SEP&amp;[2]!OCT</definedName>
    <definedName name="_____JUN1" localSheetId="7">[3]!JUN&amp;[3]!JUL&amp;[3]!AGO&amp;[3]!SEP&amp;[3]!OCT</definedName>
    <definedName name="_____JUN1" localSheetId="8">[1]!JUN&amp;[1]!JUL&amp;[1]!AGO&amp;[1]!SEP&amp;[1]!OCT</definedName>
    <definedName name="_____JUN1" localSheetId="9">[3]!JUN&amp;[3]!JUL&amp;[3]!AGO&amp;[3]!SEP&amp;[3]!OCT</definedName>
    <definedName name="_____JUN1">[1]!JUN&amp;[1]!JUL&amp;[1]!AGO&amp;[1]!SEP&amp;[1]!OCT</definedName>
    <definedName name="_____JUN2" localSheetId="6">[6]edofza6!$C$22</definedName>
    <definedName name="_____JUN2">[7]edofza6!$C$22</definedName>
    <definedName name="_____MAR1" localSheetId="0">[1]!MAR&amp;[1]!ABR&amp;[1]!MAY&amp;[1]!JUN&amp;[1]!JUL&amp;[1]!AGO</definedName>
    <definedName name="_____MAR1" localSheetId="1">[2]!MAR&amp;[2]!ABR&amp;[2]!MAY&amp;[2]!JUN&amp;[2]!JUL&amp;[2]!AGO</definedName>
    <definedName name="_____MAR1" localSheetId="4">[1]!MAR&amp;[1]!ABR&amp;[1]!MAY&amp;[1]!JUN&amp;[1]!JUL&amp;[1]!AGO</definedName>
    <definedName name="_____MAR1" localSheetId="6">[2]!MAR&amp;[2]!ABR&amp;[2]!MAY&amp;[2]!JUN&amp;[2]!JUL&amp;[2]!AGO</definedName>
    <definedName name="_____MAR1" localSheetId="7">[3]!MAR&amp;[3]!ABR&amp;[3]!MAY&amp;[3]!JUN&amp;[3]!JUL&amp;[3]!AGO</definedName>
    <definedName name="_____MAR1" localSheetId="8">[1]!MAR&amp;[1]!ABR&amp;[1]!MAY&amp;[1]!JUN&amp;[1]!JUL&amp;[1]!AGO</definedName>
    <definedName name="_____MAR1" localSheetId="9">[3]!MAR&amp;[3]!ABR&amp;[3]!MAY&amp;[3]!JUN&amp;[3]!JUL&amp;[3]!AGO</definedName>
    <definedName name="_____MAR1">[1]!MAR&amp;[1]!ABR&amp;[1]!MAY&amp;[1]!JUN&amp;[1]!JUL&amp;[1]!AGO</definedName>
    <definedName name="_____MAR2" localSheetId="6">[6]edofza3!$C$22</definedName>
    <definedName name="_____MAR2">[7]edofza3!$C$22</definedName>
    <definedName name="_____MAY1" localSheetId="0">[1]!MAY&amp;[1]!JUN&amp;[1]!JUL&amp;[1]!AGO&amp;[1]!SEP</definedName>
    <definedName name="_____MAY1" localSheetId="1">[2]!MAY&amp;[2]!JUN&amp;[2]!JUL&amp;[2]!AGO&amp;[2]!SEP</definedName>
    <definedName name="_____MAY1" localSheetId="4">[1]!MAY&amp;[1]!JUN&amp;[1]!JUL&amp;[1]!AGO&amp;[1]!SEP</definedName>
    <definedName name="_____MAY1" localSheetId="6">[2]!MAY&amp;[2]!JUN&amp;[2]!JUL&amp;[2]!AGO&amp;[2]!SEP</definedName>
    <definedName name="_____MAY1" localSheetId="7">[3]!MAY&amp;[3]!JUN&amp;[3]!JUL&amp;[3]!AGO&amp;[3]!SEP</definedName>
    <definedName name="_____MAY1" localSheetId="8">[1]!MAY&amp;[1]!JUN&amp;[1]!JUL&amp;[1]!AGO&amp;[1]!SEP</definedName>
    <definedName name="_____MAY1" localSheetId="9">[3]!MAY&amp;[3]!JUN&amp;[3]!JUL&amp;[3]!AGO&amp;[3]!SEP</definedName>
    <definedName name="_____MAY1">[1]!MAY&amp;[1]!JUN&amp;[1]!JUL&amp;[1]!AGO&amp;[1]!SEP</definedName>
    <definedName name="_____MAY2" localSheetId="6">[6]edofza5!$C$22</definedName>
    <definedName name="_____MAY2">[7]edofza5!$C$22</definedName>
    <definedName name="_____NOV1" localSheetId="0">[1]!NOV&amp;[1]!DIC</definedName>
    <definedName name="_____NOV1" localSheetId="1">[2]!NOV&amp;[2]!DIC</definedName>
    <definedName name="_____NOV1" localSheetId="4">[1]!NOV&amp;[1]!DIC</definedName>
    <definedName name="_____NOV1" localSheetId="6">[2]!NOV&amp;[2]!DIC</definedName>
    <definedName name="_____NOV1" localSheetId="7">[3]!NOV&amp;[3]!DIC</definedName>
    <definedName name="_____NOV1" localSheetId="8">[1]!NOV&amp;[1]!DIC</definedName>
    <definedName name="_____NOV1" localSheetId="9">[3]!NOV&amp;[3]!DIC</definedName>
    <definedName name="_____NOV1">[1]!NOV&amp;[1]!DIC</definedName>
    <definedName name="_____NOV2" localSheetId="6">[6]edofza11!$C$43</definedName>
    <definedName name="_____NOV2">[7]edofza11!$C$43</definedName>
    <definedName name="_____OCT1" localSheetId="0">[1]!OCT&amp;[1]!NOV&amp;[1]!DIC</definedName>
    <definedName name="_____OCT1" localSheetId="1">[2]!OCT&amp;[2]!NOV&amp;[2]!DIC</definedName>
    <definedName name="_____OCT1" localSheetId="4">[1]!OCT&amp;[1]!NOV&amp;[1]!DIC</definedName>
    <definedName name="_____OCT1" localSheetId="6">[2]!OCT&amp;[2]!NOV&amp;[2]!DIC</definedName>
    <definedName name="_____OCT1" localSheetId="7">[3]!OCT&amp;[3]!NOV&amp;[3]!DIC</definedName>
    <definedName name="_____OCT1" localSheetId="8">[1]!OCT&amp;[1]!NOV&amp;[1]!DIC</definedName>
    <definedName name="_____OCT1" localSheetId="9">[3]!OCT&amp;[3]!NOV&amp;[3]!DIC</definedName>
    <definedName name="_____OCT1">[1]!OCT&amp;[1]!NOV&amp;[1]!DIC</definedName>
    <definedName name="_____OCT2" localSheetId="6">[6]edofza10!$C$22</definedName>
    <definedName name="_____OCT2">[7]edofza10!$C$22</definedName>
    <definedName name="_____SEP1" localSheetId="0">[1]!SEP&amp;[1]!OCT&amp;[1]!NOV&amp;[1]!DIC</definedName>
    <definedName name="_____SEP1" localSheetId="1">[2]!SEP&amp;[2]!OCT&amp;[2]!NOV&amp;[2]!DIC</definedName>
    <definedName name="_____SEP1" localSheetId="4">[1]!SEP&amp;[1]!OCT&amp;[1]!NOV&amp;[1]!DIC</definedName>
    <definedName name="_____SEP1" localSheetId="6">[2]!SEP&amp;[2]!OCT&amp;[2]!NOV&amp;[2]!DIC</definedName>
    <definedName name="_____SEP1" localSheetId="7">[3]!SEP&amp;[3]!OCT&amp;[3]!NOV&amp;[3]!DIC</definedName>
    <definedName name="_____SEP1" localSheetId="8">[1]!SEP&amp;[1]!OCT&amp;[1]!NOV&amp;[1]!DIC</definedName>
    <definedName name="_____SEP1" localSheetId="9">[3]!SEP&amp;[3]!OCT&amp;[3]!NOV&amp;[3]!DIC</definedName>
    <definedName name="_____SEP1">[1]!SEP&amp;[1]!OCT&amp;[1]!NOV&amp;[1]!DIC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[2]!ABR&amp;[2]!MAY&amp;[2]!JUN&amp;[2]!JUL&amp;[2]!AGO&amp;[2]!SEP</definedName>
    <definedName name="____ABR1" localSheetId="4">[1]!ABR&amp;[1]!MAY&amp;[1]!JUN&amp;[1]!JUL&amp;[1]!AGO&amp;[1]!SEP</definedName>
    <definedName name="____ABR1" localSheetId="6">[2]!ABR&amp;[2]!MAY&amp;[2]!JUN&amp;[2]!JUL&amp;[2]!AGO&amp;[2]!SEP</definedName>
    <definedName name="____ABR1" localSheetId="7">[3]!ABR&amp;[3]!MAY&amp;[3]!JUN&amp;[3]!JUL&amp;[3]!AGO&amp;[3]!SEP</definedName>
    <definedName name="____ABR1" localSheetId="8">[1]!ABR&amp;[1]!MAY&amp;[1]!JUN&amp;[1]!JUL&amp;[1]!AGO&amp;[1]!SEP</definedName>
    <definedName name="____ABR1" localSheetId="9">[3]!ABR&amp;[3]!MAY&amp;[3]!JUN&amp;[3]!JUL&amp;[3]!AGO&amp;[3]!SEP</definedName>
    <definedName name="____ABR1">[1]!ABR&amp;[1]!MAY&amp;[1]!JUN&amp;[1]!JUL&amp;[1]!AGO&amp;[1]!SEP</definedName>
    <definedName name="____ABR2" localSheetId="6">[6]edofza4!$C$22</definedName>
    <definedName name="____ABR2">[7]edofza4!$C$22</definedName>
    <definedName name="____AGO1" localSheetId="0">[1]!AGO&amp;[1]!SEP&amp;[1]!OCT&amp;[1]!NOV&amp;[1]!DIC</definedName>
    <definedName name="____AGO1" localSheetId="1">[2]!AGO&amp;[2]!SEP&amp;[2]!OCT&amp;[2]!NOV&amp;[2]!DIC</definedName>
    <definedName name="____AGO1" localSheetId="4">[1]!AGO&amp;[1]!SEP&amp;[1]!OCT&amp;[1]!NOV&amp;[1]!DIC</definedName>
    <definedName name="____AGO1" localSheetId="6">[2]!AGO&amp;[2]!SEP&amp;[2]!OCT&amp;[2]!NOV&amp;[2]!DIC</definedName>
    <definedName name="____AGO1" localSheetId="7">[3]!AGO&amp;[3]!SEP&amp;[3]!OCT&amp;[3]!NOV&amp;[3]!DIC</definedName>
    <definedName name="____AGO1" localSheetId="8">[1]!AGO&amp;[1]!SEP&amp;[1]!OCT&amp;[1]!NOV&amp;[1]!DIC</definedName>
    <definedName name="____AGO1" localSheetId="9">[3]!AGO&amp;[3]!SEP&amp;[3]!OCT&amp;[3]!NOV&amp;[3]!DIC</definedName>
    <definedName name="____AGO1">[1]!AGO&amp;[1]!SEP&amp;[1]!OCT&amp;[1]!NOV&amp;[1]!DIC</definedName>
    <definedName name="____AGO2" localSheetId="6">[6]edofza8!$C$22</definedName>
    <definedName name="____AGO2">[7]edofza8!$C$22</definedName>
    <definedName name="____ASA96" localSheetId="1">#REF!</definedName>
    <definedName name="____ASA96" localSheetId="4">#REF!</definedName>
    <definedName name="____ASA96" localSheetId="6">#REF!</definedName>
    <definedName name="____ASA96" localSheetId="8">#REF!</definedName>
    <definedName name="____ASA96" localSheetId="9">#REF!</definedName>
    <definedName name="____ASA96">#REF!</definedName>
    <definedName name="____cad179" localSheetId="1">'[4]Mod Eco Controlados 99'!#REF!</definedName>
    <definedName name="____cad179" localSheetId="4">'[4]Mod Eco Controlados 99'!#REF!</definedName>
    <definedName name="____cad179" localSheetId="6">'[4]Mod Eco Controlados 99'!#REF!</definedName>
    <definedName name="____cad179" localSheetId="8">'[4]Mod Eco Controlados 99'!#REF!</definedName>
    <definedName name="____cad179" localSheetId="9">'[4]Mod Eco Controlados 99'!#REF!</definedName>
    <definedName name="____cad179">'[4]Mod Eco Controlados 99'!#REF!</definedName>
    <definedName name="____CAN2" localSheetId="1" hidden="1">{"Bruto",#N/A,FALSE,"CONV3T.XLS";"Neto",#N/A,FALSE,"CONV3T.XLS";"UnoB",#N/A,FALSE,"CONV3T.XLS";"Bruto",#N/A,FALSE,"CONV4T.XLS";"Neto",#N/A,FALSE,"CONV4T.XLS";"UnoB",#N/A,FALSE,"CONV4T.XLS"}</definedName>
    <definedName name="____CAN2" localSheetId="4"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8"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4"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8"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 localSheetId="4">#REF!</definedName>
    <definedName name="____CFD02" localSheetId="6">#REF!</definedName>
    <definedName name="____CFD02" localSheetId="8">#REF!</definedName>
    <definedName name="____CFD02" localSheetId="9">#REF!</definedName>
    <definedName name="____CFD02">#REF!</definedName>
    <definedName name="____CFE96" localSheetId="1">#REF!</definedName>
    <definedName name="____CFE96" localSheetId="4">#REF!</definedName>
    <definedName name="____CFE96" localSheetId="6">#REF!</definedName>
    <definedName name="____CFE96" localSheetId="8">#REF!</definedName>
    <definedName name="____CFE96" localSheetId="9">#REF!</definedName>
    <definedName name="____CFE96">#REF!</definedName>
    <definedName name="____CON96" localSheetId="1">#REF!</definedName>
    <definedName name="____CON96" localSheetId="4">#REF!</definedName>
    <definedName name="____CON96" localSheetId="6">#REF!</definedName>
    <definedName name="____CON96" localSheetId="8">#REF!</definedName>
    <definedName name="____CON96" localSheetId="9">#REF!</definedName>
    <definedName name="____CON96">#REF!</definedName>
    <definedName name="____COR4" localSheetId="1" hidden="1">{"Bruto",#N/A,FALSE,"CONV3T.XLS";"Neto",#N/A,FALSE,"CONV3T.XLS";"UnoB",#N/A,FALSE,"CONV3T.XLS";"Bruto",#N/A,FALSE,"CONV4T.XLS";"Neto",#N/A,FALSE,"CONV4T.XLS";"UnoB",#N/A,FALSE,"CONV4T.XLS"}</definedName>
    <definedName name="____COR4" localSheetId="4"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8"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4"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8"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1" hidden="1">{"Bruto",#N/A,FALSE,"CONV3T.XLS";"Neto",#N/A,FALSE,"CONV3T.XLS";"UnoB",#N/A,FALSE,"CONV3T.XLS";"Bruto",#N/A,FALSE,"CONV4T.XLS";"Neto",#N/A,FALSE,"CONV4T.XLS";"UnoB",#N/A,FALSE,"CONV4T.XLS"}</definedName>
    <definedName name="____ee1" localSheetId="4"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8"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1" hidden="1">{"Bruto",#N/A,FALSE,"CONV3T.XLS";"Neto",#N/A,FALSE,"CONV3T.XLS";"UnoB",#N/A,FALSE,"CONV3T.XLS";"Bruto",#N/A,FALSE,"CONV4T.XLS";"Neto",#N/A,FALSE,"CONV4T.XLS";"UnoB",#N/A,FALSE,"CONV4T.XLS"}</definedName>
    <definedName name="____esc2" localSheetId="4"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8"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4"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8"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4">[1]!FEB&amp;[1]!MAR&amp;[1]!ABR&amp;[1]!MAY&amp;[1]!JUN&amp;[1]!JUL</definedName>
    <definedName name="____FEB1" localSheetId="6">[2]!FEB&amp;[2]!MAR&amp;[2]!ABR&amp;[2]!MAY&amp;[2]!JUN&amp;[2]!JUL</definedName>
    <definedName name="____FEB1" localSheetId="7">[3]!FEB&amp;[3]!MAR&amp;[3]!ABR&amp;[3]!MAY&amp;[3]!JUN&amp;[3]!JUL</definedName>
    <definedName name="____FEB1" localSheetId="8">[1]!FEB&amp;[1]!MAR&amp;[1]!ABR&amp;[1]!MAY&amp;[1]!JUN&amp;[1]!JUL</definedName>
    <definedName name="____FEB1" localSheetId="9">[3]!FEB&amp;[3]!MAR&amp;[3]!ABR&amp;[3]!MAY&amp;[3]!JUN&amp;[3]!JUL</definedName>
    <definedName name="____FEB1">[1]!FEB&amp;[1]!MAR&amp;[1]!ABR&amp;[1]!MAY&amp;[1]!JUN&amp;[1]!JUL</definedName>
    <definedName name="____FEB2" localSheetId="6">[6]edofza2!$C$22</definedName>
    <definedName name="____FEB2">[7]edofza2!$C$22</definedName>
    <definedName name="____JUL1" localSheetId="0">[1]!JUL&amp;[1]!AGO&amp;[1]!SEP&amp;[1]!OCT&amp;[1]!NOV</definedName>
    <definedName name="____JUL1" localSheetId="1">[2]!JUL&amp;[2]!AGO&amp;[2]!SEP&amp;[2]!OCT&amp;[2]!NOV</definedName>
    <definedName name="____JUL1" localSheetId="4">[1]!JUL&amp;[1]!AGO&amp;[1]!SEP&amp;[1]!OCT&amp;[1]!NOV</definedName>
    <definedName name="____JUL1" localSheetId="6">[2]!JUL&amp;[2]!AGO&amp;[2]!SEP&amp;[2]!OCT&amp;[2]!NOV</definedName>
    <definedName name="____JUL1" localSheetId="7">[3]!JUL&amp;[3]!AGO&amp;[3]!SEP&amp;[3]!OCT&amp;[3]!NOV</definedName>
    <definedName name="____JUL1" localSheetId="8">[1]!JUL&amp;[1]!AGO&amp;[1]!SEP&amp;[1]!OCT&amp;[1]!NOV</definedName>
    <definedName name="____JUL1" localSheetId="9">[3]!JUL&amp;[3]!AGO&amp;[3]!SEP&amp;[3]!OCT&amp;[3]!NOV</definedName>
    <definedName name="____JUL1">[1]!JUL&amp;[1]!AGO&amp;[1]!SEP&amp;[1]!OCT&amp;[1]!NOV</definedName>
    <definedName name="____JUL2" localSheetId="6">[6]edofza7!$C$22</definedName>
    <definedName name="____JUL2">[7]edofza7!$C$22</definedName>
    <definedName name="____JUN1" localSheetId="0">[1]!JUN&amp;[1]!JUL&amp;[1]!AGO&amp;[1]!SEP&amp;[1]!OCT</definedName>
    <definedName name="____JUN1" localSheetId="1">[2]!JUN&amp;[2]!JUL&amp;[2]!AGO&amp;[2]!SEP&amp;[2]!OCT</definedName>
    <definedName name="____JUN1" localSheetId="4">[1]!JUN&amp;[1]!JUL&amp;[1]!AGO&amp;[1]!SEP&amp;[1]!OCT</definedName>
    <definedName name="____JUN1" localSheetId="6">[2]!JUN&amp;[2]!JUL&amp;[2]!AGO&amp;[2]!SEP&amp;[2]!OCT</definedName>
    <definedName name="____JUN1" localSheetId="7">[3]!JUN&amp;[3]!JUL&amp;[3]!AGO&amp;[3]!SEP&amp;[3]!OCT</definedName>
    <definedName name="____JUN1" localSheetId="8">[1]!JUN&amp;[1]!JUL&amp;[1]!AGO&amp;[1]!SEP&amp;[1]!OCT</definedName>
    <definedName name="____JUN1" localSheetId="9">[3]!JUN&amp;[3]!JUL&amp;[3]!AGO&amp;[3]!SEP&amp;[3]!OCT</definedName>
    <definedName name="____JUN1">[1]!JUN&amp;[1]!JUL&amp;[1]!AGO&amp;[1]!SEP&amp;[1]!OCT</definedName>
    <definedName name="____JUN2" localSheetId="6">[6]edofza6!$C$22</definedName>
    <definedName name="____JUN2">[7]edofza6!$C$22</definedName>
    <definedName name="____MAR1" localSheetId="0">[1]!MAR&amp;[1]!ABR&amp;[1]!MAY&amp;[1]!JUN&amp;[1]!JUL&amp;[1]!AGO</definedName>
    <definedName name="____MAR1" localSheetId="1">[2]!MAR&amp;[2]!ABR&amp;[2]!MAY&amp;[2]!JUN&amp;[2]!JUL&amp;[2]!AGO</definedName>
    <definedName name="____MAR1" localSheetId="4">[1]!MAR&amp;[1]!ABR&amp;[1]!MAY&amp;[1]!JUN&amp;[1]!JUL&amp;[1]!AGO</definedName>
    <definedName name="____MAR1" localSheetId="6">[2]!MAR&amp;[2]!ABR&amp;[2]!MAY&amp;[2]!JUN&amp;[2]!JUL&amp;[2]!AGO</definedName>
    <definedName name="____MAR1" localSheetId="7">[3]!MAR&amp;[3]!ABR&amp;[3]!MAY&amp;[3]!JUN&amp;[3]!JUL&amp;[3]!AGO</definedName>
    <definedName name="____MAR1" localSheetId="8">[1]!MAR&amp;[1]!ABR&amp;[1]!MAY&amp;[1]!JUN&amp;[1]!JUL&amp;[1]!AGO</definedName>
    <definedName name="____MAR1" localSheetId="9">[3]!MAR&amp;[3]!ABR&amp;[3]!MAY&amp;[3]!JUN&amp;[3]!JUL&amp;[3]!AGO</definedName>
    <definedName name="____MAR1">[1]!MAR&amp;[1]!ABR&amp;[1]!MAY&amp;[1]!JUN&amp;[1]!JUL&amp;[1]!AGO</definedName>
    <definedName name="____MAR2" localSheetId="6">[6]edofza3!$C$22</definedName>
    <definedName name="____MAR2">[7]edofza3!$C$22</definedName>
    <definedName name="____MAY1" localSheetId="0">[1]!MAY&amp;[1]!JUN&amp;[1]!JUL&amp;[1]!AGO&amp;[1]!SEP</definedName>
    <definedName name="____MAY1" localSheetId="1">[2]!MAY&amp;[2]!JUN&amp;[2]!JUL&amp;[2]!AGO&amp;[2]!SEP</definedName>
    <definedName name="____MAY1" localSheetId="4">[1]!MAY&amp;[1]!JUN&amp;[1]!JUL&amp;[1]!AGO&amp;[1]!SEP</definedName>
    <definedName name="____MAY1" localSheetId="6">[2]!MAY&amp;[2]!JUN&amp;[2]!JUL&amp;[2]!AGO&amp;[2]!SEP</definedName>
    <definedName name="____MAY1" localSheetId="7">[3]!MAY&amp;[3]!JUN&amp;[3]!JUL&amp;[3]!AGO&amp;[3]!SEP</definedName>
    <definedName name="____MAY1" localSheetId="8">[1]!MAY&amp;[1]!JUN&amp;[1]!JUL&amp;[1]!AGO&amp;[1]!SEP</definedName>
    <definedName name="____MAY1" localSheetId="9">[3]!MAY&amp;[3]!JUN&amp;[3]!JUL&amp;[3]!AGO&amp;[3]!SEP</definedName>
    <definedName name="____MAY1">[1]!MAY&amp;[1]!JUN&amp;[1]!JUL&amp;[1]!AGO&amp;[1]!SEP</definedName>
    <definedName name="____MAY2" localSheetId="6">[6]edofza5!$C$22</definedName>
    <definedName name="____MAY2">[7]edofza5!$C$22</definedName>
    <definedName name="____mor2" localSheetId="1" hidden="1">{"Bruto",#N/A,FALSE,"CONV3T.XLS";"Neto",#N/A,FALSE,"CONV3T.XLS";"UnoB",#N/A,FALSE,"CONV3T.XLS";"Bruto",#N/A,FALSE,"CONV4T.XLS";"Neto",#N/A,FALSE,"CONV4T.XLS";"UnoB",#N/A,FALSE,"CONV4T.XLS"}</definedName>
    <definedName name="____mor2" localSheetId="4"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8"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4"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8"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4">[1]!NOV&amp;[1]!DIC</definedName>
    <definedName name="____NOV1" localSheetId="6">[2]!NOV&amp;[2]!DIC</definedName>
    <definedName name="____NOV1" localSheetId="7">[3]!NOV&amp;[3]!DIC</definedName>
    <definedName name="____NOV1" localSheetId="8">[1]!NOV&amp;[1]!DIC</definedName>
    <definedName name="____NOV1" localSheetId="9">[3]!NOV&amp;[3]!DIC</definedName>
    <definedName name="____NOV1">[1]!NOV&amp;[1]!DIC</definedName>
    <definedName name="____NOV2" localSheetId="6">[6]edofza11!$C$43</definedName>
    <definedName name="____NOV2">[7]edofza11!$C$43</definedName>
    <definedName name="____OCT1" localSheetId="0">[1]!OCT&amp;[1]!NOV&amp;[1]!DIC</definedName>
    <definedName name="____OCT1" localSheetId="1">[2]!OCT&amp;[2]!NOV&amp;[2]!DIC</definedName>
    <definedName name="____OCT1" localSheetId="4">[1]!OCT&amp;[1]!NOV&amp;[1]!DIC</definedName>
    <definedName name="____OCT1" localSheetId="6">[2]!OCT&amp;[2]!NOV&amp;[2]!DIC</definedName>
    <definedName name="____OCT1" localSheetId="7">[3]!OCT&amp;[3]!NOV&amp;[3]!DIC</definedName>
    <definedName name="____OCT1" localSheetId="8">[1]!OCT&amp;[1]!NOV&amp;[1]!DIC</definedName>
    <definedName name="____OCT1" localSheetId="9">[3]!OCT&amp;[3]!NOV&amp;[3]!DIC</definedName>
    <definedName name="____OCT1">[1]!OCT&amp;[1]!NOV&amp;[1]!DIC</definedName>
    <definedName name="____OCT2" localSheetId="6">[6]edofza10!$C$22</definedName>
    <definedName name="____OCT2">[7]edofza10!$C$22</definedName>
    <definedName name="____pa2" localSheetId="1" hidden="1">{"Bruto",#N/A,FALSE,"CONV3T.XLS";"Neto",#N/A,FALSE,"CONV3T.XLS";"UnoB",#N/A,FALSE,"CONV3T.XLS";"Bruto",#N/A,FALSE,"CONV4T.XLS";"Neto",#N/A,FALSE,"CONV4T.XLS";"UnoB",#N/A,FALSE,"CONV4T.XLS"}</definedName>
    <definedName name="____pa2" localSheetId="4"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8"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4"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8"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 localSheetId="4">#REF!</definedName>
    <definedName name="____PEM96" localSheetId="6">#REF!</definedName>
    <definedName name="____PEM96" localSheetId="8">#REF!</definedName>
    <definedName name="____PEM96" localSheetId="9">#REF!</definedName>
    <definedName name="____PEM96">#REF!</definedName>
    <definedName name="____PIB08" localSheetId="1">#REF!</definedName>
    <definedName name="____PIB08" localSheetId="4">#REF!</definedName>
    <definedName name="____PIB08" localSheetId="6">#REF!</definedName>
    <definedName name="____PIB08" localSheetId="8">#REF!</definedName>
    <definedName name="____PIB08" localSheetId="9">#REF!</definedName>
    <definedName name="____PIB08">#REF!</definedName>
    <definedName name="____PIP96" localSheetId="1">#REF!</definedName>
    <definedName name="____PIP96" localSheetId="4">#REF!</definedName>
    <definedName name="____PIP96" localSheetId="6">#REF!</definedName>
    <definedName name="____PIP96" localSheetId="8">#REF!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4">[1]!SEP&amp;[1]!OCT&amp;[1]!NOV&amp;[1]!DIC</definedName>
    <definedName name="____SEP1" localSheetId="6">[2]!SEP&amp;[2]!OCT&amp;[2]!NOV&amp;[2]!DIC</definedName>
    <definedName name="____SEP1" localSheetId="7">[3]!SEP&amp;[3]!OCT&amp;[3]!NOV&amp;[3]!DIC</definedName>
    <definedName name="____SEP1" localSheetId="8">[1]!SEP&amp;[1]!OCT&amp;[1]!NOV&amp;[1]!DIC</definedName>
    <definedName name="____SEP1" localSheetId="9">[3]!SEP&amp;[3]!OCT&amp;[3]!NOV&amp;[3]!DIC</definedName>
    <definedName name="____SEP1">[1]!SEP&amp;[1]!OCT&amp;[1]!NOV&amp;[1]!DIC</definedName>
    <definedName name="____SEP2" localSheetId="6">[6]edofza9!$C$22</definedName>
    <definedName name="____SEP2">[7]edofza9!$C$22</definedName>
    <definedName name="____smg97">'[8]Premisa macro'!$E$4</definedName>
    <definedName name="____syt03" localSheetId="1">#REF!</definedName>
    <definedName name="____syt03" localSheetId="4">#REF!</definedName>
    <definedName name="____syt03" localSheetId="6">#REF!</definedName>
    <definedName name="____syt03" localSheetId="8">#REF!</definedName>
    <definedName name="____syt03" localSheetId="9">#REF!</definedName>
    <definedName name="____syt03">#REF!</definedName>
    <definedName name="____TDC2001" localSheetId="1">'[9]Tipos de Cambio'!$C$4</definedName>
    <definedName name="____TDC2001">'[9]Tipos de Cambio'!$C$4</definedName>
    <definedName name="____tul2" localSheetId="1" hidden="1">{"Bruto",#N/A,FALSE,"CONV3T.XLS";"Neto",#N/A,FALSE,"CONV3T.XLS";"UnoB",#N/A,FALSE,"CONV3T.XLS";"Bruto",#N/A,FALSE,"CONV4T.XLS";"Neto",#N/A,FALSE,"CONV4T.XLS";"UnoB",#N/A,FALSE,"CONV4T.XLS"}</definedName>
    <definedName name="____tul2" localSheetId="4"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8"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4"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8"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4"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8"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1">#REF!</definedName>
    <definedName name="___ASA96" localSheetId="4">#REF!</definedName>
    <definedName name="___ASA96" localSheetId="6">#REF!</definedName>
    <definedName name="___ASA96" localSheetId="8">#REF!</definedName>
    <definedName name="___ASA96" localSheetId="9">#REF!</definedName>
    <definedName name="___ASA96">#REF!</definedName>
    <definedName name="___cad179" localSheetId="1">'[4]Mod Eco Controlados 99'!#REF!</definedName>
    <definedName name="___cad179" localSheetId="4">'[4]Mod Eco Controlados 99'!#REF!</definedName>
    <definedName name="___cad179" localSheetId="6">'[4]Mod Eco Controlados 99'!#REF!</definedName>
    <definedName name="___cad179" localSheetId="8">'[4]Mod Eco Controlados 99'!#REF!</definedName>
    <definedName name="___cad179" localSheetId="9">'[4]Mod Eco Controlados 99'!#REF!</definedName>
    <definedName name="___cad179">'[4]Mod Eco Controlados 99'!#REF!</definedName>
    <definedName name="___CAN2" localSheetId="1" hidden="1">{"Bruto",#N/A,FALSE,"CONV3T.XLS";"Neto",#N/A,FALSE,"CONV3T.XLS";"UnoB",#N/A,FALSE,"CONV3T.XLS";"Bruto",#N/A,FALSE,"CONV4T.XLS";"Neto",#N/A,FALSE,"CONV4T.XLS";"UnoB",#N/A,FALSE,"CONV4T.XLS"}</definedName>
    <definedName name="___CAN2" localSheetId="4"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8"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4"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8"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 localSheetId="4">#REF!</definedName>
    <definedName name="___CFD02" localSheetId="6">#REF!</definedName>
    <definedName name="___CFD02" localSheetId="8">#REF!</definedName>
    <definedName name="___CFD02" localSheetId="9">#REF!</definedName>
    <definedName name="___CFD02">#REF!</definedName>
    <definedName name="___CFE96" localSheetId="1">#REF!</definedName>
    <definedName name="___CFE96" localSheetId="4">#REF!</definedName>
    <definedName name="___CFE96" localSheetId="6">#REF!</definedName>
    <definedName name="___CFE96" localSheetId="8">#REF!</definedName>
    <definedName name="___CFE96" localSheetId="9">#REF!</definedName>
    <definedName name="___CFE96">#REF!</definedName>
    <definedName name="___CON96" localSheetId="1">#REF!</definedName>
    <definedName name="___CON96" localSheetId="4">#REF!</definedName>
    <definedName name="___CON96" localSheetId="6">#REF!</definedName>
    <definedName name="___CON96" localSheetId="8">#REF!</definedName>
    <definedName name="___CON96" localSheetId="9">#REF!</definedName>
    <definedName name="___CON96">#REF!</definedName>
    <definedName name="___COR4" localSheetId="1" hidden="1">{"Bruto",#N/A,FALSE,"CONV3T.XLS";"Neto",#N/A,FALSE,"CONV3T.XLS";"UnoB",#N/A,FALSE,"CONV3T.XLS";"Bruto",#N/A,FALSE,"CONV4T.XLS";"Neto",#N/A,FALSE,"CONV4T.XLS";"UnoB",#N/A,FALSE,"CONV4T.XLS"}</definedName>
    <definedName name="___COR4" localSheetId="4"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8"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4"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8"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1" hidden="1">{"Bruto",#N/A,FALSE,"CONV3T.XLS";"Neto",#N/A,FALSE,"CONV3T.XLS";"UnoB",#N/A,FALSE,"CONV3T.XLS";"Bruto",#N/A,FALSE,"CONV4T.XLS";"Neto",#N/A,FALSE,"CONV4T.XLS";"UnoB",#N/A,FALSE,"CONV4T.XLS"}</definedName>
    <definedName name="___ee1" localSheetId="4"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8"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1" hidden="1">{"Bruto",#N/A,FALSE,"CONV3T.XLS";"Neto",#N/A,FALSE,"CONV3T.XLS";"UnoB",#N/A,FALSE,"CONV3T.XLS";"Bruto",#N/A,FALSE,"CONV4T.XLS";"Neto",#N/A,FALSE,"CONV4T.XLS";"UnoB",#N/A,FALSE,"CONV4T.XLS"}</definedName>
    <definedName name="___esc2" localSheetId="4"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8"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4"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8"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1" hidden="1">{"Bruto",#N/A,FALSE,"CONV3T.XLS";"Neto",#N/A,FALSE,"CONV3T.XLS";"UnoB",#N/A,FALSE,"CONV3T.XLS";"Bruto",#N/A,FALSE,"CONV4T.XLS";"Neto",#N/A,FALSE,"CONV4T.XLS";"UnoB",#N/A,FALSE,"CONV4T.XLS"}</definedName>
    <definedName name="___mor2" localSheetId="4"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8"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4"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8"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1" hidden="1">{"Bruto",#N/A,FALSE,"CONV3T.XLS";"Neto",#N/A,FALSE,"CONV3T.XLS";"UnoB",#N/A,FALSE,"CONV3T.XLS";"Bruto",#N/A,FALSE,"CONV4T.XLS";"Neto",#N/A,FALSE,"CONV4T.XLS";"UnoB",#N/A,FALSE,"CONV4T.XLS"}</definedName>
    <definedName name="___pa2" localSheetId="4"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8"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4"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8"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 localSheetId="4">#REF!</definedName>
    <definedName name="___PEM96" localSheetId="6">#REF!</definedName>
    <definedName name="___PEM96" localSheetId="8">#REF!</definedName>
    <definedName name="___PEM96" localSheetId="9">#REF!</definedName>
    <definedName name="___PEM96">#REF!</definedName>
    <definedName name="___PIB08" localSheetId="1">#REF!</definedName>
    <definedName name="___PIB08" localSheetId="4">#REF!</definedName>
    <definedName name="___PIB08" localSheetId="6">#REF!</definedName>
    <definedName name="___PIB08" localSheetId="8">#REF!</definedName>
    <definedName name="___PIB08" localSheetId="9">#REF!</definedName>
    <definedName name="___PIB08">#REF!</definedName>
    <definedName name="___PIP96" localSheetId="1">#REF!</definedName>
    <definedName name="___PIP96" localSheetId="4">#REF!</definedName>
    <definedName name="___PIP96" localSheetId="6">#REF!</definedName>
    <definedName name="___PIP96" localSheetId="8">#REF!</definedName>
    <definedName name="___PIP96" localSheetId="9">#REF!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1">#REF!</definedName>
    <definedName name="___syt03" localSheetId="4">#REF!</definedName>
    <definedName name="___syt03" localSheetId="6">#REF!</definedName>
    <definedName name="___syt03" localSheetId="8">#REF!</definedName>
    <definedName name="___syt03" localSheetId="9">#REF!</definedName>
    <definedName name="___syt03">#REF!</definedName>
    <definedName name="___TDC2001" localSheetId="1">'[9]Tipos de Cambio'!$C$4</definedName>
    <definedName name="___TDC2001">'[9]Tipos de Cambio'!$C$4</definedName>
    <definedName name="___tul2" localSheetId="1" hidden="1">{"Bruto",#N/A,FALSE,"CONV3T.XLS";"Neto",#N/A,FALSE,"CONV3T.XLS";"UnoB",#N/A,FALSE,"CONV3T.XLS";"Bruto",#N/A,FALSE,"CONV4T.XLS";"Neto",#N/A,FALSE,"CONV4T.XLS";"UnoB",#N/A,FALSE,"CONV4T.XLS"}</definedName>
    <definedName name="___tul2" localSheetId="4"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8"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4"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8"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4"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8"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[2]!AGO&amp;[2]!SEP&amp;[2]!OCT&amp;[2]!NOV&amp;[2]!DIC</definedName>
    <definedName name="__AGO1" localSheetId="4">[1]!AGO&amp;[1]!SEP&amp;[1]!OCT&amp;[1]!NOV&amp;[1]!DIC</definedName>
    <definedName name="__AGO1" localSheetId="6">[2]!AGO&amp;[2]!SEP&amp;[2]!OCT&amp;[2]!NOV&amp;[2]!DIC</definedName>
    <definedName name="__AGO1" localSheetId="7">[3]!AGO&amp;[3]!SEP&amp;[3]!OCT&amp;[3]!NOV&amp;[3]!DIC</definedName>
    <definedName name="__AGO1" localSheetId="8">[1]!AGO&amp;[1]!SEP&amp;[1]!OCT&amp;[1]!NOV&amp;[1]!DIC</definedName>
    <definedName name="__AGO1" localSheetId="9">[3]!AGO&amp;[3]!SEP&amp;[3]!OCT&amp;[3]!NOV&amp;[3]!DIC</definedName>
    <definedName name="__AGO1">[1]!AGO&amp;[1]!SEP&amp;[1]!OCT&amp;[1]!NOV&amp;[1]!DIC</definedName>
    <definedName name="__AGO2" localSheetId="6">[6]edofza8!$C$22</definedName>
    <definedName name="__AGO2">[7]edofza8!$C$22</definedName>
    <definedName name="__ASA96" localSheetId="1">#REF!</definedName>
    <definedName name="__ASA96" localSheetId="4">#REF!</definedName>
    <definedName name="__ASA96" localSheetId="6">#REF!</definedName>
    <definedName name="__ASA96" localSheetId="8">#REF!</definedName>
    <definedName name="__ASA96" localSheetId="9">#REF!</definedName>
    <definedName name="__ASA96">#REF!</definedName>
    <definedName name="__cad179" localSheetId="1">'[4]Mod Eco Controlados 99'!#REF!</definedName>
    <definedName name="__cad179" localSheetId="4">'[4]Mod Eco Controlados 99'!#REF!</definedName>
    <definedName name="__cad179" localSheetId="6">'[4]Mod Eco Controlados 99'!#REF!</definedName>
    <definedName name="__cad179" localSheetId="8">'[4]Mod Eco Controlados 99'!#REF!</definedName>
    <definedName name="__cad179" localSheetId="9">'[4]Mod Eco Controlados 99'!#REF!</definedName>
    <definedName name="__cad179">'[4]Mod Eco Controlados 99'!#REF!</definedName>
    <definedName name="__CAN2" localSheetId="0"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 localSheetId="4">#REF!</definedName>
    <definedName name="__CFD02" localSheetId="6">#REF!</definedName>
    <definedName name="__CFD02" localSheetId="8">#REF!</definedName>
    <definedName name="__CFD02" localSheetId="9">#REF!</definedName>
    <definedName name="__CFD02">#REF!</definedName>
    <definedName name="__CFE96" localSheetId="1">#REF!</definedName>
    <definedName name="__CFE96" localSheetId="4">#REF!</definedName>
    <definedName name="__CFE96" localSheetId="6">#REF!</definedName>
    <definedName name="__CFE96" localSheetId="8">#REF!</definedName>
    <definedName name="__CFE96" localSheetId="9">#REF!</definedName>
    <definedName name="__CFE96">#REF!</definedName>
    <definedName name="__CON96" localSheetId="1">#REF!</definedName>
    <definedName name="__CON96" localSheetId="4">#REF!</definedName>
    <definedName name="__CON96" localSheetId="6">#REF!</definedName>
    <definedName name="__CON96" localSheetId="8">#REF!</definedName>
    <definedName name="__CON96" localSheetId="9">#REF!</definedName>
    <definedName name="__CON96">#REF!</definedName>
    <definedName name="__COR4" localSheetId="0"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0"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0"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0"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4">[1]!NOV&amp;[1]!DIC</definedName>
    <definedName name="__NOV1" localSheetId="6">[2]!NOV&amp;[2]!DIC</definedName>
    <definedName name="__NOV1" localSheetId="7">[3]!NOV&amp;[3]!DIC</definedName>
    <definedName name="__NOV1" localSheetId="8">[1]!NOV&amp;[1]!DIC</definedName>
    <definedName name="__NOV1" localSheetId="9">[3]!NOV&amp;[3]!DIC</definedName>
    <definedName name="__NOV1">[1]!NOV&amp;[1]!DIC</definedName>
    <definedName name="__NOV2" localSheetId="6">[6]edofza11!$C$43</definedName>
    <definedName name="__NOV2">[7]edofza11!$C$43</definedName>
    <definedName name="__OCT1" localSheetId="0">[1]!OCT&amp;[1]!NOV&amp;[1]!DIC</definedName>
    <definedName name="__OCT1" localSheetId="1">[2]!OCT&amp;[2]!NOV&amp;[2]!DIC</definedName>
    <definedName name="__OCT1" localSheetId="4">[1]!OCT&amp;[1]!NOV&amp;[1]!DIC</definedName>
    <definedName name="__OCT1" localSheetId="6">[2]!OCT&amp;[2]!NOV&amp;[2]!DIC</definedName>
    <definedName name="__OCT1" localSheetId="7">[3]!OCT&amp;[3]!NOV&amp;[3]!DIC</definedName>
    <definedName name="__OCT1" localSheetId="8">[1]!OCT&amp;[1]!NOV&amp;[1]!DIC</definedName>
    <definedName name="__OCT1" localSheetId="9">[3]!OCT&amp;[3]!NOV&amp;[3]!DIC</definedName>
    <definedName name="__OCT1">[1]!OCT&amp;[1]!NOV&amp;[1]!DIC</definedName>
    <definedName name="__OCT2" localSheetId="6">[6]edofza10!$C$22</definedName>
    <definedName name="__OCT2">[7]edofza10!$C$22</definedName>
    <definedName name="__pa2" localSheetId="0"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 localSheetId="4">#REF!</definedName>
    <definedName name="__PEM96" localSheetId="6">#REF!</definedName>
    <definedName name="__PEM96" localSheetId="8">#REF!</definedName>
    <definedName name="__PEM96" localSheetId="9">#REF!</definedName>
    <definedName name="__PEM96">#REF!</definedName>
    <definedName name="__PIB08" localSheetId="1">#REF!</definedName>
    <definedName name="__PIB08" localSheetId="4">#REF!</definedName>
    <definedName name="__PIB08" localSheetId="6">#REF!</definedName>
    <definedName name="__PIB08" localSheetId="8">#REF!</definedName>
    <definedName name="__PIB08" localSheetId="9">#REF!</definedName>
    <definedName name="__PIB08">#REF!</definedName>
    <definedName name="__PIP96" localSheetId="1">#REF!</definedName>
    <definedName name="__PIP96" localSheetId="4">#REF!</definedName>
    <definedName name="__PIP96" localSheetId="6">#REF!</definedName>
    <definedName name="__PIP96" localSheetId="8">#REF!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4">[1]!SEP&amp;[1]!OCT&amp;[1]!NOV&amp;[1]!DIC</definedName>
    <definedName name="__SEP1" localSheetId="6">[2]!SEP&amp;[2]!OCT&amp;[2]!NOV&amp;[2]!DIC</definedName>
    <definedName name="__SEP1" localSheetId="7">[3]!SEP&amp;[3]!OCT&amp;[3]!NOV&amp;[3]!DIC</definedName>
    <definedName name="__SEP1" localSheetId="8">[1]!SEP&amp;[1]!OCT&amp;[1]!NOV&amp;[1]!DIC</definedName>
    <definedName name="__SEP1" localSheetId="9">[3]!SEP&amp;[3]!OCT&amp;[3]!NOV&amp;[3]!DIC</definedName>
    <definedName name="__SEP1">[1]!SEP&amp;[1]!OCT&amp;[1]!NOV&amp;[1]!DIC</definedName>
    <definedName name="__SEP2" localSheetId="6">[6]edofza9!$C$22</definedName>
    <definedName name="__SEP2">[7]edofza9!$C$22</definedName>
    <definedName name="__smg97">'[8]Premisa macro'!$E$4</definedName>
    <definedName name="__syt03" localSheetId="1">#REF!</definedName>
    <definedName name="__syt03" localSheetId="4">#REF!</definedName>
    <definedName name="__syt03" localSheetId="6">#REF!</definedName>
    <definedName name="__syt03" localSheetId="8">#REF!</definedName>
    <definedName name="__syt03" localSheetId="9">#REF!</definedName>
    <definedName name="__syt03">#REF!</definedName>
    <definedName name="__TDC2001" localSheetId="1">'[9]Tipos de Cambio'!$C$4</definedName>
    <definedName name="__TDC2001">'[9]Tipos de Cambio'!$C$4</definedName>
    <definedName name="__tul2" localSheetId="0"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3">[11]BANPRO99!#REF!</definedName>
    <definedName name="_3O0504" localSheetId="4">[11]BANPRO99!#REF!</definedName>
    <definedName name="_3O0504" localSheetId="6">[11]BANPRO99!#REF!</definedName>
    <definedName name="_3O0504" localSheetId="7">[11]BANPRO99!#REF!</definedName>
    <definedName name="_3O0504" localSheetId="8">[11]BANPRO99!#REF!</definedName>
    <definedName name="_3O0504" localSheetId="9">[11]BANPRO99!#REF!</definedName>
    <definedName name="_3O0504">[11]BANPRO99!#REF!</definedName>
    <definedName name="_5000DEF">#N/A</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4">[1]!ABR&amp;[1]!MAY&amp;[1]!JUN&amp;[1]!JUL&amp;[1]!AGO&amp;[1]!SEP</definedName>
    <definedName name="_ABR1" localSheetId="6">[2]!ABR&amp;[2]!MAY&amp;[2]!JUN&amp;[2]!JUL&amp;[2]!AGO&amp;[2]!SEP</definedName>
    <definedName name="_ABR1" localSheetId="7">[3]!ABR&amp;[3]!MAY&amp;[3]!JUN&amp;[3]!JUL&amp;[3]!AGO&amp;[3]!SEP</definedName>
    <definedName name="_ABR1" localSheetId="8">[1]!ABR&amp;[1]!MAY&amp;[1]!JUN&amp;[1]!JUL&amp;[1]!AGO&amp;[1]!SEP</definedName>
    <definedName name="_ABR1" localSheetId="9">[3]!ABR&amp;[3]!MAY&amp;[3]!JUN&amp;[3]!JUL&amp;[3]!AGO&amp;[3]!SEP</definedName>
    <definedName name="_ABR1">[1]!ABR&amp;[1]!MAY&amp;[1]!JUN&amp;[1]!JUL&amp;[1]!AGO&amp;[1]!SEP</definedName>
    <definedName name="_ABR2" localSheetId="6">[6]edofza4!$C$22</definedName>
    <definedName name="_ABR2">[7]edofza4!$C$22</definedName>
    <definedName name="_AGO1" localSheetId="0">[1]!AGO&amp;[1]!SEP&amp;[1]!OCT&amp;[1]!NOV&amp;[1]!DIC</definedName>
    <definedName name="_AGO1" localSheetId="1">[2]!AGO&amp;[2]!SEP&amp;[2]!OCT&amp;[2]!NOV&amp;[2]!DIC</definedName>
    <definedName name="_AGO1" localSheetId="4">[1]!AGO&amp;[1]!SEP&amp;[1]!OCT&amp;[1]!NOV&amp;[1]!DIC</definedName>
    <definedName name="_AGO1" localSheetId="6">[2]!AGO&amp;[2]!SEP&amp;[2]!OCT&amp;[2]!NOV&amp;[2]!DIC</definedName>
    <definedName name="_AGO1" localSheetId="7">[3]!AGO&amp;[3]!SEP&amp;[3]!OCT&amp;[3]!NOV&amp;[3]!DIC</definedName>
    <definedName name="_AGO1" localSheetId="8">[1]!AGO&amp;[1]!SEP&amp;[1]!OCT&amp;[1]!NOV&amp;[1]!DIC</definedName>
    <definedName name="_AGO1" localSheetId="9">[3]!AGO&amp;[3]!SEP&amp;[3]!OCT&amp;[3]!NOV&amp;[3]!DIC</definedName>
    <definedName name="_AGO1">[1]!AGO&amp;[1]!SEP&amp;[1]!OCT&amp;[1]!NOV&amp;[1]!DIC</definedName>
    <definedName name="_AGO2" localSheetId="6">[6]edofza8!$C$22</definedName>
    <definedName name="_AGO2">[7]edofza8!$C$22</definedName>
    <definedName name="_ASA96" localSheetId="0">#REF!</definedName>
    <definedName name="_ASA96" localSheetId="1">#REF!</definedName>
    <definedName name="_ASA96" localSheetId="3">#REF!</definedName>
    <definedName name="_ASA96" localSheetId="4">#REF!</definedName>
    <definedName name="_ASA96" localSheetId="6">#REF!</definedName>
    <definedName name="_ASA96" localSheetId="7">#REF!</definedName>
    <definedName name="_ASA96" localSheetId="8">#REF!</definedName>
    <definedName name="_ASA96" localSheetId="9">#REF!</definedName>
    <definedName name="_ASA96">#REF!</definedName>
    <definedName name="_base" localSheetId="0">[11]BANPRO99!#REF!</definedName>
    <definedName name="_base" localSheetId="1">[11]BANPRO99!#REF!</definedName>
    <definedName name="_base" localSheetId="3">[11]BANPRO99!#REF!</definedName>
    <definedName name="_base" localSheetId="4">[11]BANPRO99!#REF!</definedName>
    <definedName name="_base" localSheetId="6">[11]BANPRO99!#REF!</definedName>
    <definedName name="_base" localSheetId="7">[11]BANPRO99!#REF!</definedName>
    <definedName name="_base" localSheetId="8">[11]BANPRO99!#REF!</definedName>
    <definedName name="_base" localSheetId="9">[11]BANPRO99!#REF!</definedName>
    <definedName name="_base">[11]BANPRO99!#REF!</definedName>
    <definedName name="_cad179" localSheetId="0">'[4]Mod Eco Controlados 99'!#REF!</definedName>
    <definedName name="_cad179" localSheetId="1">'[4]Mod Eco Controlados 99'!#REF!</definedName>
    <definedName name="_cad179" localSheetId="3">'[4]Mod Eco Controlados 99'!#REF!</definedName>
    <definedName name="_cad179" localSheetId="4">'[4]Mod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d179">'[4]Mod Eco Controlados 99'!#REF!</definedName>
    <definedName name="_CAN2" localSheetId="0"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6">#REF!</definedName>
    <definedName name="_CFD02" localSheetId="7">#REF!</definedName>
    <definedName name="_CFD02" localSheetId="8">#REF!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6">#REF!</definedName>
    <definedName name="_CFE96" localSheetId="7">#REF!</definedName>
    <definedName name="_CFE96" localSheetId="8">#REF!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6">#REF!</definedName>
    <definedName name="_CON96" localSheetId="7">#REF!</definedName>
    <definedName name="_CON96" localSheetId="8">#REF!</definedName>
    <definedName name="_CON96" localSheetId="9">#REF!</definedName>
    <definedName name="_CON96">#REF!</definedName>
    <definedName name="_COR4" localSheetId="1" hidden="1">{"Bruto",#N/A,FALSE,"CONV3T.XLS";"Neto",#N/A,FALSE,"CONV3T.XLS";"UnoB",#N/A,FALSE,"CONV3T.XLS";"Bruto",#N/A,FALSE,"CONV4T.XLS";"Neto",#N/A,FALSE,"CONV4T.XLS";"UnoB",#N/A,FALSE,"CONV4T.XLS"}</definedName>
    <definedName name="_COR4" localSheetId="4"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8"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4"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8"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0"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[6]edofza1!$C$22</definedName>
    <definedName name="_ENE2">[7]edofza1!$C$22</definedName>
    <definedName name="_esc2" localSheetId="0"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4">[1]!FEB&amp;[1]!MAR&amp;[1]!ABR&amp;[1]!MAY&amp;[1]!JUN&amp;[1]!JUL</definedName>
    <definedName name="_FEB1" localSheetId="6">[2]!FEB&amp;[2]!MAR&amp;[2]!ABR&amp;[2]!MAY&amp;[2]!JUN&amp;[2]!JUL</definedName>
    <definedName name="_FEB1" localSheetId="7">[3]!FEB&amp;[3]!MAR&amp;[3]!ABR&amp;[3]!MAY&amp;[3]!JUN&amp;[3]!JUL</definedName>
    <definedName name="_FEB1" localSheetId="8">[1]!FEB&amp;[1]!MAR&amp;[1]!ABR&amp;[1]!MAY&amp;[1]!JUN&amp;[1]!JUL</definedName>
    <definedName name="_FEB1" localSheetId="9">[3]!FEB&amp;[3]!MAR&amp;[3]!ABR&amp;[3]!MAY&amp;[3]!JUN&amp;[3]!JUL</definedName>
    <definedName name="_FEB1">[1]!FEB&amp;[1]!MAR&amp;[1]!ABR&amp;[1]!MAY&amp;[1]!JUN&amp;[1]!JUL</definedName>
    <definedName name="_FEB2" localSheetId="6">[6]edofza2!$C$22</definedName>
    <definedName name="_FEB2">[7]edofza2!$C$22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xlnm._FilterDatabase" localSheetId="0" hidden="1">'Anexo 10'!$A$8:$J$85</definedName>
    <definedName name="_xlnm._FilterDatabase" localSheetId="1" hidden="1">'Anexo 11'!$A$8:$M$201</definedName>
    <definedName name="_xlnm._FilterDatabase" localSheetId="2" hidden="1">'Anexo 12'!$A$8:$K$128</definedName>
    <definedName name="_xlnm._FilterDatabase" localSheetId="3" hidden="1">'Anexo 13'!$A$8:$T$150</definedName>
    <definedName name="_xlnm._FilterDatabase" localSheetId="4" hidden="1">'Anexo 14'!$A$8:$T$56</definedName>
    <definedName name="_xlnm._FilterDatabase" localSheetId="5" hidden="1">'Anexo 15'!$A$8:$T$26</definedName>
    <definedName name="_xlnm._FilterDatabase" localSheetId="6" hidden="1">'Anexo 16 '!$A$8:$M$81</definedName>
    <definedName name="_xlnm._FilterDatabase" localSheetId="7" hidden="1">'Anexo 17'!$A$8:$J$83</definedName>
    <definedName name="_xlnm._FilterDatabase" localSheetId="8" hidden="1">'Anexo 18'!$A$8:$T$131</definedName>
    <definedName name="_xlnm._FilterDatabase" localSheetId="9" hidden="1">'Anexo 19'!$A$8:$T$83</definedName>
    <definedName name="_JUL1" localSheetId="0">[1]!JUL&amp;[1]!AGO&amp;[1]!SEP&amp;[1]!OCT&amp;[1]!NOV</definedName>
    <definedName name="_JUL1" localSheetId="1">[2]!JUL&amp;[2]!AGO&amp;[2]!SEP&amp;[2]!OCT&amp;[2]!NOV</definedName>
    <definedName name="_JUL1" localSheetId="4">[1]!JUL&amp;[1]!AGO&amp;[1]!SEP&amp;[1]!OCT&amp;[1]!NOV</definedName>
    <definedName name="_JUL1" localSheetId="6">[2]!JUL&amp;[2]!AGO&amp;[2]!SEP&amp;[2]!OCT&amp;[2]!NOV</definedName>
    <definedName name="_JUL1" localSheetId="7">[3]!JUL&amp;[3]!AGO&amp;[3]!SEP&amp;[3]!OCT&amp;[3]!NOV</definedName>
    <definedName name="_JUL1" localSheetId="8">[1]!JUL&amp;[1]!AGO&amp;[1]!SEP&amp;[1]!OCT&amp;[1]!NOV</definedName>
    <definedName name="_JUL1" localSheetId="9">[3]!JUL&amp;[3]!AGO&amp;[3]!SEP&amp;[3]!OCT&amp;[3]!NOV</definedName>
    <definedName name="_JUL1">[1]!JUL&amp;[1]!AGO&amp;[1]!SEP&amp;[1]!OCT&amp;[1]!NOV</definedName>
    <definedName name="_JUL2" localSheetId="6">[6]edofza7!$C$22</definedName>
    <definedName name="_JUL2">[7]edofza7!$C$22</definedName>
    <definedName name="_JUN1" localSheetId="0">[1]!JUN&amp;[1]!JUL&amp;[1]!AGO&amp;[1]!SEP&amp;[1]!OCT</definedName>
    <definedName name="_JUN1" localSheetId="1">[2]!JUN&amp;[2]!JUL&amp;[2]!AGO&amp;[2]!SEP&amp;[2]!OCT</definedName>
    <definedName name="_JUN1" localSheetId="4">[1]!JUN&amp;[1]!JUL&amp;[1]!AGO&amp;[1]!SEP&amp;[1]!OCT</definedName>
    <definedName name="_JUN1" localSheetId="6">[2]!JUN&amp;[2]!JUL&amp;[2]!AGO&amp;[2]!SEP&amp;[2]!OCT</definedName>
    <definedName name="_JUN1" localSheetId="7">[3]!JUN&amp;[3]!JUL&amp;[3]!AGO&amp;[3]!SEP&amp;[3]!OCT</definedName>
    <definedName name="_JUN1" localSheetId="8">[1]!JUN&amp;[1]!JUL&amp;[1]!AGO&amp;[1]!SEP&amp;[1]!OCT</definedName>
    <definedName name="_JUN1" localSheetId="9">[3]!JUN&amp;[3]!JUL&amp;[3]!AGO&amp;[3]!SEP&amp;[3]!OCT</definedName>
    <definedName name="_JUN1">[1]!JUN&amp;[1]!JUL&amp;[1]!AGO&amp;[1]!SEP&amp;[1]!OCT</definedName>
    <definedName name="_JUN2" localSheetId="6">[6]edofza6!$C$22</definedName>
    <definedName name="_JUN2">[7]edofza6!$C$22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MAR1" localSheetId="0">[1]!MAR&amp;[1]!ABR&amp;[1]!MAY&amp;[1]!JUN&amp;[1]!JUL&amp;[1]!AGO</definedName>
    <definedName name="_MAR1" localSheetId="1">[2]!MAR&amp;[2]!ABR&amp;[2]!MAY&amp;[2]!JUN&amp;[2]!JUL&amp;[2]!AGO</definedName>
    <definedName name="_MAR1" localSheetId="4">[1]!MAR&amp;[1]!ABR&amp;[1]!MAY&amp;[1]!JUN&amp;[1]!JUL&amp;[1]!AGO</definedName>
    <definedName name="_MAR1" localSheetId="6">[2]!MAR&amp;[2]!ABR&amp;[2]!MAY&amp;[2]!JUN&amp;[2]!JUL&amp;[2]!AGO</definedName>
    <definedName name="_MAR1" localSheetId="7">[3]!MAR&amp;[3]!ABR&amp;[3]!MAY&amp;[3]!JUN&amp;[3]!JUL&amp;[3]!AGO</definedName>
    <definedName name="_MAR1" localSheetId="8">[1]!MAR&amp;[1]!ABR&amp;[1]!MAY&amp;[1]!JUN&amp;[1]!JUL&amp;[1]!AGO</definedName>
    <definedName name="_MAR1" localSheetId="9">[3]!MAR&amp;[3]!ABR&amp;[3]!MAY&amp;[3]!JUN&amp;[3]!JUL&amp;[3]!AGO</definedName>
    <definedName name="_MAR1">[1]!MAR&amp;[1]!ABR&amp;[1]!MAY&amp;[1]!JUN&amp;[1]!JUL&amp;[1]!AGO</definedName>
    <definedName name="_MAR2" localSheetId="6">[6]edofza3!$C$22</definedName>
    <definedName name="_MAR2">[7]edofza3!$C$22</definedName>
    <definedName name="_MAY1" localSheetId="0">[1]!MAY&amp;[1]!JUN&amp;[1]!JUL&amp;[1]!AGO&amp;[1]!SEP</definedName>
    <definedName name="_MAY1" localSheetId="1">[2]!MAY&amp;[2]!JUN&amp;[2]!JUL&amp;[2]!AGO&amp;[2]!SEP</definedName>
    <definedName name="_MAY1" localSheetId="4">[1]!MAY&amp;[1]!JUN&amp;[1]!JUL&amp;[1]!AGO&amp;[1]!SEP</definedName>
    <definedName name="_MAY1" localSheetId="6">[2]!MAY&amp;[2]!JUN&amp;[2]!JUL&amp;[2]!AGO&amp;[2]!SEP</definedName>
    <definedName name="_MAY1" localSheetId="7">[3]!MAY&amp;[3]!JUN&amp;[3]!JUL&amp;[3]!AGO&amp;[3]!SEP</definedName>
    <definedName name="_MAY1" localSheetId="8">[1]!MAY&amp;[1]!JUN&amp;[1]!JUL&amp;[1]!AGO&amp;[1]!SEP</definedName>
    <definedName name="_MAY1" localSheetId="9">[3]!MAY&amp;[3]!JUN&amp;[3]!JUL&amp;[3]!AGO&amp;[3]!SEP</definedName>
    <definedName name="_MAY1">[1]!MAY&amp;[1]!JUN&amp;[1]!JUL&amp;[1]!AGO&amp;[1]!SEP</definedName>
    <definedName name="_MAY2" localSheetId="6">[6]edofza5!$C$22</definedName>
    <definedName name="_MAY2">[7]edofza5!$C$22</definedName>
    <definedName name="_mor2" localSheetId="0"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4">[1]!NOV&amp;[1]!DIC</definedName>
    <definedName name="_NOV1" localSheetId="6">[2]!NOV&amp;[2]!DIC</definedName>
    <definedName name="_NOV1" localSheetId="7">[3]!NOV&amp;[3]!DIC</definedName>
    <definedName name="_NOV1" localSheetId="8">[1]!NOV&amp;[1]!DIC</definedName>
    <definedName name="_NOV1" localSheetId="9">[3]!NOV&amp;[3]!DIC</definedName>
    <definedName name="_NOV1">[1]!NOV&amp;[1]!DIC</definedName>
    <definedName name="_NOV2" localSheetId="6">[6]edofza11!$C$43</definedName>
    <definedName name="_NOV2">[7]edofza11!$C$43</definedName>
    <definedName name="_OCT1" localSheetId="0">[1]!OCT&amp;[1]!NOV&amp;[1]!DIC</definedName>
    <definedName name="_OCT1" localSheetId="1">[2]!OCT&amp;[2]!NOV&amp;[2]!DIC</definedName>
    <definedName name="_OCT1" localSheetId="4">[1]!OCT&amp;[1]!NOV&amp;[1]!DIC</definedName>
    <definedName name="_OCT1" localSheetId="6">[2]!OCT&amp;[2]!NOV&amp;[2]!DIC</definedName>
    <definedName name="_OCT1" localSheetId="7">[3]!OCT&amp;[3]!NOV&amp;[3]!DIC</definedName>
    <definedName name="_OCT1" localSheetId="8">[1]!OCT&amp;[1]!NOV&amp;[1]!DIC</definedName>
    <definedName name="_OCT1" localSheetId="9">[3]!OCT&amp;[3]!NOV&amp;[3]!DIC</definedName>
    <definedName name="_OCT1">[1]!OCT&amp;[1]!NOV&amp;[1]!DIC</definedName>
    <definedName name="_OCT2" localSheetId="6">[6]edofza10!$C$22</definedName>
    <definedName name="_OCT2">[7]edofza10!$C$22</definedName>
    <definedName name="_Order1" localSheetId="1" hidden="1">255</definedName>
    <definedName name="_Order1" hidden="1">255</definedName>
    <definedName name="_pa2" localSheetId="0"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6">#REF!</definedName>
    <definedName name="_PEM96" localSheetId="7">#REF!</definedName>
    <definedName name="_PEM96" localSheetId="8">#REF!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6">#REF!</definedName>
    <definedName name="_PIB08" localSheetId="7">#REF!</definedName>
    <definedName name="_PIB08" localSheetId="8">#REF!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6">#REF!</definedName>
    <definedName name="_PIP96" localSheetId="7">#REF!</definedName>
    <definedName name="_PIP96" localSheetId="8">#REF!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hidden="1">#REF!</definedName>
    <definedName name="_SEP1" localSheetId="0">[1]!SEP&amp;[1]!OCT&amp;[1]!NOV&amp;[1]!DIC</definedName>
    <definedName name="_SEP1" localSheetId="1">[2]!SEP&amp;[2]!OCT&amp;[2]!NOV&amp;[2]!DIC</definedName>
    <definedName name="_SEP1" localSheetId="4">[1]!SEP&amp;[1]!OCT&amp;[1]!NOV&amp;[1]!DIC</definedName>
    <definedName name="_SEP1" localSheetId="6">[2]!SEP&amp;[2]!OCT&amp;[2]!NOV&amp;[2]!DIC</definedName>
    <definedName name="_SEP1" localSheetId="7">[3]!SEP&amp;[3]!OCT&amp;[3]!NOV&amp;[3]!DIC</definedName>
    <definedName name="_SEP1" localSheetId="8">[1]!SEP&amp;[1]!OCT&amp;[1]!NOV&amp;[1]!DIC</definedName>
    <definedName name="_SEP1" localSheetId="9">[3]!SEP&amp;[3]!OCT&amp;[3]!NOV&amp;[3]!DIC</definedName>
    <definedName name="_SEP1">[1]!SEP&amp;[1]!OCT&amp;[1]!NOV&amp;[1]!DIC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6">#REF!</definedName>
    <definedName name="_syt03" localSheetId="7">#REF!</definedName>
    <definedName name="_syt03" localSheetId="8">#REF!</definedName>
    <definedName name="_syt03" localSheetId="9">#REF!</definedName>
    <definedName name="_syt03">#REF!</definedName>
    <definedName name="_TDC2001" localSheetId="1">'[9]Tipos de Cambio'!$C$4</definedName>
    <definedName name="_TDC2001">'[9]Tipos de Cambio'!$C$4</definedName>
    <definedName name="_tul2" localSheetId="0"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6">#REF!</definedName>
    <definedName name="a" localSheetId="7">#REF!</definedName>
    <definedName name="a" localSheetId="8">#REF!</definedName>
    <definedName name="a" localSheetId="9">#REF!</definedName>
    <definedName name="a">#REF!</definedName>
    <definedName name="A_Datos_2008_2009" localSheetId="1">'[12]Datos 2008_2009'!$A$4:$D$60000</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6">#REF!</definedName>
    <definedName name="A_impresión_IM" localSheetId="7">#REF!</definedName>
    <definedName name="A_impresión_IM" localSheetId="8">#REF!</definedName>
    <definedName name="A_impresión_IM" localSheetId="9">#REF!</definedName>
    <definedName name="A_impresión_IM">#REF!</definedName>
    <definedName name="AA" localSheetId="0">[1]!SEP&amp;[1]!OCT&amp;[1]!NOV&amp;[1]!DIC</definedName>
    <definedName name="AA" localSheetId="1">[2]!SEP&amp;[2]!OCT&amp;[2]!NOV&amp;[2]!DIC</definedName>
    <definedName name="AA" localSheetId="4">[1]!SEP&amp;[1]!OCT&amp;[1]!NOV&amp;[1]!DIC</definedName>
    <definedName name="AA" localSheetId="6">[2]!SEP&amp;[2]!OCT&amp;[2]!NOV&amp;[2]!DIC</definedName>
    <definedName name="AA" localSheetId="7">[3]!SEP&amp;[3]!OCT&amp;[3]!NOV&amp;[3]!DIC</definedName>
    <definedName name="AA" localSheetId="8">[1]!SEP&amp;[1]!OCT&amp;[1]!NOV&amp;[1]!DIC</definedName>
    <definedName name="AA" localSheetId="9">[3]!SEP&amp;[3]!OCT&amp;[3]!NOV&amp;[3]!DIC</definedName>
    <definedName name="AA">[1]!SEP&amp;[1]!OCT&amp;[1]!NOV&amp;[1]!DIC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3">[11]BANPRO99!#REF!</definedName>
    <definedName name="AD" localSheetId="4">[11]BANPRO99!#REF!</definedName>
    <definedName name="AD" localSheetId="6">[11]BANPRO99!#REF!</definedName>
    <definedName name="AD" localSheetId="7">[11]BANPRO99!#REF!</definedName>
    <definedName name="AD" localSheetId="8">[11]BANPRO99!#REF!</definedName>
    <definedName name="AD" localSheetId="9">[11]BANPRO99!#REF!</definedName>
    <definedName name="AD">[11]BANPRO99!#REF!</definedName>
    <definedName name="Admva" localSheetId="1">[14]Administrativa!$B$2:$I$59</definedName>
    <definedName name="Admva">[14]Administrativa!$B$2:$I$59</definedName>
    <definedName name="AGO">"; AGOSTO.- "&amp;TEXT([13]edofza08!$C$24,"#,##0")</definedName>
    <definedName name="ain" localSheetId="0">#REF!</definedName>
    <definedName name="ain" localSheetId="1">#REF!</definedName>
    <definedName name="ain" localSheetId="3">#REF!</definedName>
    <definedName name="ain" localSheetId="4">#REF!</definedName>
    <definedName name="ain" localSheetId="6">#REF!</definedName>
    <definedName name="ain" localSheetId="7">#REF!</definedName>
    <definedName name="ain" localSheetId="8">#REF!</definedName>
    <definedName name="ain" localSheetId="9">#REF!</definedName>
    <definedName name="ain">#REF!</definedName>
    <definedName name="Ajuste_SP" localSheetId="1">[15]Supuestos!$D$7</definedName>
    <definedName name="Ajuste_SP">[15]Supuestos!$D$7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6">#REF!</definedName>
    <definedName name="ampliaciones" localSheetId="7">#REF!</definedName>
    <definedName name="ampliaciones" localSheetId="8">#REF!</definedName>
    <definedName name="ampliaciones" localSheetId="9">#REF!</definedName>
    <definedName name="ampliaciones">#REF!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4">+TEXT(IF(AND(OR(DAY([1]!FECHA)&gt;=1,DAY([1]!FECHA)&lt;=10),MONTH([1]!FECHA)=1),YEAR([1]!FECHA)-1,YEAR([1]!FECHA)),"0")</definedName>
    <definedName name="AÑO" localSheetId="6">+TEXT(IF(AND(OR(DAY([2]!FECHA)&gt;=1,DAY([2]!FECHA)&lt;=10),MONTH([2]!FECHA)=1),YEAR([2]!FECHA)-1,YEAR([2]!FECHA)),"0")</definedName>
    <definedName name="AÑO" localSheetId="7">+TEXT(IF(AND(OR(DAY([3]!FECHA)&gt;=1,DAY([3]!FECHA)&lt;=10),MONTH([3]!FECHA)=1),YEAR([3]!FECHA)-1,YEAR([3]!FECHA)),"0")</definedName>
    <definedName name="AÑO" localSheetId="8">+TEXT(IF(AND(OR(DAY([1]!FECHA)&gt;=1,DAY([1]!FECHA)&lt;=10),MONTH([1]!FECHA)=1),YEAR([1]!FECHA)-1,YEAR([1]!FECHA)),"0")</definedName>
    <definedName name="AÑO" localSheetId="9">+TEXT(IF(AND(OR(DAY([3]!FECHA)&gt;=1,DAY([3]!FECHA)&lt;=10),MONTH([3]!FECHA)=1),YEAR([3]!FECHA)-1,YEAR([3]!FECHA)),"0")</definedName>
    <definedName name="AÑO">+TEXT(IF(AND(OR(DAY([1]!FECHA)&gt;=1,DAY([1]!FECHA)&lt;=10),MONTH([1]!FECHA)=1),YEAR([1]!FECHA)-1,YEAR([1]!FECHA)),"0")</definedName>
    <definedName name="_xlnm.Print_Area" localSheetId="0">'Anexo 10'!$A$1:$I$90</definedName>
    <definedName name="_xlnm.Print_Area" localSheetId="1">'Anexo 11'!$A$1:$M$201</definedName>
    <definedName name="_xlnm.Print_Area" localSheetId="3">'Anexo 13'!$A$1:$I$150</definedName>
    <definedName name="_xlnm.Print_Area" localSheetId="4">'Anexo 14'!$A$1:$I$55</definedName>
    <definedName name="_xlnm.Print_Area" localSheetId="6">'Anexo 16 '!$A$1:$I$285</definedName>
    <definedName name="_xlnm.Print_Area" localSheetId="7">'Anexo 17'!$A$1:$I$80</definedName>
    <definedName name="_xlnm.Print_Area" localSheetId="8">'Anexo 18'!$A$1:$I$133</definedName>
    <definedName name="_xlnm.Print_Area" localSheetId="9">'Anexo 19'!$A$1:$I$87</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6">#REF!</definedName>
    <definedName name="Area_de_paso" localSheetId="7">#REF!</definedName>
    <definedName name="Area_de_paso" localSheetId="8">#REF!</definedName>
    <definedName name="Area_de_paso" localSheetId="9">#REF!</definedName>
    <definedName name="Area_de_paso">#REF!</definedName>
    <definedName name="ASIG_TEC">#N/A</definedName>
    <definedName name="ayer">'[8]Premisas IMSS'!$M$12</definedName>
    <definedName name="base" localSheetId="0">#REF!</definedName>
    <definedName name="base" localSheetId="1">#REF!</definedName>
    <definedName name="base" localSheetId="3">#REF!</definedName>
    <definedName name="base" localSheetId="4">#REF!</definedName>
    <definedName name="base" localSheetId="6">#REF!</definedName>
    <definedName name="base" localSheetId="7">#REF!</definedName>
    <definedName name="base" localSheetId="8">#REF!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6">#REF!</definedName>
    <definedName name="base03" localSheetId="7">#REF!</definedName>
    <definedName name="base03" localSheetId="8">#REF!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6">#REF!</definedName>
    <definedName name="base03au" localSheetId="7">#REF!</definedName>
    <definedName name="base03au" localSheetId="8">#REF!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6">#REF!</definedName>
    <definedName name="base04au" localSheetId="7">#REF!</definedName>
    <definedName name="base04au" localSheetId="8">#REF!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6">#REF!</definedName>
    <definedName name="base05" localSheetId="7">#REF!</definedName>
    <definedName name="base05" localSheetId="8">#REF!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6">#REF!</definedName>
    <definedName name="base05au" localSheetId="7">#REF!</definedName>
    <definedName name="base05au" localSheetId="8">#REF!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6">#REF!</definedName>
    <definedName name="base2002" localSheetId="7">#REF!</definedName>
    <definedName name="base2002" localSheetId="8">#REF!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6">#REF!</definedName>
    <definedName name="base2003orig" localSheetId="7">#REF!</definedName>
    <definedName name="base2003orig" localSheetId="8">#REF!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6">#REF!</definedName>
    <definedName name="base2004" localSheetId="7">#REF!</definedName>
    <definedName name="base2004" localSheetId="8">#REF!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6">#REF!</definedName>
    <definedName name="baseau" localSheetId="7">#REF!</definedName>
    <definedName name="baseau" localSheetId="8">#REF!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6">#REF!</definedName>
    <definedName name="baseb" localSheetId="7">#REF!</definedName>
    <definedName name="baseb" localSheetId="8">#REF!</definedName>
    <definedName name="baseb" localSheetId="9">#REF!</definedName>
    <definedName name="baseb">#REF!</definedName>
    <definedName name="basecierre" localSheetId="0">[16]CP_2003!#REF!</definedName>
    <definedName name="basecierre" localSheetId="1">[16]CP_2003!#REF!</definedName>
    <definedName name="basecierre" localSheetId="3">[16]CP_2003!#REF!</definedName>
    <definedName name="basecierre" localSheetId="4">[16]CP_2003!#REF!</definedName>
    <definedName name="basecierre" localSheetId="6">[16]CP_2003!#REF!</definedName>
    <definedName name="basecierre" localSheetId="7">[16]CP_2003!#REF!</definedName>
    <definedName name="basecierre" localSheetId="8">[16]CP_2003!#REF!</definedName>
    <definedName name="basecierre" localSheetId="9">[16]CP_2003!#REF!</definedName>
    <definedName name="basecierre">[16]CP_2003!#REF!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6">#REF!</definedName>
    <definedName name="bUSCAR" localSheetId="7">#REF!</definedName>
    <definedName name="bUSCAR" localSheetId="8">#REF!</definedName>
    <definedName name="bUSCAR" localSheetId="9">#REF!</definedName>
    <definedName name="bUSCAR">#REF!</definedName>
    <definedName name="C_" localSheetId="0">[17]FP1996!#REF!</definedName>
    <definedName name="C_" localSheetId="1">[17]FP1996!#REF!</definedName>
    <definedName name="C_" localSheetId="3">[17]FP1996!#REF!</definedName>
    <definedName name="C_" localSheetId="4">[17]FP1996!#REF!</definedName>
    <definedName name="C_" localSheetId="6">[17]FP1996!#REF!</definedName>
    <definedName name="C_" localSheetId="7">[17]FP1996!#REF!</definedName>
    <definedName name="C_" localSheetId="8">[17]FP1996!#REF!</definedName>
    <definedName name="C_" localSheetId="9">[17]FP1996!#REF!</definedName>
    <definedName name="C_">[17]FP1996!#REF!</definedName>
    <definedName name="cal" localSheetId="0">#REF!</definedName>
    <definedName name="cal" localSheetId="1">#REF!</definedName>
    <definedName name="cal" localSheetId="3">#REF!</definedName>
    <definedName name="cal" localSheetId="4">#REF!</definedName>
    <definedName name="cal" localSheetId="6">#REF!</definedName>
    <definedName name="cal" localSheetId="7">#REF!</definedName>
    <definedName name="cal" localSheetId="8">#REF!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6">#REF!</definedName>
    <definedName name="cálculos" localSheetId="7">#REF!</definedName>
    <definedName name="cálculos" localSheetId="8">#REF!</definedName>
    <definedName name="cálculos" localSheetId="9">#REF!</definedName>
    <definedName name="cálculos">#REF!</definedName>
    <definedName name="CALENDA">#N/A</definedName>
    <definedName name="can" localSheetId="0"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6">#REF!</definedName>
    <definedName name="CAPU96" localSheetId="7">#REF!</definedName>
    <definedName name="CAPU96" localSheetId="8">#REF!</definedName>
    <definedName name="CAPU96" localSheetId="9">#REF!</definedName>
    <definedName name="CAPU96">#REF!</definedName>
    <definedName name="cata" localSheetId="1">[18]tablas!$A$5:$A$275</definedName>
    <definedName name="cata">[18]tablas!$A$5:$A$275</definedName>
    <definedName name="cata4" localSheetId="1">'[19]catálogo pps'!$A$2:$N$2506</definedName>
    <definedName name="cata4">'[19]catálogo pps'!$A$2:$N$2506</definedName>
    <definedName name="CCCC" localSheetId="0"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'[20] '!$H$99:$M$143</definedName>
    <definedName name="CFEE">'[20] '!$H$99:$M$143</definedName>
    <definedName name="CFEM" localSheetId="1">'[20] '!$H$51:$M$95</definedName>
    <definedName name="CFEM">'[20] '!$H$51:$M$95</definedName>
    <definedName name="CFEO" localSheetId="1">'[20] '!$H$3:$M$47</definedName>
    <definedName name="CFEO">'[20]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6">#REF!</definedName>
    <definedName name="CicenyAduanas" localSheetId="7">#REF!</definedName>
    <definedName name="CicenyAduanas" localSheetId="8">#REF!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6">#REF!</definedName>
    <definedName name="Cifras_Control" localSheetId="7">#REF!</definedName>
    <definedName name="Cifras_Control" localSheetId="8">#REF!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6">#REF!</definedName>
    <definedName name="claseco" localSheetId="7">#REF!</definedName>
    <definedName name="claseco" localSheetId="8">#REF!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6">#REF!</definedName>
    <definedName name="cmllvc198" localSheetId="7">#REF!</definedName>
    <definedName name="cmllvc198" localSheetId="8">#REF!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6">#REF!</definedName>
    <definedName name="cmllvc298ieps" localSheetId="7">#REF!</definedName>
    <definedName name="cmllvc298ieps" localSheetId="8">#REF!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6">#REF!</definedName>
    <definedName name="cmllvp198" localSheetId="7">#REF!</definedName>
    <definedName name="cmllvp198" localSheetId="8">#REF!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6">#REF!</definedName>
    <definedName name="cmllvp199" localSheetId="7">#REF!</definedName>
    <definedName name="cmllvp199" localSheetId="8">#REF!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6">#REF!</definedName>
    <definedName name="cmllvp298ieps" localSheetId="7">#REF!</definedName>
    <definedName name="cmllvp298ieps" localSheetId="8">#REF!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6">#REF!</definedName>
    <definedName name="cmllvp299ieps" localSheetId="7">#REF!</definedName>
    <definedName name="cmllvp299ieps" localSheetId="8">#REF!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6">#REF!</definedName>
    <definedName name="cmlvc198" localSheetId="7">#REF!</definedName>
    <definedName name="cmlvc198" localSheetId="8">#REF!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6">#REF!</definedName>
    <definedName name="cmlvc298ieps" localSheetId="7">#REF!</definedName>
    <definedName name="cmlvc298ieps" localSheetId="8">#REF!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6">#REF!</definedName>
    <definedName name="cmlvp198" localSheetId="7">#REF!</definedName>
    <definedName name="cmlvp198" localSheetId="8">#REF!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6">#REF!</definedName>
    <definedName name="cmlvp199" localSheetId="7">#REF!</definedName>
    <definedName name="cmlvp199" localSheetId="8">#REF!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6">#REF!</definedName>
    <definedName name="cmlvp298ieps" localSheetId="7">#REF!</definedName>
    <definedName name="cmlvp298ieps" localSheetId="8">#REF!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6">#REF!</definedName>
    <definedName name="cmlvp299ieps" localSheetId="7">#REF!</definedName>
    <definedName name="cmlvp299ieps" localSheetId="8">#REF!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6">#REF!</definedName>
    <definedName name="CONA96" localSheetId="7">#REF!</definedName>
    <definedName name="CONA96" localSheetId="8">#REF!</definedName>
    <definedName name="CONA96" localSheetId="9">#REF!</definedName>
    <definedName name="CONA96">#REF!</definedName>
    <definedName name="concepto" localSheetId="0">'[21]BASE DEFINITIVA 2002'!#REF!</definedName>
    <definedName name="concepto" localSheetId="1">'[21]BASE DEFINITIVA 2002'!#REF!</definedName>
    <definedName name="concepto" localSheetId="3">'[21]BASE DEFINITIVA 2002'!#REF!</definedName>
    <definedName name="concepto" localSheetId="4">'[21]BASE DEFINITIVA 2002'!#REF!</definedName>
    <definedName name="concepto" localSheetId="6">'[21]BASE DEFINITIVA 2002'!#REF!</definedName>
    <definedName name="concepto" localSheetId="7">'[21]BASE DEFINITIVA 2002'!#REF!</definedName>
    <definedName name="concepto" localSheetId="8">'[21]BASE DEFINITIVA 2002'!#REF!</definedName>
    <definedName name="concepto" localSheetId="9">'[21]BASE DEFINITIVA 2002'!#REF!</definedName>
    <definedName name="concepto">'[21]BASE DEFINITIVA 2002'!#REF!</definedName>
    <definedName name="CONS" localSheetId="0">[11]BANPRO99!#REF!</definedName>
    <definedName name="CONS" localSheetId="1">[11]BANPRO99!#REF!</definedName>
    <definedName name="CONS" localSheetId="3">[11]BANPRO99!#REF!</definedName>
    <definedName name="CONS" localSheetId="4">[11]BANPRO99!#REF!</definedName>
    <definedName name="CONS" localSheetId="6">[11]BANPRO99!#REF!</definedName>
    <definedName name="CONS" localSheetId="7">[11]BANPRO99!#REF!</definedName>
    <definedName name="CONS" localSheetId="8">[11]BANPRO99!#REF!</definedName>
    <definedName name="CONS" localSheetId="9">[11]BANPRO99!#REF!</definedName>
    <definedName name="CONS">[11]BANPRO99!#REF!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Admva">#REF!</definedName>
    <definedName name="copia_Clas_Econ" localSheetId="1">[22]Clas_Econ!$B$2:$M$25</definedName>
    <definedName name="copia_Clas_Econ">[22]Clas_Econ!$B$2:$M$25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#REF!</definedName>
    <definedName name="copia_Clas_Func" localSheetId="0">[23]Clas_Fun!#REF!</definedName>
    <definedName name="copia_Clas_Func" localSheetId="1">[23]Clas_Fun!#REF!</definedName>
    <definedName name="copia_Clas_Func" localSheetId="3">[23]Clas_Fun!#REF!</definedName>
    <definedName name="copia_Clas_Func" localSheetId="4">[23]Clas_Fun!#REF!</definedName>
    <definedName name="copia_Clas_Func" localSheetId="6">[23]Clas_Fun!#REF!</definedName>
    <definedName name="copia_Clas_Func" localSheetId="7">[23]Clas_Fun!#REF!</definedName>
    <definedName name="copia_Clas_Func" localSheetId="8">[23]Clas_Fun!#REF!</definedName>
    <definedName name="copia_Clas_Func" localSheetId="9">[23]Clas_Fun!#REF!</definedName>
    <definedName name="copia_Clas_Func">[23]Clas_Fun!#REF!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Doble_RAutonyAPC">#REF!</definedName>
    <definedName name="copia_Gto_Ents_Fed" localSheetId="1">[22]Gto_Ent_Fed!$B$39:$L$73</definedName>
    <definedName name="copia_Gto_Ents_Fed">[22]Gto_Ent_Fed!$B$39:$L$73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6">#REF!</definedName>
    <definedName name="copia_Gto_Neto" localSheetId="7">#REF!</definedName>
    <definedName name="copia_Gto_Neto" localSheetId="8">#REF!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6">#REF!</definedName>
    <definedName name="copia_Ing_Pres" localSheetId="7">#REF!</definedName>
    <definedName name="copia_Ing_Pres" localSheetId="8">#REF!</definedName>
    <definedName name="copia_Ing_Pres" localSheetId="9">#REF!</definedName>
    <definedName name="copia_Ing_Pres">#REF!</definedName>
    <definedName name="cor" localSheetId="0"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3">[11]BANPRO99!#REF!</definedName>
    <definedName name="CRI" localSheetId="4">[11]BANPRO99!#REF!</definedName>
    <definedName name="CRI" localSheetId="6">[11]BANPRO99!#REF!</definedName>
    <definedName name="CRI" localSheetId="7">[11]BANPRO99!#REF!</definedName>
    <definedName name="CRI" localSheetId="8">[11]BANPRO99!#REF!</definedName>
    <definedName name="CRI" localSheetId="9">[11]BANPRO99!#REF!</definedName>
    <definedName name="CRI">[11]BANPRO99!#REF!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6">#REF!</definedName>
    <definedName name="criterios23" localSheetId="7">#REF!</definedName>
    <definedName name="criterios23" localSheetId="8">#REF!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6">#REF!</definedName>
    <definedName name="Criterios25" localSheetId="7">#REF!</definedName>
    <definedName name="Criterios25" localSheetId="8">#REF!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6">#REF!</definedName>
    <definedName name="Criterios33" localSheetId="7">#REF!</definedName>
    <definedName name="Criterios33" localSheetId="8">#REF!</definedName>
    <definedName name="Criterios33" localSheetId="9">#REF!</definedName>
    <definedName name="Criterios33">#REF!</definedName>
    <definedName name="CSCSDS" localSheetId="0"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6">#REF!</definedName>
    <definedName name="cuad" localSheetId="7">#REF!</definedName>
    <definedName name="cuad" localSheetId="8">#REF!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6">#REF!</definedName>
    <definedName name="CUAD179" localSheetId="7">#REF!</definedName>
    <definedName name="CUAD179" localSheetId="8">#REF!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6">#REF!</definedName>
    <definedName name="CUAD179A" localSheetId="7">#REF!</definedName>
    <definedName name="CUAD179A" localSheetId="8">#REF!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6">#REF!</definedName>
    <definedName name="CUAD180" localSheetId="7">#REF!</definedName>
    <definedName name="CUAD180" localSheetId="8">#REF!</definedName>
    <definedName name="CUAD180" localSheetId="9">#REF!</definedName>
    <definedName name="CUAD180">#REF!</definedName>
    <definedName name="Cuadro16511" localSheetId="0">'[24]Ingresos serie'!#REF!</definedName>
    <definedName name="Cuadro16511" localSheetId="1">'[24]Ingresos serie'!#REF!</definedName>
    <definedName name="Cuadro16511" localSheetId="3">'[24]Ingresos serie'!#REF!</definedName>
    <definedName name="Cuadro16511" localSheetId="4">'[24]Ingresos serie'!#REF!</definedName>
    <definedName name="Cuadro16511" localSheetId="6">'[24]Ingresos serie'!#REF!</definedName>
    <definedName name="Cuadro16511" localSheetId="7">'[24]Ingresos serie'!#REF!</definedName>
    <definedName name="Cuadro16511" localSheetId="8">'[24]Ingresos serie'!#REF!</definedName>
    <definedName name="Cuadro16511" localSheetId="9">'[24]Ingresos serie'!#REF!</definedName>
    <definedName name="Cuadro16511">'[24]Ingresos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6">#REF!</definedName>
    <definedName name="Cuadro18521" localSheetId="7">#REF!</definedName>
    <definedName name="Cuadro18521" localSheetId="8">#REF!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6">#REF!</definedName>
    <definedName name="Cuadro19522" localSheetId="7">#REF!</definedName>
    <definedName name="Cuadro19522" localSheetId="8">#REF!</definedName>
    <definedName name="Cuadro19522" localSheetId="9">#REF!</definedName>
    <definedName name="Cuadro19522">#REF!</definedName>
    <definedName name="Cuadro20523" localSheetId="0">'[25]20-5.2.3'!#REF!</definedName>
    <definedName name="Cuadro20523" localSheetId="1">'[25]20-5.2.3'!#REF!</definedName>
    <definedName name="Cuadro20523" localSheetId="3">'[25]20-5.2.3'!#REF!</definedName>
    <definedName name="Cuadro20523" localSheetId="4">'[25]20-5.2.3'!#REF!</definedName>
    <definedName name="Cuadro20523" localSheetId="6">'[25]20-5.2.3'!#REF!</definedName>
    <definedName name="Cuadro20523" localSheetId="7">'[25]20-5.2.3'!#REF!</definedName>
    <definedName name="Cuadro20523" localSheetId="8">'[25]20-5.2.3'!#REF!</definedName>
    <definedName name="Cuadro20523" localSheetId="9">'[25]20-5.2.3'!#REF!</definedName>
    <definedName name="Cuadro20523">'[25]20-5.2.3'!#REF!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6">#REF!</definedName>
    <definedName name="cUADRO26529CR" localSheetId="7">#REF!</definedName>
    <definedName name="cUADRO26529CR" localSheetId="8">#REF!</definedName>
    <definedName name="cUADRO26529CR" localSheetId="9">#REF!</definedName>
    <definedName name="cUADRO26529CR">#REF!</definedName>
    <definedName name="Cuadro30611" localSheetId="1">'[25]30-6.1.1'!$B$65:$M$120</definedName>
    <definedName name="Cuadro30611">'[25]30-6.1.1'!$B$65:$M$120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6">#REF!</definedName>
    <definedName name="Cuadro31613" localSheetId="7">#REF!</definedName>
    <definedName name="Cuadro31613" localSheetId="8">#REF!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6">#REF!</definedName>
    <definedName name="Cuadro33621" localSheetId="7">#REF!</definedName>
    <definedName name="Cuadro33621" localSheetId="8">#REF!</definedName>
    <definedName name="Cuadro33621" localSheetId="9">#REF!</definedName>
    <definedName name="Cuadro33621">#REF!</definedName>
    <definedName name="cuotasem">'[8]Régimen financiero'!$E$3</definedName>
    <definedName name="DatodRamoUR" localSheetId="1">[26]DatosRamoUrEconomica!$A$1:$F$65536</definedName>
    <definedName name="DatodRamoUR">[26]DatosRamoUrEconomica!$A$1:$F$65536</definedName>
    <definedName name="Datos" localSheetId="0">#REF!</definedName>
    <definedName name="Datos" localSheetId="1">#REF!</definedName>
    <definedName name="Datos" localSheetId="3">#REF!</definedName>
    <definedName name="Datos" localSheetId="4">#REF!</definedName>
    <definedName name="Datos" localSheetId="6">#REF!</definedName>
    <definedName name="Datos" localSheetId="7">#REF!</definedName>
    <definedName name="Datos" localSheetId="8">#REF!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08_09_ServiciosPersonales">#REF!</definedName>
    <definedName name="Datos_CRC" localSheetId="1">[27]Hoja1!$A$5:$D$45</definedName>
    <definedName name="Datos_CRC">[27]Hoja1!$A$5:$D$45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6">#REF!</definedName>
    <definedName name="datosb" localSheetId="7">#REF!</definedName>
    <definedName name="datosb" localSheetId="8">#REF!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6">#REF!</definedName>
    <definedName name="DatosEconomica" localSheetId="7">#REF!</definedName>
    <definedName name="DatosEconomica" localSheetId="8">#REF!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6">#REF!</definedName>
    <definedName name="DatosRamoUR" localSheetId="7">#REF!</definedName>
    <definedName name="DatosRamoUR" localSheetId="8">#REF!</definedName>
    <definedName name="DatosRamoUR" localSheetId="9">#REF!</definedName>
    <definedName name="DatosRamoUR">#REF!</definedName>
    <definedName name="DCXCZXCZXCXCZ" localSheetId="0"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4">[1]!AGO&amp;[1]!SEP&amp;[1]!OCT&amp;[1]!NOV&amp;[1]!DIC</definedName>
    <definedName name="ddd" localSheetId="6">[2]!AGO&amp;[2]!SEP&amp;[2]!OCT&amp;[2]!NOV&amp;[2]!DIC</definedName>
    <definedName name="ddd" localSheetId="7">[3]!AGO&amp;[3]!SEP&amp;[3]!OCT&amp;[3]!NOV&amp;[3]!DIC</definedName>
    <definedName name="ddd" localSheetId="8">[1]!AGO&amp;[1]!SEP&amp;[1]!OCT&amp;[1]!NOV&amp;[1]!DIC</definedName>
    <definedName name="ddd" localSheetId="9">[3]!AGO&amp;[3]!SEP&amp;[3]!OCT&amp;[3]!NOV&amp;[3]!DIC</definedName>
    <definedName name="ddd">[1]!AGO&amp;[1]!SEP&amp;[1]!OCT&amp;[1]!NOV&amp;[1]!DIC</definedName>
    <definedName name="dddd" localSheetId="0">#REF!</definedName>
    <definedName name="dddd" localSheetId="1">#REF!</definedName>
    <definedName name="dddd" localSheetId="3">#REF!</definedName>
    <definedName name="dddd" localSheetId="4">#REF!</definedName>
    <definedName name="dddd" localSheetId="6">#REF!</definedName>
    <definedName name="dddd" localSheetId="7">#REF!</definedName>
    <definedName name="dddd" localSheetId="8">#REF!</definedName>
    <definedName name="dddd" localSheetId="9">#REF!</definedName>
    <definedName name="dddd">#REF!</definedName>
    <definedName name="ddddd" localSheetId="1">[28]Clas_Econ!$B$2:$M$25</definedName>
    <definedName name="ddddd">[28]Clas_Econ!$B$2:$M$25</definedName>
    <definedName name="defi" localSheetId="0">[1]!AGO&amp;[1]!SEP&amp;[1]!OCT&amp;[1]!NOV&amp;[1]!DIC</definedName>
    <definedName name="defi" localSheetId="1">[2]!AGO&amp;[2]!SEP&amp;[2]!OCT&amp;[2]!NOV&amp;[2]!DIC</definedName>
    <definedName name="defi" localSheetId="4">[1]!AGO&amp;[1]!SEP&amp;[1]!OCT&amp;[1]!NOV&amp;[1]!DIC</definedName>
    <definedName name="defi" localSheetId="6">[2]!AGO&amp;[2]!SEP&amp;[2]!OCT&amp;[2]!NOV&amp;[2]!DIC</definedName>
    <definedName name="defi" localSheetId="7">[3]!AGO&amp;[3]!SEP&amp;[3]!OCT&amp;[3]!NOV&amp;[3]!DIC</definedName>
    <definedName name="defi" localSheetId="8">[1]!AGO&amp;[1]!SEP&amp;[1]!OCT&amp;[1]!NOV&amp;[1]!DIC</definedName>
    <definedName name="defi" localSheetId="9">[3]!AGO&amp;[3]!SEP&amp;[3]!OCT&amp;[3]!NOV&amp;[3]!DIC</definedName>
    <definedName name="defi">[1]!AGO&amp;[1]!SEP&amp;[1]!OCT&amp;[1]!NOV&amp;[1]!DIC</definedName>
    <definedName name="DEFICIT4" localSheetId="0">#REF!</definedName>
    <definedName name="DEFICIT4" localSheetId="1">#REF!</definedName>
    <definedName name="DEFICIT4" localSheetId="3">#REF!</definedName>
    <definedName name="DEFICIT4" localSheetId="4">#REF!</definedName>
    <definedName name="DEFICIT4" localSheetId="6">#REF!</definedName>
    <definedName name="DEFICIT4" localSheetId="7">#REF!</definedName>
    <definedName name="DEFICIT4" localSheetId="8">#REF!</definedName>
    <definedName name="DEFICIT4" localSheetId="9">#REF!</definedName>
    <definedName name="DEFICIT4">#REF!</definedName>
    <definedName name="dfd">[29]Presupuesto!$T:$T</definedName>
    <definedName name="dfhzsdgzsd" localSheetId="0">[1]!AGO&amp;[1]!SEP&amp;[1]!OCT&amp;[1]!NOV&amp;[1]!DIC</definedName>
    <definedName name="dfhzsdgzsd" localSheetId="1">[2]!AGO&amp;[2]!SEP&amp;[2]!OCT&amp;[2]!NOV&amp;[2]!DIC</definedName>
    <definedName name="dfhzsdgzsd" localSheetId="4">[1]!AGO&amp;[1]!SEP&amp;[1]!OCT&amp;[1]!NOV&amp;[1]!DIC</definedName>
    <definedName name="dfhzsdgzsd" localSheetId="6">[2]!AGO&amp;[2]!SEP&amp;[2]!OCT&amp;[2]!NOV&amp;[2]!DIC</definedName>
    <definedName name="dfhzsdgzsd" localSheetId="7">[3]!AGO&amp;[3]!SEP&amp;[3]!OCT&amp;[3]!NOV&amp;[3]!DIC</definedName>
    <definedName name="dfhzsdgzsd" localSheetId="8">[1]!AGO&amp;[1]!SEP&amp;[1]!OCT&amp;[1]!NOV&amp;[1]!DIC</definedName>
    <definedName name="dfhzsdgzsd" localSheetId="9">[3]!AGO&amp;[3]!SEP&amp;[3]!OCT&amp;[3]!NOV&amp;[3]!DIC</definedName>
    <definedName name="dfhzsdgzsd">[1]!AGO&amp;[1]!SEP&amp;[1]!OCT&amp;[1]!NOV&amp;[1]!DIC</definedName>
    <definedName name="DIC">"; DICIEMBRE.- "&amp;TEXT([13]edofza12!$C$24,"#,##0")</definedName>
    <definedName name="DIFERENCIAS">#N/A</definedName>
    <definedName name="direccion" localSheetId="1">'[30]ADEC II'!$B$9</definedName>
    <definedName name="direccion">'[30]ADEC II'!$B$9</definedName>
    <definedName name="directo" localSheetId="0">#REF!</definedName>
    <definedName name="directo" localSheetId="1">#REF!</definedName>
    <definedName name="directo" localSheetId="3">#REF!</definedName>
    <definedName name="directo" localSheetId="4">#REF!</definedName>
    <definedName name="directo" localSheetId="6">#REF!</definedName>
    <definedName name="directo" localSheetId="7">#REF!</definedName>
    <definedName name="directo" localSheetId="8">#REF!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6">#REF!</definedName>
    <definedName name="directo03" localSheetId="7">#REF!</definedName>
    <definedName name="directo03" localSheetId="8">#REF!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6">#REF!</definedName>
    <definedName name="directoc03" localSheetId="7">#REF!</definedName>
    <definedName name="directoc03" localSheetId="8">#REF!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6">#REF!</definedName>
    <definedName name="directoppef" localSheetId="7">#REF!</definedName>
    <definedName name="directoppef" localSheetId="8">#REF!</definedName>
    <definedName name="directoppef" localSheetId="9">#REF!</definedName>
    <definedName name="directoppef">#REF!</definedName>
    <definedName name="DOS" localSheetId="0"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3">'[4]Mod Eco Controlados 99'!#REF!</definedName>
    <definedName name="ds" localSheetId="4">'[4]Mod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ds">'[4]Mod Eco Controlados 99'!#REF!</definedName>
    <definedName name="ECOADV" localSheetId="0">#REF!</definedName>
    <definedName name="ECOADV" localSheetId="1">#REF!</definedName>
    <definedName name="ECOADV" localSheetId="3">#REF!</definedName>
    <definedName name="ECOADV" localSheetId="4">#REF!</definedName>
    <definedName name="ECOADV" localSheetId="6">#REF!</definedName>
    <definedName name="ECOADV" localSheetId="7">#REF!</definedName>
    <definedName name="ECOADV" localSheetId="8">#REF!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6">#REF!</definedName>
    <definedName name="ECOADV1" localSheetId="7">#REF!</definedName>
    <definedName name="ECOADV1" localSheetId="8">#REF!</definedName>
    <definedName name="ECOADV1" localSheetId="9">#REF!</definedName>
    <definedName name="ECOADV1">#REF!</definedName>
    <definedName name="ECPD02">[31]ECPD!$F$2:$I$29</definedName>
    <definedName name="ECPD1">[31]ECPD!$A$2:$E$1001</definedName>
    <definedName name="ecpi" localSheetId="0">#REF!</definedName>
    <definedName name="ecpi" localSheetId="1">#REF!</definedName>
    <definedName name="ecpi" localSheetId="3">#REF!</definedName>
    <definedName name="ecpi" localSheetId="4">#REF!</definedName>
    <definedName name="ecpi" localSheetId="6">#REF!</definedName>
    <definedName name="ecpi" localSheetId="7">#REF!</definedName>
    <definedName name="ecpi" localSheetId="8">#REF!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6">#REF!</definedName>
    <definedName name="ecpi03" localSheetId="7">#REF!</definedName>
    <definedName name="ecpi03" localSheetId="8">#REF!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6">#REF!</definedName>
    <definedName name="ecpic03" localSheetId="7">#REF!</definedName>
    <definedName name="ecpic03" localSheetId="8">#REF!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6">#REF!</definedName>
    <definedName name="ecpippef" localSheetId="7">#REF!</definedName>
    <definedName name="ecpippef" localSheetId="8">#REF!</definedName>
    <definedName name="ecpippef" localSheetId="9">#REF!</definedName>
    <definedName name="ecpippef">#REF!</definedName>
    <definedName name="EEE" localSheetId="0"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6">#REF!</definedName>
    <definedName name="entidades2002" localSheetId="7">#REF!</definedName>
    <definedName name="entidades2002" localSheetId="8">#REF!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ntidadescierre2003">#REF!</definedName>
    <definedName name="esc" localSheetId="0"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3">[11]BANPRO99!#REF!</definedName>
    <definedName name="EYM" localSheetId="4">[11]BANPRO99!#REF!</definedName>
    <definedName name="EYM" localSheetId="6">[11]BANPRO99!#REF!</definedName>
    <definedName name="EYM" localSheetId="7">[11]BANPRO99!#REF!</definedName>
    <definedName name="EYM" localSheetId="8">[11]BANPRO99!#REF!</definedName>
    <definedName name="EYM" localSheetId="9">[11]BANPRO99!#REF!</definedName>
    <definedName name="EYM">[11]BANPRO99!#REF!</definedName>
    <definedName name="familias" localSheetId="0">#REF!</definedName>
    <definedName name="familias" localSheetId="1">#REF!</definedName>
    <definedName name="familias" localSheetId="3">#REF!</definedName>
    <definedName name="familias" localSheetId="4">#REF!</definedName>
    <definedName name="familias" localSheetId="6">#REF!</definedName>
    <definedName name="familias" localSheetId="7">#REF!</definedName>
    <definedName name="familias" localSheetId="8">#REF!</definedName>
    <definedName name="familias" localSheetId="9">#REF!</definedName>
    <definedName name="familias">#REF!</definedName>
    <definedName name="fd" localSheetId="0">[1]!OCT&amp;[1]!NOV&amp;[1]!DIC</definedName>
    <definedName name="fd" localSheetId="1">[2]!OCT&amp;[2]!NOV&amp;[2]!DIC</definedName>
    <definedName name="fd" localSheetId="4">[1]!OCT&amp;[1]!NOV&amp;[1]!DIC</definedName>
    <definedName name="fd" localSheetId="6">[2]!OCT&amp;[2]!NOV&amp;[2]!DIC</definedName>
    <definedName name="fd" localSheetId="7">[3]!OCT&amp;[3]!NOV&amp;[3]!DIC</definedName>
    <definedName name="fd" localSheetId="8">[1]!OCT&amp;[1]!NOV&amp;[1]!DIC</definedName>
    <definedName name="fd" localSheetId="9">[3]!OCT&amp;[3]!NOV&amp;[3]!DIC</definedName>
    <definedName name="fd">[1]!OCT&amp;[1]!NOV&amp;[1]!DIC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6">#REF!</definedName>
    <definedName name="federalizado" localSheetId="7">#REF!</definedName>
    <definedName name="federalizado" localSheetId="8">#REF!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6">#REF!</definedName>
    <definedName name="federalizado03" localSheetId="7">#REF!</definedName>
    <definedName name="federalizado03" localSheetId="8">#REF!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6">#REF!</definedName>
    <definedName name="federalizadoppef" localSheetId="7">#REF!</definedName>
    <definedName name="federalizadoppef" localSheetId="8">#REF!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6">#REF!</definedName>
    <definedName name="FERRO96" localSheetId="7">#REF!</definedName>
    <definedName name="FERRO96" localSheetId="8">#REF!</definedName>
    <definedName name="FERRO96" localSheetId="9">#REF!</definedName>
    <definedName name="FERRO96">#REF!</definedName>
    <definedName name="FFSDSDSDFSDF" localSheetId="0" hidden="1">{#N/A,#N/A,FALSE,"TOT";#N/A,#N/A,FALSE,"PEP";#N/A,#N/A,FALSE,"REF";#N/A,#N/A,FALSE,"GAS";#N/A,#N/A,FALSE,"PET";#N/A,#N/A,FALSE,"COR"}</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6">#REF!</definedName>
    <definedName name="FORM" localSheetId="7">#REF!</definedName>
    <definedName name="FORM" localSheetId="8">#REF!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6">#REF!</definedName>
    <definedName name="función" localSheetId="7">#REF!</definedName>
    <definedName name="función" localSheetId="8">#REF!</definedName>
    <definedName name="función" localSheetId="9">#REF!</definedName>
    <definedName name="función">#REF!</definedName>
    <definedName name="funciones">[32]funciones!$C$2:$D$30</definedName>
    <definedName name="geova" localSheetId="1">#REF!</definedName>
    <definedName name="geova" localSheetId="4">#REF!</definedName>
    <definedName name="geova" localSheetId="6">#REF!</definedName>
    <definedName name="geova" localSheetId="8">#REF!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4">[1]!SEP&amp;[1]!OCT&amp;[1]!NOV&amp;[1]!DIC</definedName>
    <definedName name="gfd" localSheetId="6">[2]!SEP&amp;[2]!OCT&amp;[2]!NOV&amp;[2]!DIC</definedName>
    <definedName name="gfd" localSheetId="7">[3]!SEP&amp;[3]!OCT&amp;[3]!NOV&amp;[3]!DIC</definedName>
    <definedName name="gfd" localSheetId="8">[1]!SEP&amp;[1]!OCT&amp;[1]!NOV&amp;[1]!DIC</definedName>
    <definedName name="gfd" localSheetId="9">[3]!SEP&amp;[3]!OCT&amp;[3]!NOV&amp;[3]!DIC</definedName>
    <definedName name="gfd">[1]!SEP&amp;[1]!OCT&amp;[1]!NOV&amp;[1]!DIC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4">+IF([1]!MES=1,[1]!ddd,IF([1]!MES=2,[1]!_________SEP1,IF([1]!MES=3,[1]!_________OCT1,IF([1]!MES=4,[1]!_________OCT1,IF([1]!MES=5,[1]!_________NOV1,IF([1]!MES=6,[1]!DIC))))))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7">+IF([3]!MES=1,[3]!ddd,IF([3]!MES=2,[3]!_________SEP1,IF([3]!MES=3,[3]!_________OCT1,IF([3]!MES=4,[3]!_________OCT1,IF([3]!MES=5,[3]!_________NOV1,IF([3]!MES=6,[3]!DIC))))))</definedName>
    <definedName name="gfddd" localSheetId="8">+IF([1]!MES=1,[1]!ddd,IF([1]!MES=2,[1]!_________SEP1,IF([1]!MES=3,[1]!_________OCT1,IF([1]!MES=4,[1]!_________OCT1,IF([1]!MES=5,[1]!_________NOV1,IF([1]!MES=6,[1]!DIC))))))</definedName>
    <definedName name="gfddd" localSheetId="9">+IF([3]!MES=1,[3]!ddd,IF([3]!MES=2,[3]!_________SEP1,IF([3]!MES=3,[3]!_________OCT1,IF([3]!MES=4,[3]!_________OCT1,IF([3]!MES=5,[3]!_________NOV1,IF([3]!MES=6,[3]!DIC))))))</definedName>
    <definedName name="gfddd">+IF([1]!MES=1,[1]!ddd,IF([1]!MES=2,[1]!_________SEP1,IF([1]!MES=3,[1]!_________OCT1,IF([1]!MES=4,[1]!_________OCT1,IF([1]!MES=5,[1]!_________NOV1,IF([1]!MES=6,[1]!DIC))))))</definedName>
    <definedName name="ggg" localSheetId="0">[1]!FEB&amp;[1]!MAR&amp;[1]!ABR&amp;[1]!MAY&amp;[1]!JUN&amp;[1]!JUL</definedName>
    <definedName name="ggg" localSheetId="1">[2]!FEB&amp;[2]!MAR&amp;[2]!ABR&amp;[2]!MAY&amp;[2]!JUN&amp;[2]!JUL</definedName>
    <definedName name="ggg" localSheetId="4">[1]!FEB&amp;[1]!MAR&amp;[1]!ABR&amp;[1]!MAY&amp;[1]!JUN&amp;[1]!JUL</definedName>
    <definedName name="ggg" localSheetId="6">[2]!FEB&amp;[2]!MAR&amp;[2]!ABR&amp;[2]!MAY&amp;[2]!JUN&amp;[2]!JUL</definedName>
    <definedName name="ggg" localSheetId="7">[3]!FEB&amp;[3]!MAR&amp;[3]!ABR&amp;[3]!MAY&amp;[3]!JUN&amp;[3]!JUL</definedName>
    <definedName name="ggg" localSheetId="8">[1]!FEB&amp;[1]!MAR&amp;[1]!ABR&amp;[1]!MAY&amp;[1]!JUN&amp;[1]!JUL</definedName>
    <definedName name="ggg" localSheetId="9">[3]!FEB&amp;[3]!MAR&amp;[3]!ABR&amp;[3]!MAY&amp;[3]!JUN&amp;[3]!JUL</definedName>
    <definedName name="ggg">[1]!FEB&amp;[1]!MAR&amp;[1]!ABR&amp;[1]!MAY&amp;[1]!JUN&amp;[1]!JUL</definedName>
    <definedName name="GPRG02" localSheetId="0">#REF!</definedName>
    <definedName name="GPRG02" localSheetId="1">#REF!</definedName>
    <definedName name="GPRG02" localSheetId="3">#REF!</definedName>
    <definedName name="GPRG02" localSheetId="4">#REF!</definedName>
    <definedName name="GPRG02" localSheetId="6">#REF!</definedName>
    <definedName name="GPRG02" localSheetId="7">#REF!</definedName>
    <definedName name="GPRG02" localSheetId="8">#REF!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6">#REF!</definedName>
    <definedName name="GPRG03" localSheetId="7">#REF!</definedName>
    <definedName name="GPRG03" localSheetId="8">#REF!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6">#REF!</definedName>
    <definedName name="GPRG04" localSheetId="7">#REF!</definedName>
    <definedName name="GPRG04" localSheetId="8">#REF!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6">#REF!</definedName>
    <definedName name="GPRG05" localSheetId="7">#REF!</definedName>
    <definedName name="GPRG05" localSheetId="8">#REF!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6">#REF!</definedName>
    <definedName name="GPRG06" localSheetId="7">#REF!</definedName>
    <definedName name="GPRG06" localSheetId="8">#REF!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6">#REF!</definedName>
    <definedName name="GPRG07" localSheetId="7">#REF!</definedName>
    <definedName name="GPRG07" localSheetId="8">#REF!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6">#REF!</definedName>
    <definedName name="GPRG08" localSheetId="7">#REF!</definedName>
    <definedName name="GPRG08" localSheetId="8">#REF!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6">#REF!</definedName>
    <definedName name="GPRG09" localSheetId="7">#REF!</definedName>
    <definedName name="GPRG09" localSheetId="8">#REF!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6">#REF!</definedName>
    <definedName name="GPRG10" localSheetId="7">#REF!</definedName>
    <definedName name="GPRG10" localSheetId="8">#REF!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6">#REF!</definedName>
    <definedName name="GPRG11" localSheetId="7">#REF!</definedName>
    <definedName name="GPRG11" localSheetId="8">#REF!</definedName>
    <definedName name="GPRG11" localSheetId="9">#REF!</definedName>
    <definedName name="GPRG11">#REF!</definedName>
    <definedName name="GPS" localSheetId="0">[11]BANPRO99!#REF!</definedName>
    <definedName name="GPS" localSheetId="1">[11]BANPRO99!#REF!</definedName>
    <definedName name="GPS" localSheetId="3">[11]BANPRO99!#REF!</definedName>
    <definedName name="GPS" localSheetId="4">[11]BANPRO99!#REF!</definedName>
    <definedName name="GPS" localSheetId="6">[11]BANPRO99!#REF!</definedName>
    <definedName name="GPS" localSheetId="7">[11]BANPRO99!#REF!</definedName>
    <definedName name="GPS" localSheetId="8">[11]BANPRO99!#REF!</definedName>
    <definedName name="GPS" localSheetId="9">[11]BANPRO99!#REF!</definedName>
    <definedName name="GPS">[11]BANPRO99!#REF!</definedName>
    <definedName name="GTtoNoProgRamos" localSheetId="1">'[33]GP Ramos'!$A$1:$N$11204</definedName>
    <definedName name="GTtoNoProgRamos">'[33]GP Ramos'!$A$1:$N$11204</definedName>
    <definedName name="HABERES">#N/A</definedName>
    <definedName name="HJK" localSheetId="0">[1]!ABR&amp;[1]!MAY&amp;[1]!JUN&amp;[1]!JUL&amp;[1]!AGO&amp;[1]!SEP</definedName>
    <definedName name="HJK" localSheetId="1">[2]!ABR&amp;[2]!MAY&amp;[2]!JUN&amp;[2]!JUL&amp;[2]!AGO&amp;[2]!SEP</definedName>
    <definedName name="HJK" localSheetId="4">[1]!ABR&amp;[1]!MAY&amp;[1]!JUN&amp;[1]!JUL&amp;[1]!AGO&amp;[1]!SEP</definedName>
    <definedName name="HJK" localSheetId="6">[2]!ABR&amp;[2]!MAY&amp;[2]!JUN&amp;[2]!JUL&amp;[2]!AGO&amp;[2]!SEP</definedName>
    <definedName name="HJK" localSheetId="7">[3]!ABR&amp;[3]!MAY&amp;[3]!JUN&amp;[3]!JUL&amp;[3]!AGO&amp;[3]!SEP</definedName>
    <definedName name="HJK" localSheetId="8">[1]!ABR&amp;[1]!MAY&amp;[1]!JUN&amp;[1]!JUL&amp;[1]!AGO&amp;[1]!SEP</definedName>
    <definedName name="HJK" localSheetId="9">[3]!ABR&amp;[3]!MAY&amp;[3]!JUN&amp;[3]!JUL&amp;[3]!AGO&amp;[3]!SEP</definedName>
    <definedName name="HJK">[1]!ABR&amp;[1]!MAY&amp;[1]!JUN&amp;[1]!JUL&amp;[1]!AGO&amp;[1]!SEP</definedName>
    <definedName name="hoja1" localSheetId="0">#REF!</definedName>
    <definedName name="hoja1" localSheetId="1">#REF!</definedName>
    <definedName name="hoja1" localSheetId="3">#REF!</definedName>
    <definedName name="hoja1" localSheetId="4">#REF!</definedName>
    <definedName name="hoja1" localSheetId="6">#REF!</definedName>
    <definedName name="hoja1" localSheetId="7">#REF!</definedName>
    <definedName name="hoja1" localSheetId="8">#REF!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6">#REF!</definedName>
    <definedName name="hoja2" localSheetId="7">#REF!</definedName>
    <definedName name="hoja2" localSheetId="8">#REF!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6">#REF!</definedName>
    <definedName name="hoja3" localSheetId="7">#REF!</definedName>
    <definedName name="hoja3" localSheetId="8">#REF!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6">#REF!+#REF!</definedName>
    <definedName name="hoja4" localSheetId="7">#REF!+#REF!</definedName>
    <definedName name="hoja4" localSheetId="8">#REF!+#REF!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6">#REF!</definedName>
    <definedName name="HT_1" localSheetId="7">#REF!</definedName>
    <definedName name="HT_1" localSheetId="8">#REF!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6">#REF!</definedName>
    <definedName name="I" localSheetId="7">#REF!</definedName>
    <definedName name="I" localSheetId="8">#REF!</definedName>
    <definedName name="I" localSheetId="9">#REF!</definedName>
    <definedName name="I">#REF!</definedName>
    <definedName name="iii" localSheetId="0">#REF!</definedName>
    <definedName name="iii" localSheetId="1">#REF!</definedName>
    <definedName name="iii" localSheetId="3">#REF!</definedName>
    <definedName name="iii" localSheetId="4">#REF!</definedName>
    <definedName name="iii" localSheetId="6">#REF!</definedName>
    <definedName name="iii" localSheetId="7">#REF!</definedName>
    <definedName name="iii" localSheetId="8">#REF!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6">#REF!</definedName>
    <definedName name="IMP_APORTA" localSheetId="7">#REF!</definedName>
    <definedName name="IMP_APORTA" localSheetId="8">#REF!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6">#REF!</definedName>
    <definedName name="IMP_BRUTOT" localSheetId="7">#REF!</definedName>
    <definedName name="IMP_BRUTOT" localSheetId="8">#REF!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6">#REF!</definedName>
    <definedName name="imp_control" localSheetId="7">#REF!</definedName>
    <definedName name="imp_control" localSheetId="8">#REF!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6">#REF!</definedName>
    <definedName name="IMSS96" localSheetId="7">#REF!</definedName>
    <definedName name="IMSS96" localSheetId="8">#REF!</definedName>
    <definedName name="IMSS96" localSheetId="9">#REF!</definedName>
    <definedName name="IMSS96">#REF!</definedName>
    <definedName name="IMSSE" localSheetId="1">'[20] '!$Z$99:$AE$143</definedName>
    <definedName name="IMSSE">'[20] '!$Z$99:$AE$143</definedName>
    <definedName name="IMSSM" localSheetId="1">'[20] '!$Z$51:$AE$95</definedName>
    <definedName name="IMSSM">'[20] '!$Z$51:$AE$95</definedName>
    <definedName name="IMSSO" localSheetId="1">'[20] '!$Z$3:$AE$47</definedName>
    <definedName name="IMSSO">'[20] '!$Z$3:$AE$47</definedName>
    <definedName name="ISSSTE96" localSheetId="0">#REF!</definedName>
    <definedName name="ISSSTE96" localSheetId="1">#REF!</definedName>
    <definedName name="ISSSTE96" localSheetId="3">#REF!</definedName>
    <definedName name="ISSSTE96" localSheetId="4">#REF!</definedName>
    <definedName name="ISSSTE96" localSheetId="6">#REF!</definedName>
    <definedName name="ISSSTE96" localSheetId="7">#REF!</definedName>
    <definedName name="ISSSTE96" localSheetId="8">#REF!</definedName>
    <definedName name="ISSSTE96" localSheetId="9">#REF!</definedName>
    <definedName name="ISSSTE96">#REF!</definedName>
    <definedName name="ISSSTEE" localSheetId="1">'[20] '!$T$99:$Y$143</definedName>
    <definedName name="ISSSTEE">'[20] '!$T$99:$Y$143</definedName>
    <definedName name="ISSSTEM" localSheetId="1">'[20] '!$T$51:$Y$95</definedName>
    <definedName name="ISSSTEM">'[20] '!$T$51:$Y$95</definedName>
    <definedName name="ISSSTEO" localSheetId="1">'[20] '!$T$3:$Y$47</definedName>
    <definedName name="ISSSTEO">'[20] '!$T$3:$Y$47</definedName>
    <definedName name="IV" localSheetId="0">[11]BANPRO99!#REF!</definedName>
    <definedName name="IV" localSheetId="1">[11]BANPRO99!#REF!</definedName>
    <definedName name="IV" localSheetId="3">[11]BANPRO99!#REF!</definedName>
    <definedName name="IV" localSheetId="4">[11]BANPRO99!#REF!</definedName>
    <definedName name="IV" localSheetId="6">[11]BANPRO99!#REF!</definedName>
    <definedName name="IV" localSheetId="7">[11]BANPRO99!#REF!</definedName>
    <definedName name="IV" localSheetId="8">[11]BANPRO99!#REF!</definedName>
    <definedName name="IV" localSheetId="9">[11]BANPRO99!#REF!</definedName>
    <definedName name="IV">[11]BANPRO99!#REF!</definedName>
    <definedName name="jjj" localSheetId="0">#REF!</definedName>
    <definedName name="jjj" localSheetId="1">#REF!</definedName>
    <definedName name="jjj" localSheetId="3">#REF!</definedName>
    <definedName name="jjj" localSheetId="4">#REF!</definedName>
    <definedName name="jjj" localSheetId="6">#REF!</definedName>
    <definedName name="jjj" localSheetId="7">#REF!</definedName>
    <definedName name="jjj" localSheetId="8">#REF!</definedName>
    <definedName name="jjj" localSheetId="9">#REF!</definedName>
    <definedName name="jjj">#REF!</definedName>
    <definedName name="JUL">"; JULIO.- "&amp;TEXT([13]edofza07!$C$24,"#,##0")</definedName>
    <definedName name="JULIO" localSheetId="0">[1]!FEB&amp;[1]!MAR&amp;[1]!ABR&amp;[1]!MAY&amp;[1]!JUN&amp;[1]!JUL</definedName>
    <definedName name="JULIO" localSheetId="1">[2]!FEB&amp;[2]!MAR&amp;[2]!ABR&amp;[2]!MAY&amp;[2]!JUN&amp;[2]!JUL</definedName>
    <definedName name="JULIO" localSheetId="4">[1]!FEB&amp;[1]!MAR&amp;[1]!ABR&amp;[1]!MAY&amp;[1]!JUN&amp;[1]!JUL</definedName>
    <definedName name="JULIO" localSheetId="6">[2]!FEB&amp;[2]!MAR&amp;[2]!ABR&amp;[2]!MAY&amp;[2]!JUN&amp;[2]!JUL</definedName>
    <definedName name="JULIO" localSheetId="7">[3]!FEB&amp;[3]!MAR&amp;[3]!ABR&amp;[3]!MAY&amp;[3]!JUN&amp;[3]!JUL</definedName>
    <definedName name="JULIO" localSheetId="8">[1]!FEB&amp;[1]!MAR&amp;[1]!ABR&amp;[1]!MAY&amp;[1]!JUN&amp;[1]!JUL</definedName>
    <definedName name="JULIO" localSheetId="9">[3]!FEB&amp;[3]!MAR&amp;[3]!ABR&amp;[3]!MAY&amp;[3]!JUN&amp;[3]!JUL</definedName>
    <definedName name="JULIO">[1]!FEB&amp;[1]!MAR&amp;[1]!ABR&amp;[1]!MAY&amp;[1]!JUN&amp;[1]!JUL</definedName>
    <definedName name="JUN">"; JUNIO.- "&amp;TEXT([13]edofza06!$C$24,"#,##0")</definedName>
    <definedName name="kkk" localSheetId="0">#REF!</definedName>
    <definedName name="kkk" localSheetId="1">#REF!</definedName>
    <definedName name="kkk" localSheetId="3">#REF!</definedName>
    <definedName name="kkk" localSheetId="4">#REF!</definedName>
    <definedName name="kkk" localSheetId="6">#REF!</definedName>
    <definedName name="kkk" localSheetId="7">#REF!</definedName>
    <definedName name="kkk" localSheetId="8">#REF!</definedName>
    <definedName name="kkk" localSheetId="9">#REF!</definedName>
    <definedName name="kkk">#REF!</definedName>
    <definedName name="lfc" localSheetId="0">+TEXT(IF(AND(OR(DAY([1]!FECHA)&gt;=1,DAY([1]!FECHA)&lt;=10),MONTH([1]!FECHA)=1),YEAR([1]!FECHA)-1,YEAR([1]!FECHA)),"0")</definedName>
    <definedName name="lfc" localSheetId="1">+TEXT(IF(AND(OR(DAY([2]!FECHA)&gt;=1,DAY([2]!FECHA)&lt;=10),MONTH([2]!FECHA)=1),YEAR([2]!FECHA)-1,YEAR([2]!FECHA)),"0")</definedName>
    <definedName name="lfc" localSheetId="4">+TEXT(IF(AND(OR(DAY([1]!FECHA)&gt;=1,DAY([1]!FECHA)&lt;=10),MONTH([1]!FECHA)=1),YEAR([1]!FECHA)-1,YEAR([1]!FECHA)),"0")</definedName>
    <definedName name="lfc" localSheetId="6">+TEXT(IF(AND(OR(DAY([2]!FECHA)&gt;=1,DAY([2]!FECHA)&lt;=10),MONTH([2]!FECHA)=1),YEAR([2]!FECHA)-1,YEAR([2]!FECHA)),"0")</definedName>
    <definedName name="lfc" localSheetId="7">+TEXT(IF(AND(OR(DAY([3]!FECHA)&gt;=1,DAY([3]!FECHA)&lt;=10),MONTH([3]!FECHA)=1),YEAR([3]!FECHA)-1,YEAR([3]!FECHA)),"0")</definedName>
    <definedName name="lfc" localSheetId="8">+TEXT(IF(AND(OR(DAY([1]!FECHA)&gt;=1,DAY([1]!FECHA)&lt;=10),MONTH([1]!FECHA)=1),YEAR([1]!FECHA)-1,YEAR([1]!FECHA)),"0")</definedName>
    <definedName name="lfc" localSheetId="9">+TEXT(IF(AND(OR(DAY([3]!FECHA)&gt;=1,DAY([3]!FECHA)&lt;=10),MONTH([3]!FECHA)=1),YEAR([3]!FECHA)-1,YEAR([3]!FECHA)),"0")</definedName>
    <definedName name="lfc">+TEXT(IF(AND(OR(DAY([1]!FECHA)&gt;=1,DAY([1]!FECHA)&lt;=10),MONTH([1]!FECHA)=1),YEAR([1]!FECHA)-1,YEAR([1]!FECHA)),"0")</definedName>
    <definedName name="LFCE" localSheetId="1">'[20] '!$N$99:$S$143</definedName>
    <definedName name="LFCE">'[20] '!$N$99:$S$143</definedName>
    <definedName name="LFCM" localSheetId="1">'[20] '!$N$51:$S$95</definedName>
    <definedName name="LFCM">'[20] '!$N$51:$S$95</definedName>
    <definedName name="LFCO" localSheetId="1">'[20] '!$N$3:$S$47</definedName>
    <definedName name="LFCO">'[20] '!$N$3:$S$47</definedName>
    <definedName name="lll" localSheetId="0">[1]!OCT&amp;[1]!NOV&amp;[1]!DIC</definedName>
    <definedName name="lll" localSheetId="1">[2]!OCT&amp;[2]!NOV&amp;[2]!DIC</definedName>
    <definedName name="lll" localSheetId="4">[1]!OCT&amp;[1]!NOV&amp;[1]!DIC</definedName>
    <definedName name="lll" localSheetId="6">[2]!OCT&amp;[2]!NOV&amp;[2]!DIC</definedName>
    <definedName name="lll" localSheetId="7">[3]!OCT&amp;[3]!NOV&amp;[3]!DIC</definedName>
    <definedName name="lll" localSheetId="8">[1]!OCT&amp;[1]!NOV&amp;[1]!DIC</definedName>
    <definedName name="lll" localSheetId="9">[3]!OCT&amp;[3]!NOV&amp;[3]!DIC</definedName>
    <definedName name="lll">[1]!OCT&amp;[1]!NOV&amp;[1]!DIC</definedName>
    <definedName name="LOTE96" localSheetId="0">#REF!</definedName>
    <definedName name="LOTE96" localSheetId="1">#REF!</definedName>
    <definedName name="LOTE96" localSheetId="3">#REF!</definedName>
    <definedName name="LOTE96" localSheetId="4">#REF!</definedName>
    <definedName name="LOTE96" localSheetId="6">#REF!</definedName>
    <definedName name="LOTE96" localSheetId="7">#REF!</definedName>
    <definedName name="LOTE96" localSheetId="8">#REF!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6">#REF!</definedName>
    <definedName name="LYFC96" localSheetId="7">#REF!</definedName>
    <definedName name="LYFC96" localSheetId="8">#REF!</definedName>
    <definedName name="LYFC96" localSheetId="9">#REF!</definedName>
    <definedName name="LYFC96">#REF!</definedName>
    <definedName name="m" localSheetId="0">[1]!MAR&amp;[1]!ABR&amp;[1]!MAY&amp;[1]!JUN&amp;[1]!JUL&amp;[1]!AGO</definedName>
    <definedName name="m" localSheetId="1">[2]!MAR&amp;[2]!ABR&amp;[2]!MAY&amp;[2]!JUN&amp;[2]!JUL&amp;[2]!AGO</definedName>
    <definedName name="m" localSheetId="4">[1]!MAR&amp;[1]!ABR&amp;[1]!MAY&amp;[1]!JUN&amp;[1]!JUL&amp;[1]!AGO</definedName>
    <definedName name="m" localSheetId="6">[2]!MAR&amp;[2]!ABR&amp;[2]!MAY&amp;[2]!JUN&amp;[2]!JUL&amp;[2]!AGO</definedName>
    <definedName name="m" localSheetId="7">[3]!MAR&amp;[3]!ABR&amp;[3]!MAY&amp;[3]!JUN&amp;[3]!JUL&amp;[3]!AGO</definedName>
    <definedName name="m" localSheetId="8">[1]!MAR&amp;[1]!ABR&amp;[1]!MAY&amp;[1]!JUN&amp;[1]!JUL&amp;[1]!AGO</definedName>
    <definedName name="m" localSheetId="9">[3]!MAR&amp;[3]!ABR&amp;[3]!MAY&amp;[3]!JUN&amp;[3]!JUL&amp;[3]!AGO</definedName>
    <definedName name="m">[1]!MAR&amp;[1]!ABR&amp;[1]!MAY&amp;[1]!JUN&amp;[1]!JUL&amp;[1]!AGO</definedName>
    <definedName name="mamá">'[8]Premisas IMSS'!$M$14</definedName>
    <definedName name="maña">'[8]Premisas IMSS'!$M$13</definedName>
    <definedName name="MAR">"; MARZO.- "&amp;TEXT([13]edofza03!$C$24,"#,##0")</definedName>
    <definedName name="MARI">#N/A</definedName>
    <definedName name="MAS" localSheetId="0"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"&amp;TEXT([13]edofza05!$C$24,"#,##0")</definedName>
    <definedName name="MES">[13]Hoja1!$A$3</definedName>
    <definedName name="Mesppto" localSheetId="0">#REF!</definedName>
    <definedName name="Mesppto" localSheetId="1">#REF!</definedName>
    <definedName name="Mesppto" localSheetId="3">#REF!</definedName>
    <definedName name="Mesppto" localSheetId="4">#REF!</definedName>
    <definedName name="Mesppto" localSheetId="6">#REF!</definedName>
    <definedName name="Mesppto" localSheetId="7">#REF!</definedName>
    <definedName name="Mesppto" localSheetId="8">#REF!</definedName>
    <definedName name="Mesppto" localSheetId="9">#REF!</definedName>
    <definedName name="Mesppto">#REF!</definedName>
    <definedName name="METAS" localSheetId="0">[11]BANPRO99!#REF!</definedName>
    <definedName name="METAS" localSheetId="1">[11]BANPRO99!#REF!</definedName>
    <definedName name="METAS" localSheetId="3">[11]BANPRO99!#REF!</definedName>
    <definedName name="METAS" localSheetId="4">[11]BANPRO99!#REF!</definedName>
    <definedName name="METAS" localSheetId="6">[11]BANPRO99!#REF!</definedName>
    <definedName name="METAS" localSheetId="7">[11]BANPRO99!#REF!</definedName>
    <definedName name="METAS" localSheetId="8">[11]BANPRO99!#REF!</definedName>
    <definedName name="METAS" localSheetId="9">[11]BANPRO99!#REF!</definedName>
    <definedName name="METAS">[11]BANPRO99!#REF!</definedName>
    <definedName name="Modif00" localSheetId="0">#REF!</definedName>
    <definedName name="Modif00" localSheetId="1">#REF!</definedName>
    <definedName name="Modif00" localSheetId="3">#REF!</definedName>
    <definedName name="Modif00" localSheetId="4">#REF!</definedName>
    <definedName name="Modif00" localSheetId="6">#REF!</definedName>
    <definedName name="Modif00" localSheetId="7">#REF!</definedName>
    <definedName name="Modif00" localSheetId="8">#REF!</definedName>
    <definedName name="Modif00" localSheetId="9">#REF!</definedName>
    <definedName name="Modif00">#REF!</definedName>
    <definedName name="mor" localSheetId="0"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[2]!ABR&amp;[2]!MAY&amp;[2]!JUN&amp;[2]!JUL&amp;[2]!AGO&amp;[2]!SEP</definedName>
    <definedName name="mun" localSheetId="4">[1]!ABR&amp;[1]!MAY&amp;[1]!JUN&amp;[1]!JUL&amp;[1]!AGO&amp;[1]!SEP</definedName>
    <definedName name="mun" localSheetId="6">[2]!ABR&amp;[2]!MAY&amp;[2]!JUN&amp;[2]!JUL&amp;[2]!AGO&amp;[2]!SEP</definedName>
    <definedName name="mun" localSheetId="7">[3]!ABR&amp;[3]!MAY&amp;[3]!JUN&amp;[3]!JUL&amp;[3]!AGO&amp;[3]!SEP</definedName>
    <definedName name="mun" localSheetId="8">[1]!ABR&amp;[1]!MAY&amp;[1]!JUN&amp;[1]!JUL&amp;[1]!AGO&amp;[1]!SEP</definedName>
    <definedName name="mun" localSheetId="9">[3]!ABR&amp;[3]!MAY&amp;[3]!JUN&amp;[3]!JUL&amp;[3]!AGO&amp;[3]!SEP</definedName>
    <definedName name="mun">[1]!ABR&amp;[1]!MAY&amp;[1]!JUN&amp;[1]!JUL&amp;[1]!AGO&amp;[1]!SEP</definedName>
    <definedName name="NINGUNO" localSheetId="0">[1]!SEP&amp;[1]!OCT&amp;[1]!NOV&amp;[1]!DIC</definedName>
    <definedName name="NINGUNO" localSheetId="1">[2]!SEP&amp;[2]!OCT&amp;[2]!NOV&amp;[2]!DIC</definedName>
    <definedName name="NINGUNO" localSheetId="4">[1]!SEP&amp;[1]!OCT&amp;[1]!NOV&amp;[1]!DIC</definedName>
    <definedName name="NINGUNO" localSheetId="6">[2]!SEP&amp;[2]!OCT&amp;[2]!NOV&amp;[2]!DIC</definedName>
    <definedName name="NINGUNO" localSheetId="7">[3]!SEP&amp;[3]!OCT&amp;[3]!NOV&amp;[3]!DIC</definedName>
    <definedName name="NINGUNO" localSheetId="8">[1]!SEP&amp;[1]!OCT&amp;[1]!NOV&amp;[1]!DIC</definedName>
    <definedName name="NINGUNO" localSheetId="9">[3]!SEP&amp;[3]!OCT&amp;[3]!NOV&amp;[3]!DIC</definedName>
    <definedName name="NINGUNO">[1]!SEP&amp;[1]!OCT&amp;[1]!NOV&amp;[1]!DIC</definedName>
    <definedName name="NIV">#N/A</definedName>
    <definedName name="NOV">"; NOVIEMBRE.- "&amp;TEXT([13]edofza11!$C$45,"#,##0")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6" hidden="1">#REF!</definedName>
    <definedName name="nuevo" localSheetId="7" hidden="1">#REF!</definedName>
    <definedName name="nuevo" localSheetId="8"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4">+TEXT(IF(AND(OR(DAY([1]!FECHA)&gt;=1,DAY([1]!FECHA)&lt;=10),MONTH([1]!FECHA)=1),YEAR([1]!FECHA)-1,YEAR([1]!FECHA)),"0")</definedName>
    <definedName name="ñ" localSheetId="6">+TEXT(IF(AND(OR(DAY([2]!FECHA)&gt;=1,DAY([2]!FECHA)&lt;=10),MONTH([2]!FECHA)=1),YEAR([2]!FECHA)-1,YEAR([2]!FECHA)),"0")</definedName>
    <definedName name="ñ" localSheetId="7">+TEXT(IF(AND(OR(DAY([3]!FECHA)&gt;=1,DAY([3]!FECHA)&lt;=10),MONTH([3]!FECHA)=1),YEAR([3]!FECHA)-1,YEAR([3]!FECHA)),"0")</definedName>
    <definedName name="ñ" localSheetId="8">+TEXT(IF(AND(OR(DAY([1]!FECHA)&gt;=1,DAY([1]!FECHA)&lt;=10),MONTH([1]!FECHA)=1),YEAR([1]!FECHA)-1,YEAR([1]!FECHA)),"0")</definedName>
    <definedName name="ñ" localSheetId="9">+TEXT(IF(AND(OR(DAY([3]!FECHA)&gt;=1,DAY([3]!FECHA)&lt;=10),MONTH([3]!FECHA)=1),YEAR([3]!FECHA)-1,YEAR([3]!FECHA)),"0")</definedName>
    <definedName name="ñ">+TEXT(IF(AND(OR(DAY([1]!FECHA)&gt;=1,DAY([1]!FECHA)&lt;=10),MONTH([1]!FECHA)=1),YEAR([1]!FECHA)-1,YEAR([1]!FECHA)),"0")</definedName>
    <definedName name="ÑÑÑ" localSheetId="0">[1]!AGO&amp;[1]!SEP&amp;[1]!OCT&amp;[1]!NOV&amp;[1]!DIC</definedName>
    <definedName name="ÑÑÑ" localSheetId="1">[2]!AGO&amp;[2]!SEP&amp;[2]!OCT&amp;[2]!NOV&amp;[2]!DIC</definedName>
    <definedName name="ÑÑÑ" localSheetId="4">[1]!AGO&amp;[1]!SEP&amp;[1]!OCT&amp;[1]!NOV&amp;[1]!DIC</definedName>
    <definedName name="ÑÑÑ" localSheetId="6">[2]!AGO&amp;[2]!SEP&amp;[2]!OCT&amp;[2]!NOV&amp;[2]!DIC</definedName>
    <definedName name="ÑÑÑ" localSheetId="7">[3]!AGO&amp;[3]!SEP&amp;[3]!OCT&amp;[3]!NOV&amp;[3]!DIC</definedName>
    <definedName name="ÑÑÑ" localSheetId="8">[1]!AGO&amp;[1]!SEP&amp;[1]!OCT&amp;[1]!NOV&amp;[1]!DIC</definedName>
    <definedName name="ÑÑÑ" localSheetId="9">[3]!AGO&amp;[3]!SEP&amp;[3]!OCT&amp;[3]!NOV&amp;[3]!DIC</definedName>
    <definedName name="ÑÑÑ">[1]!AGO&amp;[1]!SEP&amp;[1]!OCT&amp;[1]!NOV&amp;[1]!DIC</definedName>
    <definedName name="OBRA_DEF">#N/A</definedName>
    <definedName name="OCT">"; OCTUBRE.- "&amp;TEXT([13]edofza10!$C$24,"#,##0")</definedName>
    <definedName name="oic">[34]oics!$C$2:$D$21</definedName>
    <definedName name="oooo" localSheetId="0">#REF!</definedName>
    <definedName name="oooo" localSheetId="1">#REF!</definedName>
    <definedName name="oooo" localSheetId="3">#REF!</definedName>
    <definedName name="oooo" localSheetId="4">#REF!</definedName>
    <definedName name="oooo" localSheetId="6">#REF!</definedName>
    <definedName name="oooo" localSheetId="7">#REF!</definedName>
    <definedName name="oooo" localSheetId="8">#REF!</definedName>
    <definedName name="oooo" localSheetId="9">#REF!</definedName>
    <definedName name="oooo">#REF!</definedName>
    <definedName name="p" localSheetId="0">[35]SPC!#REF!</definedName>
    <definedName name="p" localSheetId="1">[35]SPC!#REF!</definedName>
    <definedName name="p" localSheetId="3">[35]SPC!#REF!</definedName>
    <definedName name="p" localSheetId="4">[35]SPC!#REF!</definedName>
    <definedName name="p" localSheetId="6">[35]SPC!#REF!</definedName>
    <definedName name="p" localSheetId="7">[35]SPC!#REF!</definedName>
    <definedName name="p" localSheetId="8">[35]SPC!#REF!</definedName>
    <definedName name="p" localSheetId="9">[35]SPC!#REF!</definedName>
    <definedName name="p">[35]SPC!#REF!</definedName>
    <definedName name="PAD" localSheetId="0">[11]BANPRO99!#REF!</definedName>
    <definedName name="PAD" localSheetId="1">[11]BANPRO99!#REF!</definedName>
    <definedName name="PAD" localSheetId="3">[11]BANPRO99!#REF!</definedName>
    <definedName name="PAD" localSheetId="4">[11]BANPRO99!#REF!</definedName>
    <definedName name="PAD" localSheetId="6">[11]BANPRO99!#REF!</definedName>
    <definedName name="PAD" localSheetId="7">[11]BANPRO99!#REF!</definedName>
    <definedName name="PAD" localSheetId="8">[11]BANPRO99!#REF!</definedName>
    <definedName name="PAD" localSheetId="9">[11]BANPRO99!#REF!</definedName>
    <definedName name="PAD">[11]BANPRO99!#REF!</definedName>
    <definedName name="paj" localSheetId="0"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3">#REF!</definedName>
    <definedName name="PARTE" localSheetId="4">#REF!</definedName>
    <definedName name="PARTE" localSheetId="6">#REF!</definedName>
    <definedName name="PARTE" localSheetId="7">#REF!</definedName>
    <definedName name="PARTE" localSheetId="8">#REF!</definedName>
    <definedName name="PARTE" localSheetId="9">#REF!</definedName>
    <definedName name="PARTE">#REF!</definedName>
    <definedName name="PCONS" localSheetId="0">[11]BANPRO99!#REF!</definedName>
    <definedName name="PCONS" localSheetId="1">[11]BANPRO99!#REF!</definedName>
    <definedName name="PCONS" localSheetId="3">[11]BANPRO99!#REF!</definedName>
    <definedName name="PCONS" localSheetId="4">[11]BANPRO99!#REF!</definedName>
    <definedName name="PCONS" localSheetId="6">[11]BANPRO99!#REF!</definedName>
    <definedName name="PCONS" localSheetId="7">[11]BANPRO99!#REF!</definedName>
    <definedName name="PCONS" localSheetId="8">[11]BANPRO99!#REF!</definedName>
    <definedName name="PCONS" localSheetId="9">[11]BANPRO99!#REF!</definedName>
    <definedName name="PCONS">[11]BANPRO99!#REF!</definedName>
    <definedName name="pec" localSheetId="0">#REF!</definedName>
    <definedName name="pec" localSheetId="1">#REF!</definedName>
    <definedName name="pec" localSheetId="3">#REF!</definedName>
    <definedName name="pec" localSheetId="4">#REF!</definedName>
    <definedName name="pec" localSheetId="6">#REF!</definedName>
    <definedName name="pec" localSheetId="7">#REF!</definedName>
    <definedName name="pec" localSheetId="8">#REF!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6">#REF!</definedName>
    <definedName name="pef" localSheetId="7">#REF!</definedName>
    <definedName name="pef" localSheetId="8">#REF!</definedName>
    <definedName name="pef" localSheetId="9">#REF!</definedName>
    <definedName name="pef">#REF!</definedName>
    <definedName name="PEMEXE" localSheetId="1">'[20] '!$B$99:$G$143</definedName>
    <definedName name="PEMEXE">'[20] '!$B$99:$G$143</definedName>
    <definedName name="PEMEXM" localSheetId="1">'[20] '!$B$51:$G$95</definedName>
    <definedName name="PEMEXM">'[20] '!$B$51:$G$95</definedName>
    <definedName name="PEMEXO" localSheetId="1">'[20] '!$B$3:$G$47</definedName>
    <definedName name="PEMEXO">'[20] '!$B$3:$G$47</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3">[11]BANPRO99!#REF!</definedName>
    <definedName name="PEyM" localSheetId="4">[11]BANPRO99!#REF!</definedName>
    <definedName name="PEyM" localSheetId="6">[11]BANPRO99!#REF!</definedName>
    <definedName name="PEyM" localSheetId="7">[11]BANPRO99!#REF!</definedName>
    <definedName name="PEyM" localSheetId="8">[11]BANPRO99!#REF!</definedName>
    <definedName name="PEyM" localSheetId="9">[11]BANPRO99!#REF!</definedName>
    <definedName name="PEyM">[11]BANPRO99!#REF!</definedName>
    <definedName name="PGPS" localSheetId="0">[11]BANPRO99!#REF!</definedName>
    <definedName name="PGPS" localSheetId="1">[11]BANPRO99!#REF!</definedName>
    <definedName name="PGPS" localSheetId="3">[11]BANPRO99!#REF!</definedName>
    <definedName name="PGPS" localSheetId="4">[11]BANPRO99!#REF!</definedName>
    <definedName name="PGPS" localSheetId="6">[11]BANPRO99!#REF!</definedName>
    <definedName name="PGPS" localSheetId="7">[11]BANPRO99!#REF!</definedName>
    <definedName name="PGPS" localSheetId="8">[11]BANPRO99!#REF!</definedName>
    <definedName name="PGPS" localSheetId="9">[11]BANPRO99!#REF!</definedName>
    <definedName name="PGPS">[11]BANPRO99!#REF!</definedName>
    <definedName name="PIBR" localSheetId="0">#REF!</definedName>
    <definedName name="PIBR" localSheetId="1">#REF!</definedName>
    <definedName name="PIBR" localSheetId="3">#REF!</definedName>
    <definedName name="PIBR" localSheetId="4">#REF!</definedName>
    <definedName name="PIBR" localSheetId="6">#REF!</definedName>
    <definedName name="PIBR" localSheetId="7">#REF!</definedName>
    <definedName name="PIBR" localSheetId="8">#REF!</definedName>
    <definedName name="PIBR" localSheetId="9">#REF!</definedName>
    <definedName name="PIBR">#REF!</definedName>
    <definedName name="PIV" localSheetId="0">[11]BANPRO99!#REF!</definedName>
    <definedName name="PIV" localSheetId="1">[11]BANPRO99!#REF!</definedName>
    <definedName name="PIV" localSheetId="3">[11]BANPRO99!#REF!</definedName>
    <definedName name="PIV" localSheetId="4">[11]BANPRO99!#REF!</definedName>
    <definedName name="PIV" localSheetId="6">[11]BANPRO99!#REF!</definedName>
    <definedName name="PIV" localSheetId="7">[11]BANPRO99!#REF!</definedName>
    <definedName name="PIV" localSheetId="8">[11]BANPRO99!#REF!</definedName>
    <definedName name="PIV" localSheetId="9">[11]BANPRO99!#REF!</definedName>
    <definedName name="PIV">[11]BANPRO99!#REF!</definedName>
    <definedName name="PLAZAS">#N/A</definedName>
    <definedName name="PLAZAS2">#N/A</definedName>
    <definedName name="POA" localSheetId="0">[1]!OCT&amp;[1]!NOV&amp;[1]!DIC</definedName>
    <definedName name="POA" localSheetId="1">[2]!OCT&amp;[2]!NOV&amp;[2]!DIC</definedName>
    <definedName name="POA" localSheetId="4">[1]!OCT&amp;[1]!NOV&amp;[1]!DIC</definedName>
    <definedName name="POA" localSheetId="6">[2]!OCT&amp;[2]!NOV&amp;[2]!DIC</definedName>
    <definedName name="POA" localSheetId="7">[3]!OCT&amp;[3]!NOV&amp;[3]!DIC</definedName>
    <definedName name="POA" localSheetId="8">[1]!OCT&amp;[1]!NOV&amp;[1]!DIC</definedName>
    <definedName name="POA" localSheetId="9">[3]!OCT&amp;[3]!NOV&amp;[3]!DIC</definedName>
    <definedName name="POA">[1]!OCT&amp;[1]!NOV&amp;[1]!DIC</definedName>
    <definedName name="POADO7" localSheetId="0">[1]!JUL&amp;[1]!AGO&amp;[1]!SEP&amp;[1]!OCT&amp;[1]!NOV</definedName>
    <definedName name="POADO7" localSheetId="1">[2]!JUL&amp;[2]!AGO&amp;[2]!SEP&amp;[2]!OCT&amp;[2]!NOV</definedName>
    <definedName name="POADO7" localSheetId="4">[1]!JUL&amp;[1]!AGO&amp;[1]!SEP&amp;[1]!OCT&amp;[1]!NOV</definedName>
    <definedName name="POADO7" localSheetId="6">[2]!JUL&amp;[2]!AGO&amp;[2]!SEP&amp;[2]!OCT&amp;[2]!NOV</definedName>
    <definedName name="POADO7" localSheetId="7">[3]!JUL&amp;[3]!AGO&amp;[3]!SEP&amp;[3]!OCT&amp;[3]!NOV</definedName>
    <definedName name="POADO7" localSheetId="8">[1]!JUL&amp;[1]!AGO&amp;[1]!SEP&amp;[1]!OCT&amp;[1]!NOV</definedName>
    <definedName name="POADO7" localSheetId="9">[3]!JUL&amp;[3]!AGO&amp;[3]!SEP&amp;[3]!OCT&amp;[3]!NOV</definedName>
    <definedName name="POADO7">[1]!JUL&amp;[1]!AGO&amp;[1]!SEP&amp;[1]!OCT&amp;[1]!NOV</definedName>
    <definedName name="porcentaje" localSheetId="0">'[21]BASE DEFINITIVA 2002'!#REF!</definedName>
    <definedName name="porcentaje" localSheetId="1">'[21]BASE DEFINITIVA 2002'!#REF!</definedName>
    <definedName name="porcentaje" localSheetId="3">'[21]BASE DEFINITIVA 2002'!#REF!</definedName>
    <definedName name="porcentaje" localSheetId="4">'[21]BASE DEFINITIVA 2002'!#REF!</definedName>
    <definedName name="porcentaje" localSheetId="6">'[21]BASE DEFINITIVA 2002'!#REF!</definedName>
    <definedName name="porcentaje" localSheetId="7">'[21]BASE DEFINITIVA 2002'!#REF!</definedName>
    <definedName name="porcentaje" localSheetId="8">'[21]BASE DEFINITIVA 2002'!#REF!</definedName>
    <definedName name="porcentaje" localSheetId="9">'[21]BASE DEFINITIVA 2002'!#REF!</definedName>
    <definedName name="porcentaje">'[21]BASE DEFINITIVA 2002'!#REF!</definedName>
    <definedName name="PP">[34]pps!$I$10:$J$1730</definedName>
    <definedName name="pppp" localSheetId="0">#REF!</definedName>
    <definedName name="pppp" localSheetId="1">#REF!</definedName>
    <definedName name="pppp" localSheetId="3">#REF!</definedName>
    <definedName name="pppp" localSheetId="4">#REF!</definedName>
    <definedName name="pppp" localSheetId="6">#REF!</definedName>
    <definedName name="pppp" localSheetId="7">#REF!</definedName>
    <definedName name="pppp" localSheetId="8">#REF!</definedName>
    <definedName name="pppp" localSheetId="9">#REF!</definedName>
    <definedName name="pppp">#REF!</definedName>
    <definedName name="PRCV" localSheetId="0">[11]BANPRO99!#REF!</definedName>
    <definedName name="PRCV" localSheetId="1">[11]BANPRO99!#REF!</definedName>
    <definedName name="PRCV" localSheetId="3">[11]BANPRO99!#REF!</definedName>
    <definedName name="PRCV" localSheetId="4">[11]BANPRO99!#REF!</definedName>
    <definedName name="PRCV" localSheetId="6">[11]BANPRO99!#REF!</definedName>
    <definedName name="PRCV" localSheetId="7">[11]BANPRO99!#REF!</definedName>
    <definedName name="PRCV" localSheetId="8">[11]BANPRO99!#REF!</definedName>
    <definedName name="PRCV" localSheetId="9">[11]BANPRO99!#REF!</definedName>
    <definedName name="PRCV">[11]BANPRO99!#REF!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6">#REF!</definedName>
    <definedName name="PRESUPUESTO_1997" localSheetId="7">#REF!</definedName>
    <definedName name="PRESUPUESTO_1997" localSheetId="8">#REF!</definedName>
    <definedName name="PRESUPUESTO_1997" localSheetId="9">#REF!</definedName>
    <definedName name="PRESUPUESTO_1997">#REF!</definedName>
    <definedName name="PRIMAPS">#N/A</definedName>
    <definedName name="Print_Area_MI" localSheetId="0">[17]FP1996!#REF!</definedName>
    <definedName name="Print_Area_MI" localSheetId="1">[17]FP1996!#REF!</definedName>
    <definedName name="Print_Area_MI" localSheetId="3">[17]FP1996!#REF!</definedName>
    <definedName name="Print_Area_MI" localSheetId="4">[17]FP1996!#REF!</definedName>
    <definedName name="Print_Area_MI" localSheetId="6">[17]FP1996!#REF!</definedName>
    <definedName name="Print_Area_MI" localSheetId="7">[17]FP1996!#REF!</definedName>
    <definedName name="Print_Area_MI" localSheetId="8">[17]FP1996!#REF!</definedName>
    <definedName name="Print_Area_MI" localSheetId="9">[17]FP1996!#REF!</definedName>
    <definedName name="Print_Area_MI">[17]FP1996!#REF!</definedName>
    <definedName name="prior" localSheetId="1">'[36]sal 2'!$A$26:$AD$548</definedName>
    <definedName name="prior">'[36]sal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6">#REF!</definedName>
    <definedName name="Prioritarios" localSheetId="7">#REF!</definedName>
    <definedName name="Prioritarios" localSheetId="8">#REF!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6">#REF!</definedName>
    <definedName name="programas" localSheetId="7">#REF!</definedName>
    <definedName name="programas" localSheetId="8">#REF!</definedName>
    <definedName name="programas" localSheetId="9">#REF!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4">+IF([1]!MES=7,[1]!_________AGO1,IF([1]!MES=8,[1]!_________SEP1,IF([1]!MES=9,[1]!_________OCT1,IF([1]!MES=10,[1]!_________NOV1,IF([1]!MES=11,[1]!DIC)))))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7">+IF([3]!MES=7,[3]!_________AGO1,IF([3]!MES=8,[3]!_________SEP1,IF([3]!MES=9,[3]!_________OCT1,IF([3]!MES=10,[3]!_________NOV1,IF([3]!MES=11,[3]!DIC)))))</definedName>
    <definedName name="PROY2" localSheetId="8">+IF([1]!MES=7,[1]!_________AGO1,IF([1]!MES=8,[1]!_________SEP1,IF([1]!MES=9,[1]!_________OCT1,IF([1]!MES=10,[1]!_________NOV1,IF([1]!MES=11,[1]!DIC)))))</definedName>
    <definedName name="PROY2" localSheetId="9">+IF([3]!MES=7,[3]!_________AGO1,IF([3]!MES=8,[3]!_________SEP1,IF([3]!MES=9,[3]!_________OCT1,IF([3]!MES=10,[3]!_________NOV1,IF([3]!MES=11,[3]!DIC)))))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4">+IF([1]!MES=1,[1]!_________AGO1,IF([1]!MES=2,[1]!_________SEP1,IF([1]!MES=3,[1]!_________OCT1,IF([1]!MES=4,[1]!_________OCT1,IF([1]!MES=5,[1]!_________NOV1,IF([1]!MES=6,[1]!DIC))))))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7">+IF([3]!MES=1,[3]!_________AGO1,IF([3]!MES=2,[3]!_________SEP1,IF([3]!MES=3,[3]!_________OCT1,IF([3]!MES=4,[3]!_________OCT1,IF([3]!MES=5,[3]!_________NOV1,IF([3]!MES=6,[3]!DIC))))))</definedName>
    <definedName name="PROY3" localSheetId="8">+IF([1]!MES=1,[1]!_________AGO1,IF([1]!MES=2,[1]!_________SEP1,IF([1]!MES=3,[1]!_________OCT1,IF([1]!MES=4,[1]!_________OCT1,IF([1]!MES=5,[1]!_________NOV1,IF([1]!MES=6,[1]!DIC))))))</definedName>
    <definedName name="PROY3" localSheetId="9">+IF([3]!MES=1,[3]!_________AGO1,IF([3]!MES=2,[3]!_________SEP1,IF([3]!MES=3,[3]!_________OCT1,IF([3]!MES=4,[3]!_________OCT1,IF([3]!MES=5,[3]!_________NOV1,IF([3]!MES=6,[3]!DIC))))))</definedName>
    <definedName name="PROY3">+IF([1]!MES=1,[1]!_________AGO1,IF([1]!MES=2,[1]!_________SEP1,IF([1]!MES=3,[1]!_________OCT1,IF([1]!MES=4,[1]!_________OCT1,IF([1]!MES=5,[1]!_________NOV1,IF([1]!MES=6,[1]!DIC))))))</definedName>
    <definedName name="PRT" localSheetId="0">[11]BANPRO99!#REF!</definedName>
    <definedName name="PRT" localSheetId="1">[11]BANPRO99!#REF!</definedName>
    <definedName name="PRT" localSheetId="3">[11]BANPRO99!#REF!</definedName>
    <definedName name="PRT" localSheetId="4">[11]BANPRO99!#REF!</definedName>
    <definedName name="PRT" localSheetId="6">[11]BANPRO99!#REF!</definedName>
    <definedName name="PRT" localSheetId="7">[11]BANPRO99!#REF!</definedName>
    <definedName name="PRT" localSheetId="8">[11]BANPRO99!#REF!</definedName>
    <definedName name="PRT" localSheetId="9">[11]BANPRO99!#REF!</definedName>
    <definedName name="PRT">[11]BANPRO99!#REF!</definedName>
    <definedName name="PSF" localSheetId="0">[11]BANPRO99!#REF!</definedName>
    <definedName name="PSF" localSheetId="1">[11]BANPRO99!#REF!</definedName>
    <definedName name="PSF" localSheetId="3">[11]BANPRO99!#REF!</definedName>
    <definedName name="PSF" localSheetId="4">[11]BANPRO99!#REF!</definedName>
    <definedName name="PSF" localSheetId="6">[11]BANPRO99!#REF!</definedName>
    <definedName name="PSF" localSheetId="7">[11]BANPRO99!#REF!</definedName>
    <definedName name="PSF" localSheetId="8">[11]BANPRO99!#REF!</definedName>
    <definedName name="PSF" localSheetId="9">[11]BANPRO99!#REF!</definedName>
    <definedName name="PSF">[11]BANPRO99!#REF!</definedName>
    <definedName name="pta" localSheetId="0">#REF!</definedName>
    <definedName name="pta" localSheetId="1">#REF!</definedName>
    <definedName name="pta" localSheetId="3">#REF!</definedName>
    <definedName name="pta" localSheetId="4">#REF!</definedName>
    <definedName name="pta" localSheetId="6">#REF!</definedName>
    <definedName name="pta" localSheetId="7">#REF!</definedName>
    <definedName name="pta" localSheetId="8">#REF!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6">#REF!</definedName>
    <definedName name="ptb" localSheetId="7">#REF!</definedName>
    <definedName name="ptb" localSheetId="8">#REF!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6">#REF!</definedName>
    <definedName name="ptc" localSheetId="7">#REF!</definedName>
    <definedName name="ptc" localSheetId="8">#REF!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6">#REF!</definedName>
    <definedName name="ptd" localSheetId="7">#REF!</definedName>
    <definedName name="ptd" localSheetId="8">#REF!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6">#REF!</definedName>
    <definedName name="pte" localSheetId="7">#REF!</definedName>
    <definedName name="pte" localSheetId="8">#REF!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6">#REF!</definedName>
    <definedName name="QQQ" localSheetId="7">#REF!</definedName>
    <definedName name="QQQ" localSheetId="8">#REF!</definedName>
    <definedName name="QQQ" localSheetId="9">#REF!</definedName>
    <definedName name="QQQ">#REF!</definedName>
    <definedName name="qww" localSheetId="0">[1]!FEB&amp;[1]!MAR&amp;[1]!ABR&amp;[1]!MAY&amp;[1]!JUN&amp;[1]!JUL</definedName>
    <definedName name="qww" localSheetId="1">[2]!FEB&amp;[2]!MAR&amp;[2]!ABR&amp;[2]!MAY&amp;[2]!JUN&amp;[2]!JUL</definedName>
    <definedName name="qww" localSheetId="4">[1]!FEB&amp;[1]!MAR&amp;[1]!ABR&amp;[1]!MAY&amp;[1]!JUN&amp;[1]!JUL</definedName>
    <definedName name="qww" localSheetId="6">[2]!FEB&amp;[2]!MAR&amp;[2]!ABR&amp;[2]!MAY&amp;[2]!JUN&amp;[2]!JUL</definedName>
    <definedName name="qww" localSheetId="7">[3]!FEB&amp;[3]!MAR&amp;[3]!ABR&amp;[3]!MAY&amp;[3]!JUN&amp;[3]!JUL</definedName>
    <definedName name="qww" localSheetId="8">[1]!FEB&amp;[1]!MAR&amp;[1]!ABR&amp;[1]!MAY&amp;[1]!JUN&amp;[1]!JUL</definedName>
    <definedName name="qww" localSheetId="9">[3]!FEB&amp;[3]!MAR&amp;[3]!ABR&amp;[3]!MAY&amp;[3]!JUN&amp;[3]!JUL</definedName>
    <definedName name="qww">[1]!FEB&amp;[1]!MAR&amp;[1]!ABR&amp;[1]!MAY&amp;[1]!JUN&amp;[1]!JUL</definedName>
    <definedName name="R_Bife" localSheetId="1">'[37]ADEC II'!$A$1:$A$1016</definedName>
    <definedName name="R_Bife">'[37]ADEC II'!$A$1:$A$1016</definedName>
    <definedName name="ra">'[38]cat ramos'!$A$10:$B$52</definedName>
    <definedName name="ramo" localSheetId="0">#REF!</definedName>
    <definedName name="ramo" localSheetId="1">#REF!</definedName>
    <definedName name="ramo" localSheetId="3">#REF!</definedName>
    <definedName name="ramo" localSheetId="4">#REF!</definedName>
    <definedName name="ramo" localSheetId="6">#REF!</definedName>
    <definedName name="ramo" localSheetId="7">#REF!</definedName>
    <definedName name="ramo" localSheetId="8">#REF!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6">#REF!</definedName>
    <definedName name="Ramo_Rubro" localSheetId="7">#REF!</definedName>
    <definedName name="Ramo_Rubro" localSheetId="8">#REF!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6">#REF!</definedName>
    <definedName name="ramosdos2002" localSheetId="7">#REF!</definedName>
    <definedName name="ramosdos2002" localSheetId="8">#REF!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6">#REF!</definedName>
    <definedName name="ramosuno2002" localSheetId="7">#REF!</definedName>
    <definedName name="ramosuno2002" localSheetId="8">#REF!</definedName>
    <definedName name="ramosuno2002" localSheetId="9">#REF!</definedName>
    <definedName name="ramosuno2002">#REF!</definedName>
    <definedName name="RANGO">#N/A</definedName>
    <definedName name="RANGO2">#N/A</definedName>
    <definedName name="RCV" localSheetId="0">[11]BANPRO99!#REF!</definedName>
    <definedName name="RCV" localSheetId="1">[11]BANPRO99!#REF!</definedName>
    <definedName name="RCV" localSheetId="3">[11]BANPRO99!#REF!</definedName>
    <definedName name="RCV" localSheetId="4">[11]BANPRO99!#REF!</definedName>
    <definedName name="RCV" localSheetId="6">[11]BANPRO99!#REF!</definedName>
    <definedName name="RCV" localSheetId="7">[11]BANPRO99!#REF!</definedName>
    <definedName name="RCV" localSheetId="8">[11]BANPRO99!#REF!</definedName>
    <definedName name="RCV" localSheetId="9">[11]BANPRO99!#REF!</definedName>
    <definedName name="RCV">[11]BANPRO99!#REF!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6">#REF!</definedName>
    <definedName name="reducciones" localSheetId="7">#REF!</definedName>
    <definedName name="reducciones" localSheetId="8">#REF!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6">#REF!</definedName>
    <definedName name="res" localSheetId="7">#REF!</definedName>
    <definedName name="res" localSheetId="8">#REF!</definedName>
    <definedName name="res" localSheetId="9">#REF!</definedName>
    <definedName name="res">#REF!</definedName>
    <definedName name="RF" localSheetId="0">[11]BANPRO99!#REF!</definedName>
    <definedName name="RF" localSheetId="1">[11]BANPRO99!#REF!</definedName>
    <definedName name="RF" localSheetId="3">[11]BANPRO99!#REF!</definedName>
    <definedName name="RF" localSheetId="4">[11]BANPRO99!#REF!</definedName>
    <definedName name="RF" localSheetId="6">[11]BANPRO99!#REF!</definedName>
    <definedName name="RF" localSheetId="7">[11]BANPRO99!#REF!</definedName>
    <definedName name="RF" localSheetId="8">[11]BANPRO99!#REF!</definedName>
    <definedName name="RF" localSheetId="9">[11]BANPRO99!#REF!</definedName>
    <definedName name="RF">[11]BANPRO99!#REF!</definedName>
    <definedName name="RP" localSheetId="0">[11]BANPRO99!#REF!</definedName>
    <definedName name="RP" localSheetId="1">[11]BANPRO99!#REF!</definedName>
    <definedName name="RP" localSheetId="3">[11]BANPRO99!#REF!</definedName>
    <definedName name="RP" localSheetId="4">[11]BANPRO99!#REF!</definedName>
    <definedName name="RP" localSheetId="6">[11]BANPRO99!#REF!</definedName>
    <definedName name="RP" localSheetId="7">[11]BANPRO99!#REF!</definedName>
    <definedName name="RP" localSheetId="8">[11]BANPRO99!#REF!</definedName>
    <definedName name="RP" localSheetId="9">[11]BANPRO99!#REF!</definedName>
    <definedName name="RP">[11]BANPRO99!#REF!</definedName>
    <definedName name="RT" localSheetId="0">[11]BANPRO99!#REF!</definedName>
    <definedName name="RT" localSheetId="1">[11]BANPRO99!#REF!</definedName>
    <definedName name="RT" localSheetId="3">[11]BANPRO99!#REF!</definedName>
    <definedName name="RT" localSheetId="4">[11]BANPRO99!#REF!</definedName>
    <definedName name="RT" localSheetId="6">[11]BANPRO99!#REF!</definedName>
    <definedName name="RT" localSheetId="7">[11]BANPRO99!#REF!</definedName>
    <definedName name="RT" localSheetId="8">[11]BANPRO99!#REF!</definedName>
    <definedName name="RT" localSheetId="9">[11]BANPRO99!#REF!</definedName>
    <definedName name="RT">[11]BANPRO99!#REF!</definedName>
    <definedName name="s" localSheetId="0">[1]!SEP&amp;[1]!OCT&amp;[1]!NOV&amp;[1]!DIC</definedName>
    <definedName name="s" localSheetId="1">[2]!SEP&amp;[2]!OCT&amp;[2]!NOV&amp;[2]!DIC</definedName>
    <definedName name="s" localSheetId="4">[1]!SEP&amp;[1]!OCT&amp;[1]!NOV&amp;[1]!DIC</definedName>
    <definedName name="s" localSheetId="6">[2]!SEP&amp;[2]!OCT&amp;[2]!NOV&amp;[2]!DIC</definedName>
    <definedName name="s" localSheetId="7">[3]!SEP&amp;[3]!OCT&amp;[3]!NOV&amp;[3]!DIC</definedName>
    <definedName name="s" localSheetId="8">[1]!SEP&amp;[1]!OCT&amp;[1]!NOV&amp;[1]!DIC</definedName>
    <definedName name="s" localSheetId="9">[3]!SEP&amp;[3]!OCT&amp;[3]!NOV&amp;[3]!DIC</definedName>
    <definedName name="s">[1]!SEP&amp;[1]!OCT&amp;[1]!NOV&amp;[1]!DIC</definedName>
    <definedName name="sa" localSheetId="0">#REF!</definedName>
    <definedName name="sa" localSheetId="1">#REF!</definedName>
    <definedName name="sa" localSheetId="3">#REF!</definedName>
    <definedName name="sa" localSheetId="4">#REF!</definedName>
    <definedName name="sa" localSheetId="6">#REF!</definedName>
    <definedName name="sa" localSheetId="7">#REF!</definedName>
    <definedName name="sa" localSheetId="8">#REF!</definedName>
    <definedName name="sa" localSheetId="9">#REF!</definedName>
    <definedName name="sa">#REF!</definedName>
    <definedName name="saasa" localSheetId="0"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0" hidden="1">{#N/A,#N/A,FALSE,"TOT";#N/A,#N/A,FALSE,"PEP";#N/A,#N/A,FALSE,"REF";#N/A,#N/A,FALSE,"GAS";#N/A,#N/A,FALSE,"PET";#N/A,#N/A,FALSE,"COR"}</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6">#REF!</definedName>
    <definedName name="sb" localSheetId="7">#REF!</definedName>
    <definedName name="sb" localSheetId="8">#REF!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6">#REF!</definedName>
    <definedName name="sc" localSheetId="7">#REF!</definedName>
    <definedName name="sc" localSheetId="8">#REF!</definedName>
    <definedName name="sc" localSheetId="9">#REF!</definedName>
    <definedName name="sc">#REF!</definedName>
    <definedName name="SCHP">'[8]Premisas IMSS'!$M$13</definedName>
    <definedName name="sd" localSheetId="0">#REF!</definedName>
    <definedName name="sd" localSheetId="1">#REF!</definedName>
    <definedName name="sd" localSheetId="3">#REF!</definedName>
    <definedName name="sd" localSheetId="4">#REF!</definedName>
    <definedName name="sd" localSheetId="6">#REF!</definedName>
    <definedName name="sd" localSheetId="7">#REF!</definedName>
    <definedName name="sd" localSheetId="8">#REF!</definedName>
    <definedName name="sd" localSheetId="9">#REF!</definedName>
    <definedName name="sd">#REF!</definedName>
    <definedName name="sds">[29]Presupuesto!$T:$T</definedName>
    <definedName name="sdsdds" localSheetId="0"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6">#REF!</definedName>
    <definedName name="se" localSheetId="7">#REF!</definedName>
    <definedName name="se" localSheetId="8">#REF!</definedName>
    <definedName name="se" localSheetId="9">#REF!</definedName>
    <definedName name="se">#REF!</definedName>
    <definedName name="SEP">"; SEPTIEMBRE.- "&amp;TEXT([13]edofza09!$C$24,"#,##0")</definedName>
    <definedName name="sero" localSheetId="0"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3">[11]BANPRO99!#REF!</definedName>
    <definedName name="SF" localSheetId="4">[11]BANPRO99!#REF!</definedName>
    <definedName name="SF" localSheetId="6">[11]BANPRO99!#REF!</definedName>
    <definedName name="SF" localSheetId="7">[11]BANPRO99!#REF!</definedName>
    <definedName name="SF" localSheetId="8">[11]BANPRO99!#REF!</definedName>
    <definedName name="SF" localSheetId="9">[11]BANPRO99!#REF!</definedName>
    <definedName name="SF">[11]BANPRO99!#REF!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6" hidden="1">#REF!</definedName>
    <definedName name="SHCP" localSheetId="7" hidden="1">#REF!</definedName>
    <definedName name="SHCP" localSheetId="8"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6">#REF!</definedName>
    <definedName name="sinpec" localSheetId="7">#REF!</definedName>
    <definedName name="sinpec" localSheetId="8">#REF!</definedName>
    <definedName name="sinpec" localSheetId="9">#REF!</definedName>
    <definedName name="sinpec">#REF!</definedName>
    <definedName name="smdf97">'[8]Premisa macro'!$C$4</definedName>
    <definedName name="SPEM96" localSheetId="0">#REF!</definedName>
    <definedName name="SPEM96" localSheetId="1">#REF!</definedName>
    <definedName name="SPEM96" localSheetId="3">#REF!</definedName>
    <definedName name="SPEM96" localSheetId="4">#REF!</definedName>
    <definedName name="SPEM96" localSheetId="6">#REF!</definedName>
    <definedName name="SPEM96" localSheetId="7">#REF!</definedName>
    <definedName name="SPEM96" localSheetId="8">#REF!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6">#REF!</definedName>
    <definedName name="sta" localSheetId="7">#REF!</definedName>
    <definedName name="sta" localSheetId="8">#REF!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6">#REF!</definedName>
    <definedName name="stb" localSheetId="7">#REF!</definedName>
    <definedName name="stb" localSheetId="8">#REF!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6">#REF!</definedName>
    <definedName name="stc" localSheetId="7">#REF!</definedName>
    <definedName name="stc" localSheetId="8">#REF!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6">#REF!</definedName>
    <definedName name="std" localSheetId="7">#REF!</definedName>
    <definedName name="std" localSheetId="8">#REF!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6">#REF!</definedName>
    <definedName name="ste" localSheetId="7">#REF!</definedName>
    <definedName name="ste" localSheetId="8">#REF!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6">#REF!</definedName>
    <definedName name="subfunción" localSheetId="7">#REF!</definedName>
    <definedName name="subfunción" localSheetId="8">#REF!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6">#REF!</definedName>
    <definedName name="syt" localSheetId="7">#REF!</definedName>
    <definedName name="syt" localSheetId="8">#REF!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6">#REF!</definedName>
    <definedName name="sytc03" localSheetId="7">#REF!</definedName>
    <definedName name="sytc03" localSheetId="8">#REF!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6">#REF!</definedName>
    <definedName name="sytppef" localSheetId="7">#REF!</definedName>
    <definedName name="sytppef" localSheetId="8">#REF!</definedName>
    <definedName name="sytppef" localSheetId="9">#REF!</definedName>
    <definedName name="sytppef">#REF!</definedName>
    <definedName name="SZZXCZXC" localSheetId="0"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'[39]16'!$D$1:$E$15</definedName>
    <definedName name="TABLA01D">'[39]1'!$D$2:$E$14</definedName>
    <definedName name="TABLA04D">'[39]4'!$D$2:$E$34</definedName>
    <definedName name="TABLA06D">'[39]6'!$D$1:$G$15</definedName>
    <definedName name="TABLA1">'[39]1'!$A$1:$B$58</definedName>
    <definedName name="TABLA10">'[39]10'!$A$1:$B$133</definedName>
    <definedName name="TABLA10D">'[39]10'!$D$1:$E$19</definedName>
    <definedName name="TABLA11">'[39]11'!$A$1:$B$57</definedName>
    <definedName name="TABLA12">'[39]12'!$A$1:$B$130</definedName>
    <definedName name="TABLA13">'[39]13'!$A$1:$B$170</definedName>
    <definedName name="TABLA14">'[39]14'!$A$1:$B$100</definedName>
    <definedName name="TABLA14D">'[39]14'!$D$1:$E$21</definedName>
    <definedName name="TABLA15">'[39]15'!$A$1:$B$69</definedName>
    <definedName name="TABLA17">'[39]17'!$A$2:$B$134</definedName>
    <definedName name="TABLA18">'[39]18'!$A$1:$B$100</definedName>
    <definedName name="TABLA19">'[39]19'!$A$1:$B$100</definedName>
    <definedName name="TABLA2">'[39]2'!$A$3:$B$187</definedName>
    <definedName name="TABLA20">'[39]20'!$A$1:$B$100</definedName>
    <definedName name="tabla2002" localSheetId="0">#REF!</definedName>
    <definedName name="tabla2002" localSheetId="1">#REF!</definedName>
    <definedName name="tabla2002" localSheetId="3">#REF!</definedName>
    <definedName name="tabla2002" localSheetId="4">#REF!</definedName>
    <definedName name="tabla2002" localSheetId="6">#REF!</definedName>
    <definedName name="tabla2002" localSheetId="7">#REF!</definedName>
    <definedName name="tabla2002" localSheetId="8">#REF!</definedName>
    <definedName name="tabla2002" localSheetId="9">#REF!</definedName>
    <definedName name="tabla2002">#REF!</definedName>
    <definedName name="TABLA21">'[39]21'!$A$1:$B$67</definedName>
    <definedName name="TABLA22">'[39]22'!$A$1:$B$14</definedName>
    <definedName name="TABLA3">'[39]3'!$A$2:$B$43</definedName>
    <definedName name="TABLA4">'[39]4'!$A$2:$B$31</definedName>
    <definedName name="TABLA5">'[39]5'!$A$1:$B$31</definedName>
    <definedName name="TABLA6">'[39]6'!$A$1:$B$28</definedName>
    <definedName name="TABLA7">'[39]7'!$A$2:$B$23</definedName>
    <definedName name="TABLA8">'[39]8'!$A$1:$B$49</definedName>
    <definedName name="TABLA9">'[39]9'!$A$1:$B$332</definedName>
    <definedName name="TAJJJJ" localSheetId="0" hidden="1">{#N/A,#N/A,FALSE,"TOT";#N/A,#N/A,FALSE,"PEP";#N/A,#N/A,FALSE,"REF";#N/A,#N/A,FALSE,"GAS";#N/A,#N/A,FALSE,"PET";#N/A,#N/A,FALSE,"COR"}</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0"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6">#REF!</definedName>
    <definedName name="TIT" localSheetId="7">#REF!</definedName>
    <definedName name="TIT" localSheetId="8">#REF!</definedName>
    <definedName name="TIT" localSheetId="9">#REF!</definedName>
    <definedName name="TIT">#REF!</definedName>
    <definedName name="TITULO" localSheetId="1">[40]PPQ!$B$3</definedName>
    <definedName name="TITULO">[40]PPQ!$B$3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6">'Anexo 16 '!$4:$7</definedName>
    <definedName name="_xlnm.Print_Titles" localSheetId="7">'Anexo 17'!$1:$7</definedName>
    <definedName name="_xlnm.Print_Titles" localSheetId="8">'Anexo 18'!$4:$7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6">#REF!</definedName>
    <definedName name="TODO96" localSheetId="7">#REF!</definedName>
    <definedName name="TODO96" localSheetId="8">#REF!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6">#REF!</definedName>
    <definedName name="total_real" localSheetId="7">#REF!</definedName>
    <definedName name="total_real" localSheetId="8">#REF!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6">#REF!</definedName>
    <definedName name="TOTAL01" localSheetId="7">#REF!</definedName>
    <definedName name="TOTAL01" localSheetId="8">#REF!</definedName>
    <definedName name="TOTAL01" localSheetId="9">#REF!</definedName>
    <definedName name="TOTAL01">#REF!</definedName>
    <definedName name="total1">'[31]1'!$I$2:$J$42</definedName>
    <definedName name="TOTAL10">'[31]10'!$J$2:$K$39</definedName>
    <definedName name="TOTAL2">'[31]2'!$J$2:$K$39</definedName>
    <definedName name="TOTAL3">'[31]3'!$J$2:$K$39</definedName>
    <definedName name="TOTAL4">'[31]4'!$J$2:$K$39</definedName>
    <definedName name="TOTAL5">'[31]5'!$J$2:$K$39</definedName>
    <definedName name="TOTAL6">'[31]6'!$J$2:$K$39</definedName>
    <definedName name="TOTAL7">'[31]7'!$J$2:$K$39</definedName>
    <definedName name="TOTAL8">'[31]8'!$J$2:$K$39</definedName>
    <definedName name="TOTAL9">'[31]9'!$J$2:$K$39</definedName>
    <definedName name="TTL">[41]AcumMens!$3:$191</definedName>
    <definedName name="tul" localSheetId="0"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4">[1]!AGO&amp;[1]!SEP&amp;[1]!OCT&amp;[1]!NOV&amp;[1]!DIC</definedName>
    <definedName name="u" localSheetId="6">[2]!AGO&amp;[2]!SEP&amp;[2]!OCT&amp;[2]!NOV&amp;[2]!DIC</definedName>
    <definedName name="u" localSheetId="7">[3]!AGO&amp;[3]!SEP&amp;[3]!OCT&amp;[3]!NOV&amp;[3]!DIC</definedName>
    <definedName name="u" localSheetId="8">[1]!AGO&amp;[1]!SEP&amp;[1]!OCT&amp;[1]!NOV&amp;[1]!DIC</definedName>
    <definedName name="u" localSheetId="9">[3]!AGO&amp;[3]!SEP&amp;[3]!OCT&amp;[3]!NOV&amp;[3]!DIC</definedName>
    <definedName name="u">[1]!AGO&amp;[1]!SEP&amp;[1]!OCT&amp;[1]!NOV&amp;[1]!DIC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6">#REF!</definedName>
    <definedName name="UPCPICF_VMD50020" localSheetId="7">#REF!</definedName>
    <definedName name="UPCPICF_VMD50020" localSheetId="8">#REF!</definedName>
    <definedName name="UPCPICF_VMD50020" localSheetId="9">#REF!</definedName>
    <definedName name="UPCPICF_VMD50020">#REF!</definedName>
    <definedName name="UR">[34]urs!$C$10:$D$1332</definedName>
    <definedName name="V_Bife" localSheetId="1">'[37]ADEC II'!$A$1:$Z$1016</definedName>
    <definedName name="V_Bife">'[37]ADEC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6">#REF!</definedName>
    <definedName name="vcorta" localSheetId="7">#REF!</definedName>
    <definedName name="vcorta" localSheetId="8">#REF!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6">#REF!</definedName>
    <definedName name="Vertientes" localSheetId="7">#REF!</definedName>
    <definedName name="Vertientes" localSheetId="8">#REF!</definedName>
    <definedName name="Vertientes" localSheetId="9">#REF!</definedName>
    <definedName name="Vertientes">#REF!</definedName>
    <definedName name="wrn.econv2s." localSheetId="0"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0" hidden="1">{#N/A,#N/A,FALSE,"TOT";#N/A,#N/A,FALSE,"PEP";#N/A,#N/A,FALSE,"REF";#N/A,#N/A,FALSE,"GAS";#N/A,#N/A,FALSE,"PET";#N/A,#N/A,FALSE,"COR"}</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6">#REF!</definedName>
    <definedName name="x" localSheetId="7">#REF!</definedName>
    <definedName name="x" localSheetId="8">#REF!</definedName>
    <definedName name="x" localSheetId="9">#REF!</definedName>
    <definedName name="x">#REF!</definedName>
    <definedName name="XX" localSheetId="0"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6">#REF!</definedName>
    <definedName name="xxx" localSheetId="7">#REF!</definedName>
    <definedName name="xxx" localSheetId="8">#REF!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6">#REF!</definedName>
    <definedName name="yyy" localSheetId="7">#REF!</definedName>
    <definedName name="yyy" localSheetId="8">#REF!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6">#REF!</definedName>
    <definedName name="zz" localSheetId="7">#REF!</definedName>
    <definedName name="zz" localSheetId="8">#REF!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97" i="11" l="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C8" i="15" l="1"/>
  <c r="D8" i="15"/>
  <c r="E8" i="15"/>
  <c r="F8" i="15"/>
  <c r="H8" i="15" s="1"/>
  <c r="H9" i="15"/>
  <c r="I9" i="15"/>
  <c r="H10" i="15"/>
  <c r="I10" i="15"/>
  <c r="H11" i="15"/>
  <c r="I11" i="15"/>
  <c r="H12" i="15"/>
  <c r="I12" i="15"/>
  <c r="H13" i="15"/>
  <c r="I13" i="15"/>
  <c r="H14" i="15"/>
  <c r="I14" i="15"/>
  <c r="H15" i="15"/>
  <c r="I15" i="15"/>
  <c r="H16" i="15"/>
  <c r="I16" i="15"/>
  <c r="H17" i="15"/>
  <c r="I17" i="15"/>
  <c r="H18" i="15"/>
  <c r="I18" i="15"/>
  <c r="H19" i="15"/>
  <c r="I19" i="15"/>
  <c r="H20" i="15"/>
  <c r="I20" i="15"/>
  <c r="H21" i="15"/>
  <c r="I21" i="15"/>
  <c r="H22" i="15"/>
  <c r="I22" i="15"/>
  <c r="H23" i="15"/>
  <c r="I23" i="15"/>
  <c r="H24" i="15"/>
  <c r="I24" i="15"/>
  <c r="H25" i="15"/>
  <c r="I25" i="15"/>
  <c r="H26" i="15"/>
  <c r="I26" i="15"/>
  <c r="H27" i="15"/>
  <c r="I27" i="15"/>
  <c r="H28" i="15"/>
  <c r="I28" i="15"/>
  <c r="H29" i="15"/>
  <c r="I29" i="15"/>
  <c r="H30" i="15"/>
  <c r="I30" i="15"/>
  <c r="H31" i="15"/>
  <c r="I31" i="15"/>
  <c r="H32" i="15"/>
  <c r="I32" i="15"/>
  <c r="H33" i="15"/>
  <c r="I33" i="15"/>
  <c r="H34" i="15"/>
  <c r="I34" i="15"/>
  <c r="H35" i="15"/>
  <c r="I35" i="15"/>
  <c r="H36" i="15"/>
  <c r="I36" i="15"/>
  <c r="H37" i="15"/>
  <c r="I37" i="15"/>
  <c r="H38" i="15"/>
  <c r="I38" i="15"/>
  <c r="H39" i="15"/>
  <c r="I39" i="15"/>
  <c r="H40" i="15"/>
  <c r="I40" i="15"/>
  <c r="H41" i="15"/>
  <c r="I41" i="15"/>
  <c r="H42" i="15"/>
  <c r="I42" i="15"/>
  <c r="H43" i="15"/>
  <c r="I43" i="15"/>
  <c r="H44" i="15"/>
  <c r="I44" i="15"/>
  <c r="H45" i="15"/>
  <c r="I45" i="15"/>
  <c r="H46" i="15"/>
  <c r="I46" i="15"/>
  <c r="H47" i="15"/>
  <c r="I47" i="15"/>
  <c r="H48" i="15"/>
  <c r="I48" i="15"/>
  <c r="H49" i="15"/>
  <c r="I49" i="15"/>
  <c r="H50" i="15"/>
  <c r="I50" i="15"/>
  <c r="H51" i="15"/>
  <c r="I51" i="15"/>
  <c r="H52" i="15"/>
  <c r="I52" i="15"/>
  <c r="H53" i="15"/>
  <c r="I53" i="15"/>
  <c r="H54" i="15"/>
  <c r="I54" i="15"/>
  <c r="H55" i="15"/>
  <c r="I55" i="15"/>
  <c r="H56" i="15"/>
  <c r="I56" i="15"/>
  <c r="H57" i="15"/>
  <c r="I57" i="15"/>
  <c r="H58" i="15"/>
  <c r="I58" i="15"/>
  <c r="H59" i="15"/>
  <c r="I59" i="15"/>
  <c r="H60" i="15"/>
  <c r="I60" i="15"/>
  <c r="H61" i="15"/>
  <c r="I61" i="15"/>
  <c r="H62" i="15"/>
  <c r="I62" i="15"/>
  <c r="H63" i="15"/>
  <c r="I63" i="15"/>
  <c r="H64" i="15"/>
  <c r="I64" i="15"/>
  <c r="H65" i="15"/>
  <c r="I65" i="15"/>
  <c r="H66" i="15"/>
  <c r="I66" i="15"/>
  <c r="H67" i="15"/>
  <c r="I67" i="15"/>
  <c r="H68" i="15"/>
  <c r="I68" i="15"/>
  <c r="H69" i="15"/>
  <c r="I69" i="15"/>
  <c r="H70" i="15"/>
  <c r="I70" i="15"/>
  <c r="H71" i="15"/>
  <c r="I71" i="15"/>
  <c r="H72" i="15"/>
  <c r="I72" i="15"/>
  <c r="H73" i="15"/>
  <c r="I73" i="15"/>
  <c r="H74" i="15"/>
  <c r="I74" i="15"/>
  <c r="H75" i="15"/>
  <c r="I75" i="15"/>
  <c r="H76" i="15"/>
  <c r="I76" i="15"/>
  <c r="H77" i="15"/>
  <c r="I77" i="15"/>
  <c r="H78" i="15"/>
  <c r="I78" i="15"/>
  <c r="H79" i="15"/>
  <c r="I79" i="15"/>
  <c r="H80" i="15"/>
  <c r="I80" i="15"/>
  <c r="H81" i="15"/>
  <c r="I81" i="15"/>
  <c r="H82" i="15"/>
  <c r="I82" i="15"/>
  <c r="H83" i="15"/>
  <c r="I83" i="15"/>
  <c r="H84" i="15"/>
  <c r="I84" i="15"/>
  <c r="H85" i="15"/>
  <c r="I85" i="15"/>
  <c r="H86" i="15"/>
  <c r="I86" i="15"/>
  <c r="H87" i="15"/>
  <c r="I87" i="15"/>
  <c r="H88" i="15"/>
  <c r="I88" i="15"/>
  <c r="H89" i="15"/>
  <c r="I89" i="15"/>
  <c r="H90" i="15"/>
  <c r="I90" i="15"/>
  <c r="H91" i="15"/>
  <c r="I91" i="15"/>
  <c r="H92" i="15"/>
  <c r="I92" i="15"/>
  <c r="H93" i="15"/>
  <c r="I93" i="15"/>
  <c r="H94" i="15"/>
  <c r="I94" i="15"/>
  <c r="H95" i="15"/>
  <c r="I95" i="15"/>
  <c r="H96" i="15"/>
  <c r="I96" i="15"/>
  <c r="H97" i="15"/>
  <c r="I97" i="15"/>
  <c r="H98" i="15"/>
  <c r="I98" i="15"/>
  <c r="H99" i="15"/>
  <c r="I99" i="15"/>
  <c r="H100" i="15"/>
  <c r="I100" i="15"/>
  <c r="H101" i="15"/>
  <c r="I101" i="15"/>
  <c r="H102" i="15"/>
  <c r="I102" i="15"/>
  <c r="H103" i="15"/>
  <c r="I103" i="15"/>
  <c r="H104" i="15"/>
  <c r="I104" i="15"/>
  <c r="H105" i="15"/>
  <c r="I105" i="15"/>
  <c r="H106" i="15"/>
  <c r="I106" i="15"/>
  <c r="H107" i="15"/>
  <c r="I107" i="15"/>
  <c r="H108" i="15"/>
  <c r="I108" i="15"/>
  <c r="H109" i="15"/>
  <c r="I109" i="15"/>
  <c r="H110" i="15"/>
  <c r="I110" i="15"/>
  <c r="H111" i="15"/>
  <c r="I111" i="15"/>
  <c r="H112" i="15"/>
  <c r="I112" i="15"/>
  <c r="H113" i="15"/>
  <c r="I113" i="15"/>
  <c r="H114" i="15"/>
  <c r="I114" i="15"/>
  <c r="H115" i="15"/>
  <c r="I115" i="15"/>
  <c r="H116" i="15"/>
  <c r="I116" i="15"/>
  <c r="H117" i="15"/>
  <c r="I117" i="15"/>
  <c r="H118" i="15"/>
  <c r="I118" i="15"/>
  <c r="I8" i="15" l="1"/>
  <c r="C8" i="14"/>
  <c r="D8" i="14"/>
  <c r="E8" i="14"/>
  <c r="F8" i="14"/>
  <c r="H9" i="14"/>
  <c r="I9" i="14"/>
  <c r="H10" i="14"/>
  <c r="I10" i="14"/>
  <c r="H11" i="14"/>
  <c r="I11" i="14"/>
  <c r="H12" i="14"/>
  <c r="I12" i="14"/>
  <c r="H13" i="14"/>
  <c r="I13" i="14"/>
  <c r="H14" i="14"/>
  <c r="I14" i="14"/>
  <c r="H15" i="14"/>
  <c r="I15" i="14"/>
  <c r="H16" i="14"/>
  <c r="I16" i="14"/>
  <c r="H17" i="14"/>
  <c r="I17" i="14"/>
  <c r="H18" i="14"/>
  <c r="I18" i="14"/>
  <c r="H19" i="14"/>
  <c r="I19" i="14"/>
  <c r="H20" i="14"/>
  <c r="I20" i="14"/>
  <c r="H21" i="14"/>
  <c r="I21" i="14"/>
  <c r="H22" i="14"/>
  <c r="I22" i="14"/>
  <c r="H23" i="14"/>
  <c r="I23" i="14"/>
  <c r="H24" i="14"/>
  <c r="I24" i="14"/>
  <c r="H25" i="14"/>
  <c r="I25" i="14"/>
  <c r="H26" i="14"/>
  <c r="I26" i="14"/>
  <c r="H27" i="14"/>
  <c r="I27" i="14"/>
  <c r="H28" i="14"/>
  <c r="I28" i="14"/>
  <c r="H29" i="14"/>
  <c r="I29" i="14"/>
  <c r="H30" i="14"/>
  <c r="I30" i="14"/>
  <c r="H31" i="14"/>
  <c r="I31" i="14"/>
  <c r="H32" i="14"/>
  <c r="I32" i="14"/>
  <c r="H33" i="14"/>
  <c r="I33" i="14"/>
  <c r="H34" i="14"/>
  <c r="I34" i="14"/>
  <c r="H35" i="14"/>
  <c r="I35" i="14"/>
  <c r="H36" i="14"/>
  <c r="I36" i="14"/>
  <c r="H37" i="14"/>
  <c r="I37" i="14"/>
  <c r="H38" i="14"/>
  <c r="I38" i="14"/>
  <c r="H39" i="14"/>
  <c r="I39" i="14"/>
  <c r="H40" i="14"/>
  <c r="I40" i="14"/>
  <c r="H41" i="14"/>
  <c r="I41" i="14"/>
  <c r="H42" i="14"/>
  <c r="I42" i="14"/>
  <c r="H43" i="14"/>
  <c r="I43" i="14"/>
  <c r="H44" i="14"/>
  <c r="I44" i="14"/>
  <c r="H45" i="14"/>
  <c r="I45" i="14"/>
  <c r="H46" i="14"/>
  <c r="I46" i="14"/>
  <c r="H47" i="14"/>
  <c r="I47" i="14"/>
  <c r="H48" i="14"/>
  <c r="I48" i="14"/>
  <c r="H49" i="14"/>
  <c r="I49" i="14"/>
  <c r="H50" i="14"/>
  <c r="I50" i="14"/>
  <c r="I8" i="14" l="1"/>
  <c r="H8" i="14"/>
  <c r="C9" i="13"/>
  <c r="D9" i="13"/>
  <c r="H9" i="13" s="1"/>
  <c r="E9" i="13"/>
  <c r="F9" i="13"/>
  <c r="H10" i="13"/>
  <c r="I10" i="13"/>
  <c r="C11" i="13"/>
  <c r="D11" i="13"/>
  <c r="E11" i="13"/>
  <c r="F11" i="13"/>
  <c r="I11" i="13" s="1"/>
  <c r="H12" i="13"/>
  <c r="I12" i="13"/>
  <c r="H13" i="13"/>
  <c r="I13" i="13"/>
  <c r="H14" i="13"/>
  <c r="I14" i="13"/>
  <c r="H15" i="13"/>
  <c r="I15" i="13"/>
  <c r="H16" i="13"/>
  <c r="I16" i="13"/>
  <c r="C17" i="13"/>
  <c r="D17" i="13"/>
  <c r="E17" i="13"/>
  <c r="F17" i="13"/>
  <c r="I17" i="13" s="1"/>
  <c r="H18" i="13"/>
  <c r="I18" i="13"/>
  <c r="C19" i="13"/>
  <c r="D19" i="13"/>
  <c r="H19" i="13" s="1"/>
  <c r="E19" i="13"/>
  <c r="I19" i="13" s="1"/>
  <c r="F19" i="13"/>
  <c r="H20" i="13"/>
  <c r="I20" i="13"/>
  <c r="C21" i="13"/>
  <c r="D21" i="13"/>
  <c r="E21" i="13"/>
  <c r="F21" i="13"/>
  <c r="H21" i="13" s="1"/>
  <c r="H22" i="13"/>
  <c r="I22" i="13"/>
  <c r="H23" i="13"/>
  <c r="I23" i="13"/>
  <c r="C24" i="13"/>
  <c r="D24" i="13"/>
  <c r="H24" i="13" s="1"/>
  <c r="E24" i="13"/>
  <c r="F24" i="13"/>
  <c r="H25" i="13"/>
  <c r="I25" i="13"/>
  <c r="C26" i="13"/>
  <c r="D26" i="13"/>
  <c r="E26" i="13"/>
  <c r="F26" i="13"/>
  <c r="H26" i="13" s="1"/>
  <c r="H27" i="13"/>
  <c r="I27" i="13"/>
  <c r="H28" i="13"/>
  <c r="I28" i="13"/>
  <c r="C29" i="13"/>
  <c r="D29" i="13"/>
  <c r="H29" i="13" s="1"/>
  <c r="E29" i="13"/>
  <c r="I29" i="13" s="1"/>
  <c r="F29" i="13"/>
  <c r="H30" i="13"/>
  <c r="I30" i="13"/>
  <c r="H31" i="13"/>
  <c r="I31" i="13"/>
  <c r="H32" i="13"/>
  <c r="I32" i="13"/>
  <c r="H33" i="13"/>
  <c r="I33" i="13"/>
  <c r="H34" i="13"/>
  <c r="I34" i="13"/>
  <c r="H35" i="13"/>
  <c r="I35" i="13"/>
  <c r="H36" i="13"/>
  <c r="I36" i="13"/>
  <c r="H37" i="13"/>
  <c r="I37" i="13"/>
  <c r="H38" i="13"/>
  <c r="I38" i="13"/>
  <c r="H39" i="13"/>
  <c r="I39" i="13"/>
  <c r="H40" i="13"/>
  <c r="I40" i="13"/>
  <c r="H41" i="13"/>
  <c r="I41" i="13"/>
  <c r="H42" i="13"/>
  <c r="I42" i="13"/>
  <c r="H43" i="13"/>
  <c r="I43" i="13"/>
  <c r="H44" i="13"/>
  <c r="I44" i="13"/>
  <c r="H45" i="13"/>
  <c r="I45" i="13"/>
  <c r="H46" i="13"/>
  <c r="I46" i="13"/>
  <c r="H47" i="13"/>
  <c r="I47" i="13"/>
  <c r="H48" i="13"/>
  <c r="I48" i="13"/>
  <c r="H49" i="13"/>
  <c r="I49" i="13"/>
  <c r="H50" i="13"/>
  <c r="I50" i="13"/>
  <c r="H51" i="13"/>
  <c r="I51" i="13"/>
  <c r="C52" i="13"/>
  <c r="D52" i="13"/>
  <c r="E52" i="13"/>
  <c r="F52" i="13"/>
  <c r="H52" i="13" s="1"/>
  <c r="H53" i="13"/>
  <c r="I53" i="13"/>
  <c r="H54" i="13"/>
  <c r="I54" i="13"/>
  <c r="H55" i="13"/>
  <c r="I55" i="13"/>
  <c r="H56" i="13"/>
  <c r="I56" i="13"/>
  <c r="H57" i="13"/>
  <c r="I57" i="13"/>
  <c r="H58" i="13"/>
  <c r="I58" i="13"/>
  <c r="C59" i="13"/>
  <c r="D59" i="13"/>
  <c r="H59" i="13" s="1"/>
  <c r="E59" i="13"/>
  <c r="F59" i="13"/>
  <c r="H60" i="13"/>
  <c r="I60" i="13"/>
  <c r="C61" i="13"/>
  <c r="D61" i="13"/>
  <c r="E61" i="13"/>
  <c r="F61" i="13"/>
  <c r="I61" i="13" s="1"/>
  <c r="H62" i="13"/>
  <c r="I62" i="13"/>
  <c r="H63" i="13"/>
  <c r="I63" i="13"/>
  <c r="C64" i="13"/>
  <c r="D64" i="13"/>
  <c r="H64" i="13" s="1"/>
  <c r="E64" i="13"/>
  <c r="F64" i="13"/>
  <c r="H65" i="13"/>
  <c r="I65" i="13"/>
  <c r="H66" i="13"/>
  <c r="I66" i="13"/>
  <c r="H67" i="13"/>
  <c r="I67" i="13"/>
  <c r="C68" i="13"/>
  <c r="D68" i="13"/>
  <c r="E68" i="13"/>
  <c r="F68" i="13"/>
  <c r="H68" i="13" s="1"/>
  <c r="I68" i="13"/>
  <c r="H69" i="13"/>
  <c r="I69" i="13"/>
  <c r="C70" i="13"/>
  <c r="D70" i="13"/>
  <c r="E70" i="13"/>
  <c r="F70" i="13"/>
  <c r="I70" i="13"/>
  <c r="H71" i="13"/>
  <c r="I71" i="13"/>
  <c r="H72" i="13"/>
  <c r="I72" i="13"/>
  <c r="C73" i="13"/>
  <c r="D73" i="13"/>
  <c r="E73" i="13"/>
  <c r="F73" i="13"/>
  <c r="I73" i="13" s="1"/>
  <c r="H73" i="13"/>
  <c r="H74" i="13"/>
  <c r="I74" i="13"/>
  <c r="H75" i="13"/>
  <c r="I75" i="13"/>
  <c r="H76" i="13"/>
  <c r="I76" i="13"/>
  <c r="I21" i="13" l="1"/>
  <c r="H70" i="13"/>
  <c r="H61" i="13"/>
  <c r="I59" i="13"/>
  <c r="I52" i="13"/>
  <c r="H11" i="13"/>
  <c r="F8" i="13"/>
  <c r="H17" i="13"/>
  <c r="D8" i="13"/>
  <c r="C8" i="13"/>
  <c r="I64" i="13"/>
  <c r="I26" i="13"/>
  <c r="I24" i="13"/>
  <c r="I9" i="13"/>
  <c r="E8" i="13"/>
  <c r="C9" i="12"/>
  <c r="D9" i="12"/>
  <c r="E9" i="12"/>
  <c r="F9" i="12"/>
  <c r="H10" i="12"/>
  <c r="I10" i="12"/>
  <c r="H11" i="12"/>
  <c r="I11" i="12"/>
  <c r="H12" i="12"/>
  <c r="I12" i="12"/>
  <c r="C13" i="12"/>
  <c r="D13" i="12"/>
  <c r="E13" i="12"/>
  <c r="F13" i="12"/>
  <c r="H14" i="12"/>
  <c r="I14" i="12"/>
  <c r="H15" i="12"/>
  <c r="I15" i="12"/>
  <c r="H16" i="12"/>
  <c r="I16" i="12"/>
  <c r="H17" i="12"/>
  <c r="I17" i="12"/>
  <c r="H18" i="12"/>
  <c r="I18" i="12"/>
  <c r="H19" i="12"/>
  <c r="I19" i="12"/>
  <c r="C20" i="12"/>
  <c r="D20" i="12"/>
  <c r="E20" i="12"/>
  <c r="F20" i="12"/>
  <c r="H21" i="12"/>
  <c r="I21" i="12"/>
  <c r="H22" i="12"/>
  <c r="I22" i="12"/>
  <c r="H23" i="12"/>
  <c r="I23" i="12"/>
  <c r="C24" i="12"/>
  <c r="D24" i="12"/>
  <c r="E24" i="12"/>
  <c r="F24" i="12"/>
  <c r="I24" i="12" s="1"/>
  <c r="H25" i="12"/>
  <c r="I25" i="12"/>
  <c r="C26" i="12"/>
  <c r="D26" i="12"/>
  <c r="E26" i="12"/>
  <c r="F26" i="12"/>
  <c r="H27" i="12"/>
  <c r="I27" i="12"/>
  <c r="H28" i="12"/>
  <c r="I28" i="12"/>
  <c r="C29" i="12"/>
  <c r="D29" i="12"/>
  <c r="E29" i="12"/>
  <c r="F29" i="12"/>
  <c r="H30" i="12"/>
  <c r="I30" i="12"/>
  <c r="H31" i="12"/>
  <c r="I31" i="12"/>
  <c r="H32" i="12"/>
  <c r="I32" i="12"/>
  <c r="C33" i="12"/>
  <c r="D33" i="12"/>
  <c r="E33" i="12"/>
  <c r="F33" i="12"/>
  <c r="H34" i="12"/>
  <c r="I34" i="12"/>
  <c r="C35" i="12"/>
  <c r="D35" i="12"/>
  <c r="E35" i="12"/>
  <c r="F35" i="12"/>
  <c r="H36" i="12"/>
  <c r="I36" i="12"/>
  <c r="H37" i="12"/>
  <c r="I37" i="12"/>
  <c r="H38" i="12"/>
  <c r="I38" i="12"/>
  <c r="C39" i="12"/>
  <c r="D39" i="12"/>
  <c r="E39" i="12"/>
  <c r="F39" i="12"/>
  <c r="H40" i="12"/>
  <c r="I40" i="12"/>
  <c r="H41" i="12"/>
  <c r="I41" i="12"/>
  <c r="H42" i="12"/>
  <c r="I42" i="12"/>
  <c r="H43" i="12"/>
  <c r="I43" i="12"/>
  <c r="H44" i="12"/>
  <c r="I44" i="12"/>
  <c r="H45" i="12"/>
  <c r="I45" i="12"/>
  <c r="H46" i="12"/>
  <c r="I46" i="12"/>
  <c r="H47" i="12"/>
  <c r="I47" i="12"/>
  <c r="C48" i="12"/>
  <c r="D48" i="12"/>
  <c r="E48" i="12"/>
  <c r="F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C63" i="12"/>
  <c r="D63" i="12"/>
  <c r="E63" i="12"/>
  <c r="F63" i="12"/>
  <c r="H64" i="12"/>
  <c r="I64" i="12"/>
  <c r="H65" i="12"/>
  <c r="I65" i="12"/>
  <c r="H66" i="12"/>
  <c r="I66" i="12"/>
  <c r="C67" i="12"/>
  <c r="D67" i="12"/>
  <c r="E67" i="12"/>
  <c r="F67" i="12"/>
  <c r="H68" i="12"/>
  <c r="I68" i="12"/>
  <c r="H69" i="12"/>
  <c r="I69" i="12"/>
  <c r="H70" i="12"/>
  <c r="I70" i="12"/>
  <c r="C71" i="12"/>
  <c r="D71" i="12"/>
  <c r="E71" i="12"/>
  <c r="F71" i="12"/>
  <c r="H72" i="12"/>
  <c r="I72" i="12"/>
  <c r="H73" i="12"/>
  <c r="I73" i="12"/>
  <c r="H74" i="12"/>
  <c r="I74" i="12"/>
  <c r="H75" i="12"/>
  <c r="I75" i="12"/>
  <c r="C76" i="12"/>
  <c r="D76" i="12"/>
  <c r="E76" i="12"/>
  <c r="F76" i="12"/>
  <c r="H77" i="12"/>
  <c r="I77" i="12"/>
  <c r="H78" i="12"/>
  <c r="I78" i="12"/>
  <c r="H79" i="12"/>
  <c r="I79" i="12"/>
  <c r="H80" i="12"/>
  <c r="I80" i="12"/>
  <c r="H81" i="12"/>
  <c r="I81" i="12"/>
  <c r="C82" i="12"/>
  <c r="D82" i="12"/>
  <c r="E82" i="12"/>
  <c r="F82" i="12"/>
  <c r="H83" i="12"/>
  <c r="I83" i="12"/>
  <c r="H84" i="12"/>
  <c r="I84" i="12"/>
  <c r="H85" i="12"/>
  <c r="I85" i="12"/>
  <c r="H86" i="12"/>
  <c r="I86" i="12"/>
  <c r="H87" i="12"/>
  <c r="I87" i="12"/>
  <c r="C88" i="12"/>
  <c r="D88" i="12"/>
  <c r="E88" i="12"/>
  <c r="F88" i="12"/>
  <c r="H89" i="12"/>
  <c r="I89" i="12"/>
  <c r="H90" i="12"/>
  <c r="I90" i="12"/>
  <c r="H91" i="12"/>
  <c r="I91" i="12"/>
  <c r="H92" i="12"/>
  <c r="I92" i="12"/>
  <c r="C93" i="12"/>
  <c r="D93" i="12"/>
  <c r="E93" i="12"/>
  <c r="F93" i="12"/>
  <c r="H94" i="12"/>
  <c r="I94" i="12"/>
  <c r="C95" i="12"/>
  <c r="D95" i="12"/>
  <c r="E95" i="12"/>
  <c r="F95" i="12"/>
  <c r="I95" i="12" s="1"/>
  <c r="H96" i="12"/>
  <c r="I96" i="12"/>
  <c r="H97" i="12"/>
  <c r="I97" i="12"/>
  <c r="H98" i="12"/>
  <c r="I98" i="12"/>
  <c r="H99" i="12"/>
  <c r="I99" i="12"/>
  <c r="H100" i="12"/>
  <c r="I100" i="12"/>
  <c r="H101" i="12"/>
  <c r="I101" i="12"/>
  <c r="C102" i="12"/>
  <c r="D102" i="12"/>
  <c r="E102" i="12"/>
  <c r="F102" i="12"/>
  <c r="H103" i="12"/>
  <c r="I103" i="12"/>
  <c r="C104" i="12"/>
  <c r="D104" i="12"/>
  <c r="E104" i="12"/>
  <c r="F104" i="12"/>
  <c r="H105" i="12"/>
  <c r="I105" i="12"/>
  <c r="H106" i="12"/>
  <c r="I106" i="12"/>
  <c r="H107" i="12"/>
  <c r="I107" i="12"/>
  <c r="C108" i="12"/>
  <c r="D108" i="12"/>
  <c r="E108" i="12"/>
  <c r="F108" i="12"/>
  <c r="H109" i="12"/>
  <c r="I109" i="12"/>
  <c r="H110" i="12"/>
  <c r="I110" i="12"/>
  <c r="C111" i="12"/>
  <c r="D111" i="12"/>
  <c r="E111" i="12"/>
  <c r="F111" i="12"/>
  <c r="H112" i="12"/>
  <c r="I112" i="12"/>
  <c r="C113" i="12"/>
  <c r="D113" i="12"/>
  <c r="E113" i="12"/>
  <c r="F113" i="12"/>
  <c r="H114" i="12"/>
  <c r="I114" i="12"/>
  <c r="C115" i="12"/>
  <c r="D115" i="12"/>
  <c r="E115" i="12"/>
  <c r="F115" i="12"/>
  <c r="H116" i="12"/>
  <c r="I116" i="12"/>
  <c r="H117" i="12"/>
  <c r="I117" i="12"/>
  <c r="C118" i="12"/>
  <c r="D118" i="12"/>
  <c r="E118" i="12"/>
  <c r="F118" i="12"/>
  <c r="H119" i="12"/>
  <c r="I119" i="12"/>
  <c r="H120" i="12"/>
  <c r="I120" i="12"/>
  <c r="H121" i="12"/>
  <c r="I121" i="12"/>
  <c r="H122" i="12"/>
  <c r="I122" i="12"/>
  <c r="H123" i="12"/>
  <c r="I123" i="12"/>
  <c r="H124" i="12"/>
  <c r="I124" i="12"/>
  <c r="H125" i="12"/>
  <c r="I125" i="12"/>
  <c r="C126" i="12"/>
  <c r="D126" i="12"/>
  <c r="E126" i="12"/>
  <c r="F126" i="12"/>
  <c r="H127" i="12"/>
  <c r="I127" i="12"/>
  <c r="H128" i="12"/>
  <c r="I128" i="12"/>
  <c r="H129" i="12"/>
  <c r="I129" i="12"/>
  <c r="C130" i="12"/>
  <c r="D130" i="12"/>
  <c r="E130" i="12"/>
  <c r="F130" i="12"/>
  <c r="H131" i="12"/>
  <c r="I131" i="12"/>
  <c r="H132" i="12"/>
  <c r="I132" i="12"/>
  <c r="C133" i="12"/>
  <c r="D133" i="12"/>
  <c r="E133" i="12"/>
  <c r="F133" i="12"/>
  <c r="H134" i="12"/>
  <c r="I134" i="12"/>
  <c r="H135" i="12"/>
  <c r="I135" i="12"/>
  <c r="H136" i="12"/>
  <c r="I136" i="12"/>
  <c r="H137" i="12"/>
  <c r="I137" i="12"/>
  <c r="H138" i="12"/>
  <c r="I138" i="12"/>
  <c r="H139" i="12"/>
  <c r="I139" i="12"/>
  <c r="H140" i="12"/>
  <c r="I140" i="12"/>
  <c r="H141" i="12"/>
  <c r="I141" i="12"/>
  <c r="H142" i="12"/>
  <c r="I142" i="12"/>
  <c r="H143" i="12"/>
  <c r="I143" i="12"/>
  <c r="H63" i="12" l="1"/>
  <c r="H88" i="12"/>
  <c r="H104" i="12"/>
  <c r="I26" i="12"/>
  <c r="H39" i="12"/>
  <c r="I93" i="12"/>
  <c r="H102" i="12"/>
  <c r="I118" i="12"/>
  <c r="H67" i="12"/>
  <c r="I35" i="12"/>
  <c r="I29" i="12"/>
  <c r="H71" i="12"/>
  <c r="H26" i="12"/>
  <c r="H24" i="12"/>
  <c r="I111" i="12"/>
  <c r="I88" i="12"/>
  <c r="I71" i="12"/>
  <c r="H126" i="12"/>
  <c r="H111" i="12"/>
  <c r="H108" i="12"/>
  <c r="I39" i="12"/>
  <c r="I113" i="12"/>
  <c r="H93" i="12"/>
  <c r="I33" i="12"/>
  <c r="H118" i="12"/>
  <c r="H95" i="12"/>
  <c r="I76" i="12"/>
  <c r="I63" i="12"/>
  <c r="H9" i="12"/>
  <c r="I9" i="12"/>
  <c r="H29" i="12"/>
  <c r="H76" i="12"/>
  <c r="I82" i="12"/>
  <c r="H48" i="12"/>
  <c r="I48" i="12"/>
  <c r="I130" i="12"/>
  <c r="H82" i="12"/>
  <c r="H8" i="13"/>
  <c r="I8" i="13"/>
  <c r="I133" i="12"/>
  <c r="H133" i="12"/>
  <c r="I115" i="12"/>
  <c r="H130" i="12"/>
  <c r="H115" i="12"/>
  <c r="I104" i="12"/>
  <c r="I102" i="12"/>
  <c r="I67" i="12"/>
  <c r="H35" i="12"/>
  <c r="H13" i="12"/>
  <c r="E8" i="12"/>
  <c r="D8" i="12"/>
  <c r="H113" i="12"/>
  <c r="H33" i="12"/>
  <c r="H20" i="12"/>
  <c r="I13" i="12"/>
  <c r="C8" i="12"/>
  <c r="F8" i="12"/>
  <c r="I126" i="12"/>
  <c r="I108" i="12"/>
  <c r="I20" i="12"/>
  <c r="H8" i="12" l="1"/>
  <c r="I8" i="12"/>
  <c r="C9" i="10"/>
  <c r="D9" i="10"/>
  <c r="E9" i="10"/>
  <c r="F9" i="10"/>
  <c r="I10" i="10"/>
  <c r="C11" i="10"/>
  <c r="D11" i="10"/>
  <c r="E11" i="10"/>
  <c r="F11" i="10"/>
  <c r="I11" i="10" s="1"/>
  <c r="I12" i="10"/>
  <c r="I13" i="10"/>
  <c r="I14" i="10"/>
  <c r="C15" i="10"/>
  <c r="D15" i="10"/>
  <c r="E15" i="10"/>
  <c r="F15" i="10"/>
  <c r="I16" i="10"/>
  <c r="I17" i="10"/>
  <c r="I18" i="10"/>
  <c r="I19" i="10"/>
  <c r="C20" i="10"/>
  <c r="D20" i="10"/>
  <c r="E20" i="10"/>
  <c r="F20" i="10"/>
  <c r="I21" i="10"/>
  <c r="C22" i="10"/>
  <c r="D22" i="10"/>
  <c r="E22" i="10"/>
  <c r="F22" i="10"/>
  <c r="I23" i="10"/>
  <c r="I24" i="10"/>
  <c r="I25" i="10"/>
  <c r="I26" i="10"/>
  <c r="I27" i="10"/>
  <c r="I28" i="10"/>
  <c r="I29" i="10"/>
  <c r="I30" i="10"/>
  <c r="I31" i="10"/>
  <c r="C32" i="10"/>
  <c r="D32" i="10"/>
  <c r="E32" i="10"/>
  <c r="F32" i="10"/>
  <c r="I33" i="10"/>
  <c r="I34" i="10"/>
  <c r="I35" i="10"/>
  <c r="I36" i="10"/>
  <c r="I37" i="10"/>
  <c r="I38" i="10"/>
  <c r="C39" i="10"/>
  <c r="D39" i="10"/>
  <c r="E39" i="10"/>
  <c r="F39" i="10"/>
  <c r="I40" i="10"/>
  <c r="I41" i="10"/>
  <c r="C42" i="10"/>
  <c r="D42" i="10"/>
  <c r="E42" i="10"/>
  <c r="F42" i="10"/>
  <c r="I43" i="10"/>
  <c r="I44" i="10"/>
  <c r="I45" i="10"/>
  <c r="I46" i="10"/>
  <c r="I47" i="10"/>
  <c r="I48" i="10"/>
  <c r="I49" i="10"/>
  <c r="I50" i="10"/>
  <c r="I51" i="10"/>
  <c r="I52" i="10"/>
  <c r="I53" i="10"/>
  <c r="C54" i="10"/>
  <c r="D54" i="10"/>
  <c r="E54" i="10"/>
  <c r="F54" i="10"/>
  <c r="I55" i="10"/>
  <c r="C56" i="10"/>
  <c r="D56" i="10"/>
  <c r="E56" i="10"/>
  <c r="F56" i="10"/>
  <c r="I57" i="10"/>
  <c r="I58" i="10"/>
  <c r="I59" i="10"/>
  <c r="I60" i="10"/>
  <c r="I61" i="10"/>
  <c r="I62" i="10"/>
  <c r="I63" i="10"/>
  <c r="I64" i="10"/>
  <c r="I65" i="10"/>
  <c r="I66" i="10"/>
  <c r="C67" i="10"/>
  <c r="D67" i="10"/>
  <c r="E67" i="10"/>
  <c r="F67" i="10"/>
  <c r="I68" i="10"/>
  <c r="C69" i="10"/>
  <c r="D69" i="10"/>
  <c r="E69" i="10"/>
  <c r="F69" i="10"/>
  <c r="I70" i="10"/>
  <c r="I71" i="10"/>
  <c r="C72" i="10"/>
  <c r="D72" i="10"/>
  <c r="E72" i="10"/>
  <c r="F72" i="10"/>
  <c r="I73" i="10"/>
  <c r="I74" i="10"/>
  <c r="C75" i="10"/>
  <c r="D75" i="10"/>
  <c r="E75" i="10"/>
  <c r="F75" i="10"/>
  <c r="I76" i="10"/>
  <c r="C77" i="10"/>
  <c r="D77" i="10"/>
  <c r="E77" i="10"/>
  <c r="F77" i="10"/>
  <c r="I78" i="10"/>
  <c r="I79" i="10"/>
  <c r="I80" i="10"/>
  <c r="I81" i="10"/>
  <c r="I82" i="10"/>
  <c r="I83" i="10"/>
  <c r="I84" i="10"/>
  <c r="I85" i="10"/>
  <c r="I9" i="10" l="1"/>
  <c r="I54" i="10"/>
  <c r="I77" i="10"/>
  <c r="E8" i="10"/>
  <c r="I32" i="10"/>
  <c r="I75" i="10"/>
  <c r="I56" i="10"/>
  <c r="F8" i="10"/>
  <c r="D8" i="10"/>
  <c r="I22" i="10"/>
  <c r="C8" i="10"/>
  <c r="I69" i="10"/>
  <c r="I67" i="10"/>
  <c r="I39" i="10"/>
  <c r="I15" i="10"/>
  <c r="I20" i="10"/>
  <c r="I72" i="10"/>
  <c r="I42" i="10"/>
  <c r="C9" i="9"/>
  <c r="D9" i="9"/>
  <c r="E9" i="9"/>
  <c r="F9" i="9"/>
  <c r="H9" i="9"/>
  <c r="H10" i="9"/>
  <c r="I10" i="9"/>
  <c r="C11" i="9"/>
  <c r="D11" i="9"/>
  <c r="E11" i="9"/>
  <c r="F11" i="9"/>
  <c r="G11" i="9"/>
  <c r="I11" i="9"/>
  <c r="H12" i="9"/>
  <c r="I12" i="9"/>
  <c r="C14" i="9"/>
  <c r="D14" i="9"/>
  <c r="D13" i="9" s="1"/>
  <c r="E14" i="9"/>
  <c r="F14" i="9"/>
  <c r="H15" i="9"/>
  <c r="I15" i="9"/>
  <c r="H16" i="9"/>
  <c r="I16" i="9"/>
  <c r="H17" i="9"/>
  <c r="I17" i="9"/>
  <c r="C18" i="9"/>
  <c r="D18" i="9"/>
  <c r="E18" i="9"/>
  <c r="F18" i="9"/>
  <c r="H19" i="9"/>
  <c r="I19" i="9"/>
  <c r="H20" i="9"/>
  <c r="I20" i="9"/>
  <c r="H21" i="9"/>
  <c r="I21" i="9"/>
  <c r="H22" i="9"/>
  <c r="I22" i="9"/>
  <c r="H23" i="9"/>
  <c r="I23" i="9"/>
  <c r="H24" i="9"/>
  <c r="I24" i="9"/>
  <c r="H25" i="9"/>
  <c r="I25" i="9"/>
  <c r="H26" i="9"/>
  <c r="I26" i="9"/>
  <c r="H27" i="9"/>
  <c r="I27" i="9"/>
  <c r="H28" i="9"/>
  <c r="I28" i="9"/>
  <c r="H29" i="9"/>
  <c r="I29" i="9"/>
  <c r="H30" i="9"/>
  <c r="I30" i="9"/>
  <c r="C31" i="9"/>
  <c r="C13" i="9" s="1"/>
  <c r="D31" i="9"/>
  <c r="E31" i="9"/>
  <c r="F31" i="9"/>
  <c r="H32" i="9"/>
  <c r="I32" i="9"/>
  <c r="H33" i="9"/>
  <c r="I33" i="9"/>
  <c r="H34" i="9"/>
  <c r="I34" i="9"/>
  <c r="H35" i="9"/>
  <c r="I35" i="9"/>
  <c r="H36" i="9"/>
  <c r="I36" i="9"/>
  <c r="H37" i="9"/>
  <c r="I37" i="9"/>
  <c r="H38" i="9"/>
  <c r="I38" i="9"/>
  <c r="H39" i="9"/>
  <c r="I39" i="9"/>
  <c r="H40" i="9"/>
  <c r="I40" i="9"/>
  <c r="H41" i="9"/>
  <c r="I41" i="9"/>
  <c r="H42" i="9"/>
  <c r="I42" i="9"/>
  <c r="H43" i="9"/>
  <c r="I43" i="9"/>
  <c r="H44" i="9"/>
  <c r="I44" i="9"/>
  <c r="C45" i="9"/>
  <c r="D45" i="9"/>
  <c r="E45" i="9"/>
  <c r="F45" i="9"/>
  <c r="H46" i="9"/>
  <c r="I46" i="9"/>
  <c r="H47" i="9"/>
  <c r="I47" i="9"/>
  <c r="H48" i="9"/>
  <c r="I48" i="9"/>
  <c r="C49" i="9"/>
  <c r="D49" i="9"/>
  <c r="E49" i="9"/>
  <c r="F49" i="9"/>
  <c r="I49" i="9" s="1"/>
  <c r="H49" i="9"/>
  <c r="H50" i="9"/>
  <c r="I50" i="9"/>
  <c r="H51" i="9"/>
  <c r="I51" i="9"/>
  <c r="C52" i="9"/>
  <c r="D52" i="9"/>
  <c r="E52" i="9"/>
  <c r="F52" i="9"/>
  <c r="G52" i="9"/>
  <c r="H52" i="9"/>
  <c r="H53" i="9"/>
  <c r="I53" i="9"/>
  <c r="C54" i="9"/>
  <c r="D54" i="9"/>
  <c r="E54" i="9"/>
  <c r="F54" i="9"/>
  <c r="H55" i="9"/>
  <c r="I55" i="9"/>
  <c r="H56" i="9"/>
  <c r="I56" i="9"/>
  <c r="C57" i="9"/>
  <c r="D57" i="9"/>
  <c r="E57" i="9"/>
  <c r="F57" i="9"/>
  <c r="G57" i="9"/>
  <c r="H58" i="9"/>
  <c r="I58" i="9"/>
  <c r="H59" i="9"/>
  <c r="I59" i="9"/>
  <c r="C60" i="9"/>
  <c r="D60" i="9"/>
  <c r="E60" i="9"/>
  <c r="F60" i="9"/>
  <c r="I60" i="9" s="1"/>
  <c r="H60" i="9"/>
  <c r="H61" i="9"/>
  <c r="I61" i="9"/>
  <c r="C63" i="9"/>
  <c r="C62" i="9" s="1"/>
  <c r="D63" i="9"/>
  <c r="E63" i="9"/>
  <c r="E62" i="9" s="1"/>
  <c r="F63" i="9"/>
  <c r="H64" i="9"/>
  <c r="I64" i="9"/>
  <c r="H65" i="9"/>
  <c r="I65" i="9"/>
  <c r="H66" i="9"/>
  <c r="I66" i="9"/>
  <c r="H67" i="9"/>
  <c r="I67" i="9"/>
  <c r="H68" i="9"/>
  <c r="I68" i="9"/>
  <c r="H69" i="9"/>
  <c r="I69" i="9"/>
  <c r="C70" i="9"/>
  <c r="D70" i="9"/>
  <c r="E70" i="9"/>
  <c r="F70" i="9"/>
  <c r="I70" i="9" s="1"/>
  <c r="H70" i="9"/>
  <c r="H71" i="9"/>
  <c r="I71" i="9"/>
  <c r="H72" i="9"/>
  <c r="I72" i="9"/>
  <c r="C73" i="9"/>
  <c r="D73" i="9"/>
  <c r="H73" i="9" s="1"/>
  <c r="E73" i="9"/>
  <c r="F73" i="9"/>
  <c r="I73" i="9"/>
  <c r="H74" i="9"/>
  <c r="I74" i="9"/>
  <c r="C75" i="9"/>
  <c r="D75" i="9"/>
  <c r="H75" i="9" s="1"/>
  <c r="E75" i="9"/>
  <c r="F75" i="9"/>
  <c r="I75" i="9"/>
  <c r="H76" i="9"/>
  <c r="I76" i="9"/>
  <c r="C77" i="9"/>
  <c r="D77" i="9"/>
  <c r="E77" i="9"/>
  <c r="F77" i="9"/>
  <c r="H78" i="9"/>
  <c r="I78" i="9"/>
  <c r="H79" i="9"/>
  <c r="I79" i="9"/>
  <c r="I8" i="10" l="1"/>
  <c r="I57" i="9"/>
  <c r="H77" i="9"/>
  <c r="E13" i="9"/>
  <c r="I14" i="9"/>
  <c r="H54" i="9"/>
  <c r="I52" i="9"/>
  <c r="H63" i="9"/>
  <c r="F62" i="9"/>
  <c r="I63" i="9"/>
  <c r="D62" i="9"/>
  <c r="H11" i="9"/>
  <c r="C8" i="9"/>
  <c r="I77" i="9"/>
  <c r="I18" i="9"/>
  <c r="H57" i="9"/>
  <c r="H18" i="9"/>
  <c r="I45" i="9"/>
  <c r="I31" i="9"/>
  <c r="I54" i="9"/>
  <c r="H45" i="9"/>
  <c r="H31" i="9"/>
  <c r="I9" i="9"/>
  <c r="F13" i="9"/>
  <c r="H14" i="9"/>
  <c r="C8" i="8"/>
  <c r="D9" i="8"/>
  <c r="E9" i="8"/>
  <c r="F9" i="8"/>
  <c r="H10" i="8"/>
  <c r="I10" i="8"/>
  <c r="D11" i="8"/>
  <c r="E11" i="8"/>
  <c r="F11" i="8"/>
  <c r="H12" i="8"/>
  <c r="I12" i="8"/>
  <c r="D13" i="8"/>
  <c r="E13" i="8"/>
  <c r="F13" i="8"/>
  <c r="H14" i="8"/>
  <c r="I14" i="8"/>
  <c r="H15" i="8"/>
  <c r="I15" i="8"/>
  <c r="H16" i="8"/>
  <c r="I16" i="8"/>
  <c r="H17" i="8"/>
  <c r="I17" i="8"/>
  <c r="H18" i="8"/>
  <c r="I18" i="8"/>
  <c r="H19" i="8"/>
  <c r="I19" i="8"/>
  <c r="H20" i="8"/>
  <c r="I20" i="8"/>
  <c r="H21" i="8"/>
  <c r="I21" i="8"/>
  <c r="H22" i="8"/>
  <c r="I22" i="8"/>
  <c r="D23" i="8"/>
  <c r="E23" i="8"/>
  <c r="F23" i="8"/>
  <c r="H23" i="8"/>
  <c r="H24" i="8"/>
  <c r="I24" i="8"/>
  <c r="H25" i="8"/>
  <c r="I25" i="8"/>
  <c r="D26" i="8"/>
  <c r="E26" i="8"/>
  <c r="F26" i="8"/>
  <c r="H27" i="8"/>
  <c r="I27" i="8"/>
  <c r="H28" i="8"/>
  <c r="I28" i="8"/>
  <c r="H29" i="8"/>
  <c r="I29" i="8"/>
  <c r="H30" i="8"/>
  <c r="I30" i="8"/>
  <c r="H31" i="8"/>
  <c r="I31" i="8"/>
  <c r="H32" i="8"/>
  <c r="I32" i="8"/>
  <c r="D33" i="8"/>
  <c r="E33" i="8"/>
  <c r="F33"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H48" i="8"/>
  <c r="I48" i="8"/>
  <c r="D49" i="8"/>
  <c r="H49" i="8" s="1"/>
  <c r="E49" i="8"/>
  <c r="F49" i="8"/>
  <c r="H50" i="8"/>
  <c r="I50" i="8"/>
  <c r="H51" i="8"/>
  <c r="I51" i="8"/>
  <c r="H52" i="8"/>
  <c r="I52" i="8"/>
  <c r="H53" i="8"/>
  <c r="I53" i="8"/>
  <c r="H54" i="8"/>
  <c r="I54" i="8"/>
  <c r="H55" i="8"/>
  <c r="I55" i="8"/>
  <c r="H56" i="8"/>
  <c r="I56" i="8"/>
  <c r="H57" i="8"/>
  <c r="I57" i="8"/>
  <c r="H58" i="8"/>
  <c r="I58" i="8"/>
  <c r="H59" i="8"/>
  <c r="I59" i="8"/>
  <c r="H60" i="8"/>
  <c r="I60" i="8"/>
  <c r="H61" i="8"/>
  <c r="I61" i="8"/>
  <c r="H62" i="8"/>
  <c r="I62" i="8"/>
  <c r="H63" i="8"/>
  <c r="I63" i="8"/>
  <c r="H64" i="8"/>
  <c r="I64" i="8"/>
  <c r="H65" i="8"/>
  <c r="I65" i="8"/>
  <c r="H66" i="8"/>
  <c r="I66" i="8"/>
  <c r="H67" i="8"/>
  <c r="I67" i="8"/>
  <c r="H68" i="8"/>
  <c r="I68" i="8"/>
  <c r="H69" i="8"/>
  <c r="I69" i="8"/>
  <c r="H70" i="8"/>
  <c r="I70" i="8"/>
  <c r="H71" i="8"/>
  <c r="I71" i="8"/>
  <c r="H72" i="8"/>
  <c r="I72" i="8"/>
  <c r="H73" i="8"/>
  <c r="I73" i="8"/>
  <c r="H74" i="8"/>
  <c r="I74" i="8"/>
  <c r="H75" i="8"/>
  <c r="I75" i="8"/>
  <c r="H76" i="8"/>
  <c r="I76" i="8"/>
  <c r="H77" i="8"/>
  <c r="I77" i="8"/>
  <c r="D78" i="8"/>
  <c r="E78" i="8"/>
  <c r="F78" i="8"/>
  <c r="H79" i="8"/>
  <c r="I79" i="8"/>
  <c r="D80" i="8"/>
  <c r="E80" i="8"/>
  <c r="F80" i="8"/>
  <c r="H80" i="8"/>
  <c r="H81" i="8"/>
  <c r="I81" i="8"/>
  <c r="H82" i="8"/>
  <c r="I82" i="8"/>
  <c r="H83" i="8"/>
  <c r="I83" i="8"/>
  <c r="H84" i="8"/>
  <c r="I84" i="8"/>
  <c r="D85" i="8"/>
  <c r="E85" i="8"/>
  <c r="I85" i="8" s="1"/>
  <c r="F85" i="8"/>
  <c r="H86" i="8"/>
  <c r="I86" i="8"/>
  <c r="D87" i="8"/>
  <c r="E87" i="8"/>
  <c r="F87" i="8"/>
  <c r="H87" i="8" s="1"/>
  <c r="H88" i="8"/>
  <c r="I88" i="8"/>
  <c r="H89" i="8"/>
  <c r="I89" i="8"/>
  <c r="H90" i="8"/>
  <c r="I90" i="8"/>
  <c r="H91" i="8"/>
  <c r="I91" i="8"/>
  <c r="D92" i="8"/>
  <c r="E92" i="8"/>
  <c r="F92" i="8"/>
  <c r="H93" i="8"/>
  <c r="I93" i="8"/>
  <c r="D94" i="8"/>
  <c r="H94" i="8" s="1"/>
  <c r="E94" i="8"/>
  <c r="F94" i="8"/>
  <c r="H95" i="8"/>
  <c r="I95" i="8"/>
  <c r="D96" i="8"/>
  <c r="E96" i="8"/>
  <c r="F96" i="8"/>
  <c r="H97" i="8"/>
  <c r="I97" i="8"/>
  <c r="H98" i="8"/>
  <c r="I98" i="8"/>
  <c r="H99" i="8"/>
  <c r="I99" i="8"/>
  <c r="H100" i="8"/>
  <c r="I100" i="8"/>
  <c r="H101" i="8"/>
  <c r="I101" i="8"/>
  <c r="H102" i="8"/>
  <c r="I102" i="8"/>
  <c r="H103" i="8"/>
  <c r="I103" i="8"/>
  <c r="H104" i="8"/>
  <c r="I104" i="8"/>
  <c r="H105" i="8"/>
  <c r="I105" i="8"/>
  <c r="H106" i="8"/>
  <c r="I106" i="8"/>
  <c r="H107" i="8"/>
  <c r="I107" i="8"/>
  <c r="H108" i="8"/>
  <c r="I108" i="8"/>
  <c r="H109" i="8"/>
  <c r="I109" i="8"/>
  <c r="H110" i="8"/>
  <c r="I110" i="8"/>
  <c r="H111" i="8"/>
  <c r="I111" i="8"/>
  <c r="H112" i="8"/>
  <c r="I112" i="8"/>
  <c r="H113" i="8"/>
  <c r="I113" i="8"/>
  <c r="H114" i="8"/>
  <c r="I114" i="8"/>
  <c r="H115" i="8"/>
  <c r="I115" i="8"/>
  <c r="H116" i="8"/>
  <c r="I116" i="8"/>
  <c r="H117" i="8"/>
  <c r="I117" i="8"/>
  <c r="H118" i="8"/>
  <c r="I118" i="8"/>
  <c r="H119" i="8"/>
  <c r="I119" i="8"/>
  <c r="H120" i="8"/>
  <c r="I120" i="8"/>
  <c r="H121" i="8"/>
  <c r="I121" i="8"/>
  <c r="H122" i="8"/>
  <c r="I122" i="8"/>
  <c r="H123" i="8"/>
  <c r="I123" i="8"/>
  <c r="H124" i="8"/>
  <c r="I124" i="8"/>
  <c r="D125" i="8"/>
  <c r="H125" i="8" s="1"/>
  <c r="E125" i="8"/>
  <c r="F125" i="8"/>
  <c r="I125" i="8"/>
  <c r="H126" i="8"/>
  <c r="I126" i="8"/>
  <c r="D127" i="8"/>
  <c r="E127" i="8"/>
  <c r="F127" i="8"/>
  <c r="H128" i="8"/>
  <c r="I128" i="8"/>
  <c r="I23" i="8" l="1"/>
  <c r="H13" i="8"/>
  <c r="H96" i="8"/>
  <c r="I127" i="8"/>
  <c r="H13" i="9"/>
  <c r="I13" i="9"/>
  <c r="F8" i="9"/>
  <c r="E8" i="9"/>
  <c r="I62" i="9"/>
  <c r="H62" i="9"/>
  <c r="D8" i="9"/>
  <c r="H85" i="8"/>
  <c r="I87" i="8"/>
  <c r="H26" i="8"/>
  <c r="H78" i="8"/>
  <c r="I78" i="8"/>
  <c r="E8" i="8"/>
  <c r="I80" i="8"/>
  <c r="H11" i="8"/>
  <c r="I11" i="8"/>
  <c r="F8" i="8"/>
  <c r="H92" i="8"/>
  <c r="I92" i="8"/>
  <c r="I49" i="8"/>
  <c r="I9" i="8"/>
  <c r="D8" i="8"/>
  <c r="H9" i="8"/>
  <c r="H33" i="8"/>
  <c r="I33" i="8"/>
  <c r="H127" i="8"/>
  <c r="I96" i="8"/>
  <c r="I94" i="8"/>
  <c r="I26" i="8"/>
  <c r="I13" i="8"/>
  <c r="C9" i="7"/>
  <c r="D9" i="7"/>
  <c r="E9" i="7"/>
  <c r="F9" i="7"/>
  <c r="H10" i="7"/>
  <c r="I10" i="7"/>
  <c r="H11" i="7"/>
  <c r="I11" i="7"/>
  <c r="H12" i="7"/>
  <c r="I12" i="7"/>
  <c r="H13" i="7"/>
  <c r="I13" i="7"/>
  <c r="H14" i="7"/>
  <c r="I14" i="7"/>
  <c r="H15" i="7"/>
  <c r="I15" i="7"/>
  <c r="H16" i="7"/>
  <c r="I16" i="7"/>
  <c r="H17" i="7"/>
  <c r="I17" i="7"/>
  <c r="H18" i="7"/>
  <c r="I18" i="7"/>
  <c r="H19" i="7"/>
  <c r="I19" i="7"/>
  <c r="H20" i="7"/>
  <c r="I20" i="7"/>
  <c r="H21" i="7"/>
  <c r="I21" i="7"/>
  <c r="H22" i="7"/>
  <c r="I22" i="7"/>
  <c r="C23" i="7"/>
  <c r="D23" i="7"/>
  <c r="E23" i="7"/>
  <c r="F23" i="7"/>
  <c r="H24" i="7"/>
  <c r="I24" i="7"/>
  <c r="C25" i="7"/>
  <c r="D25" i="7"/>
  <c r="E25" i="7"/>
  <c r="F25" i="7"/>
  <c r="H26" i="7"/>
  <c r="I26" i="7"/>
  <c r="H27" i="7"/>
  <c r="I27" i="7"/>
  <c r="H28" i="7"/>
  <c r="I28" i="7"/>
  <c r="H29" i="7"/>
  <c r="I29" i="7"/>
  <c r="C30" i="7"/>
  <c r="D30" i="7"/>
  <c r="E30" i="7"/>
  <c r="F30" i="7"/>
  <c r="H31" i="7"/>
  <c r="I31" i="7"/>
  <c r="C32" i="7"/>
  <c r="D32" i="7"/>
  <c r="E32" i="7"/>
  <c r="F32" i="7"/>
  <c r="H33" i="7"/>
  <c r="I33" i="7"/>
  <c r="H34" i="7"/>
  <c r="I34" i="7"/>
  <c r="C35" i="7"/>
  <c r="D35" i="7"/>
  <c r="E35" i="7"/>
  <c r="F35" i="7"/>
  <c r="I35" i="7" s="1"/>
  <c r="H36" i="7"/>
  <c r="I36" i="7"/>
  <c r="H37" i="7"/>
  <c r="I37" i="7"/>
  <c r="H38" i="7"/>
  <c r="I38" i="7"/>
  <c r="H39" i="7"/>
  <c r="I39" i="7"/>
  <c r="H40" i="7"/>
  <c r="I40" i="7"/>
  <c r="H41" i="7"/>
  <c r="I41" i="7"/>
  <c r="H42" i="7"/>
  <c r="I42" i="7"/>
  <c r="H43" i="7"/>
  <c r="I43" i="7"/>
  <c r="H44" i="7"/>
  <c r="I44" i="7"/>
  <c r="H45" i="7"/>
  <c r="I45" i="7"/>
  <c r="H46" i="7"/>
  <c r="I46" i="7"/>
  <c r="H47" i="7"/>
  <c r="I47" i="7"/>
  <c r="H48" i="7"/>
  <c r="I48" i="7"/>
  <c r="H49" i="7"/>
  <c r="I49" i="7"/>
  <c r="H50" i="7"/>
  <c r="I50" i="7"/>
  <c r="H51" i="7"/>
  <c r="I51" i="7"/>
  <c r="C52" i="7"/>
  <c r="D52" i="7"/>
  <c r="E52" i="7"/>
  <c r="F52" i="7"/>
  <c r="H53" i="7"/>
  <c r="I53" i="7"/>
  <c r="H54" i="7"/>
  <c r="I54" i="7"/>
  <c r="H55" i="7"/>
  <c r="I55" i="7"/>
  <c r="H56" i="7"/>
  <c r="I56" i="7"/>
  <c r="C57" i="7"/>
  <c r="D57" i="7"/>
  <c r="E57" i="7"/>
  <c r="F57" i="7"/>
  <c r="H58" i="7"/>
  <c r="I58" i="7"/>
  <c r="C59" i="7"/>
  <c r="D59" i="7"/>
  <c r="E59" i="7"/>
  <c r="F59" i="7"/>
  <c r="H60" i="7"/>
  <c r="I60" i="7"/>
  <c r="H61" i="7"/>
  <c r="I61" i="7"/>
  <c r="H62" i="7"/>
  <c r="I62" i="7"/>
  <c r="C63" i="7"/>
  <c r="D63" i="7"/>
  <c r="E63" i="7"/>
  <c r="F63" i="7"/>
  <c r="I63" i="7" s="1"/>
  <c r="H64" i="7"/>
  <c r="I64" i="7"/>
  <c r="H65" i="7"/>
  <c r="I65" i="7"/>
  <c r="C66" i="7"/>
  <c r="D66" i="7"/>
  <c r="E66" i="7"/>
  <c r="F66" i="7"/>
  <c r="H67" i="7"/>
  <c r="I67" i="7"/>
  <c r="H68" i="7"/>
  <c r="I68" i="7"/>
  <c r="C69" i="7"/>
  <c r="D69" i="7"/>
  <c r="E69" i="7"/>
  <c r="F69" i="7"/>
  <c r="H70" i="7"/>
  <c r="I70" i="7"/>
  <c r="H71" i="7"/>
  <c r="I71" i="7"/>
  <c r="H72" i="7"/>
  <c r="I72" i="7"/>
  <c r="H73" i="7"/>
  <c r="I73" i="7"/>
  <c r="H74" i="7"/>
  <c r="I74" i="7"/>
  <c r="H75" i="7"/>
  <c r="I75" i="7"/>
  <c r="H76" i="7"/>
  <c r="I76" i="7"/>
  <c r="H77" i="7"/>
  <c r="I77" i="7"/>
  <c r="H78" i="7"/>
  <c r="I78" i="7"/>
  <c r="H79" i="7"/>
  <c r="I79" i="7"/>
  <c r="H80" i="7"/>
  <c r="I80" i="7"/>
  <c r="H81" i="7"/>
  <c r="I81" i="7"/>
  <c r="C82" i="7"/>
  <c r="D82" i="7"/>
  <c r="E82" i="7"/>
  <c r="F82" i="7"/>
  <c r="I82" i="7"/>
  <c r="H83" i="7"/>
  <c r="I83" i="7"/>
  <c r="H59" i="7" l="1"/>
  <c r="H69" i="7"/>
  <c r="H66" i="7"/>
  <c r="H57" i="7"/>
  <c r="H82" i="7"/>
  <c r="I23" i="7"/>
  <c r="I9" i="7"/>
  <c r="I25" i="7"/>
  <c r="I66" i="7"/>
  <c r="I59" i="7"/>
  <c r="I57" i="7"/>
  <c r="H8" i="9"/>
  <c r="I8" i="9"/>
  <c r="H8" i="8"/>
  <c r="I8" i="8"/>
  <c r="D8" i="7"/>
  <c r="H9" i="7"/>
  <c r="H52" i="7"/>
  <c r="I52" i="7"/>
  <c r="H35" i="7"/>
  <c r="I69" i="7"/>
  <c r="H30" i="7"/>
  <c r="I30" i="7"/>
  <c r="F8" i="7"/>
  <c r="E8" i="7"/>
  <c r="C8" i="7"/>
  <c r="H63" i="7"/>
  <c r="H32" i="7"/>
  <c r="I32" i="7"/>
  <c r="H23" i="7"/>
  <c r="H25" i="7"/>
  <c r="H8" i="7" l="1"/>
  <c r="I8" i="7"/>
  <c r="F24" i="6" l="1"/>
  <c r="E24" i="6"/>
  <c r="D24" i="6"/>
  <c r="F21" i="6"/>
  <c r="E21" i="6"/>
  <c r="D21" i="6"/>
  <c r="F17" i="6"/>
  <c r="E17" i="6"/>
  <c r="D17" i="6"/>
  <c r="F15" i="6"/>
  <c r="E15" i="6"/>
  <c r="D15" i="6"/>
  <c r="F13" i="6"/>
  <c r="E13" i="6"/>
  <c r="D13" i="6"/>
  <c r="F11" i="6"/>
  <c r="E11" i="6"/>
  <c r="D11" i="6"/>
  <c r="F9" i="6"/>
  <c r="E9" i="6"/>
  <c r="D9" i="6"/>
  <c r="C24" i="6"/>
  <c r="C21" i="6"/>
  <c r="C17" i="6"/>
  <c r="C15" i="6"/>
  <c r="C13" i="6"/>
  <c r="C11" i="6"/>
  <c r="C9" i="6"/>
  <c r="H10" i="6"/>
  <c r="I10" i="6"/>
  <c r="H12" i="6"/>
  <c r="I12" i="6"/>
  <c r="H14" i="6"/>
  <c r="I14" i="6"/>
  <c r="H16" i="6"/>
  <c r="I16" i="6"/>
  <c r="H18" i="6"/>
  <c r="I18" i="6"/>
  <c r="H19" i="6"/>
  <c r="I19" i="6"/>
  <c r="H20" i="6"/>
  <c r="I20" i="6"/>
  <c r="H22" i="6"/>
  <c r="I22" i="6"/>
  <c r="H23" i="6"/>
  <c r="I23" i="6"/>
  <c r="H25" i="6"/>
  <c r="I25" i="6"/>
  <c r="H24" i="6" l="1"/>
  <c r="H11" i="6"/>
  <c r="H15" i="6"/>
  <c r="I15" i="6"/>
  <c r="I24" i="6"/>
  <c r="H17" i="6"/>
  <c r="I17" i="6"/>
  <c r="I11" i="6"/>
  <c r="H21" i="6"/>
  <c r="D8" i="6"/>
  <c r="H13" i="6"/>
  <c r="E8" i="6"/>
  <c r="F8" i="6"/>
  <c r="H9" i="6"/>
  <c r="I21" i="6"/>
  <c r="I13" i="6"/>
  <c r="I9" i="6"/>
  <c r="C8" i="6"/>
  <c r="H8" i="6" l="1"/>
  <c r="I8" i="6"/>
  <c r="G9" i="6" l="1"/>
  <c r="G8" i="6" s="1"/>
</calcChain>
</file>

<file path=xl/sharedStrings.xml><?xml version="1.0" encoding="utf-8"?>
<sst xmlns="http://schemas.openxmlformats.org/spreadsheetml/2006/main" count="1135" uniqueCount="689">
  <si>
    <t>Informes Sobre la Situación Económica, las Finanzas Públicas y la Deuda Pública, Anexos</t>
  </si>
  <si>
    <t>Avance en el ejercicio del presupuesto</t>
  </si>
  <si>
    <t>Aprobado 
anual</t>
  </si>
  <si>
    <t>Autorizado al periodo</t>
  </si>
  <si>
    <t>Porcentaje de avance</t>
  </si>
  <si>
    <t>Ramo</t>
  </si>
  <si>
    <t>(a)</t>
  </si>
  <si>
    <t>(b)</t>
  </si>
  <si>
    <t>(c)</t>
  </si>
  <si>
    <t>(d)</t>
  </si>
  <si>
    <r>
      <t xml:space="preserve">Gasto pagado </t>
    </r>
    <r>
      <rPr>
        <vertAlign val="superscript"/>
        <sz val="7"/>
        <color theme="1"/>
        <rFont val="Soberana Sans"/>
        <family val="3"/>
      </rPr>
      <t>1_/</t>
    </r>
  </si>
  <si>
    <t>04 Gobernación</t>
  </si>
  <si>
    <t>(d)/(b)*100</t>
  </si>
  <si>
    <t>(d)/(c)*100</t>
  </si>
  <si>
    <t>Autorizado 
anual</t>
  </si>
  <si>
    <t>Unidad Responsable</t>
  </si>
  <si>
    <t>TOTAL</t>
  </si>
  <si>
    <t>Segundo Trimestre de 2016</t>
  </si>
  <si>
    <t>Enero - junio</t>
  </si>
  <si>
    <t>ANEXO 15 DEL DPEF 2016
EVOLUCIÓN DE LAS EROGACIONES PARA LA ESTRATEGIA NACIONAL PARA LA TRANSICIÓN ENERGÉTICA Y EL APROVECHAMIENTO SUSTENTABLE DE LA ENERGÍA
Enero-junio
(Pesos)</t>
  </si>
  <si>
    <t xml:space="preserve">Dirección General de Recursos Materiales y Servicios Generales </t>
  </si>
  <si>
    <t>08 Agricultura, Ganadería, Desarrollo Rural, Pesca y Alimentación</t>
  </si>
  <si>
    <t>Dirección General de Logística y Alimentación</t>
  </si>
  <si>
    <t>12 Salud</t>
  </si>
  <si>
    <t>Dirección General de Desarrollo de la Infraestructura Física</t>
  </si>
  <si>
    <t>16 Medio Ambiente y Recursos Naturales</t>
  </si>
  <si>
    <t>Procuraduría Federal de Protección al Ambiente</t>
  </si>
  <si>
    <t>18 Energía</t>
  </si>
  <si>
    <t>Secretaría de Energía</t>
  </si>
  <si>
    <t>Comisión Nacional para el Uso Eficiente de la Energía</t>
  </si>
  <si>
    <t>Petróleos Mexicanos</t>
  </si>
  <si>
    <t>Pemex-Exploración y Producción</t>
  </si>
  <si>
    <t>Pemex Transformación Industrial</t>
  </si>
  <si>
    <t>Comisión Federal de Electricidad</t>
  </si>
  <si>
    <t>Fuente: Dependencias y entidades de la Administración Pública Federal.</t>
  </si>
  <si>
    <t>n.a.: No aplica.</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</si>
  <si>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</si>
  <si>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Nota: Las sumas parciales pueden no coincidir con el total, así como los cálculos porcentuales, debido al redondeo de las cifras.</t>
  </si>
  <si>
    <t>Atención a Víctimas</t>
  </si>
  <si>
    <t>Entidades no Sectorizadas</t>
  </si>
  <si>
    <t>Subsidios a programas para jóvenes</t>
  </si>
  <si>
    <t>Seguro de vida para jefas de familia</t>
  </si>
  <si>
    <t>Programa de estancias infantiles para apoyar a madres trabajadoras</t>
  </si>
  <si>
    <t>Programa de Apoyo a las Instancias de Mujeres en las Entidades Federativas (PAIMEF)</t>
  </si>
  <si>
    <t>Programa de Empleo Temporal (PET)</t>
  </si>
  <si>
    <t>Programa de Coinversión Social</t>
  </si>
  <si>
    <t>Programa 3 x 1 para Migrantes</t>
  </si>
  <si>
    <t>Programas del Fondo Nacional de Fomento a las Artesanías (FONART)</t>
  </si>
  <si>
    <t>Programa de Fomento a la Economía Social</t>
  </si>
  <si>
    <t>Actividades de apoyo a la función pública y buen gobierno</t>
  </si>
  <si>
    <t>Actividades de apoyo administrativo</t>
  </si>
  <si>
    <t>Articulación de políticas públicas integrales de juventud</t>
  </si>
  <si>
    <t>Desarrollo Social</t>
  </si>
  <si>
    <t>Promoción del Desarrollo Humano y Planeación Institucional</t>
  </si>
  <si>
    <t>Promoción del respeto a los derechos humanos y atención a víctimas del delito</t>
  </si>
  <si>
    <t>Procuraduría General de la República</t>
  </si>
  <si>
    <t>Programa de Apoyo a la Vivienda</t>
  </si>
  <si>
    <t>Programa de Infraestructura</t>
  </si>
  <si>
    <t>Desarrollo Agrario, Territorial y Urbano</t>
  </si>
  <si>
    <t>Instrumentación de la política laboral</t>
  </si>
  <si>
    <t>Capacitación para Incrementar la Productividad</t>
  </si>
  <si>
    <t>Ejecución de los programas y acciones de la Política Laboral</t>
  </si>
  <si>
    <t>Trabajo y Previsión Social</t>
  </si>
  <si>
    <t>Emplear el Poder Naval de la Federación para salvaguardar la soberanía y seguridad nacionales</t>
  </si>
  <si>
    <t>Marina</t>
  </si>
  <si>
    <t>Prevención y control de enfermedades</t>
  </si>
  <si>
    <t>Prevención y Control de Sobrepeso, Obesidad y Diabetes</t>
  </si>
  <si>
    <t>Salud materna, sexual y reproductiva</t>
  </si>
  <si>
    <t>Prevención y atención contra las adicciones</t>
  </si>
  <si>
    <t>Salud</t>
  </si>
  <si>
    <t>Programa de la Reforma Educativa</t>
  </si>
  <si>
    <t>Expansión de la Educación Media Superior y Superior</t>
  </si>
  <si>
    <t>Programa de Inclusión Digital</t>
  </si>
  <si>
    <t>Programa Nacional de Convivencia Escolar</t>
  </si>
  <si>
    <t>Programa de Cultura Física y Deporte</t>
  </si>
  <si>
    <t>Programa de Apoyos a la Cultura</t>
  </si>
  <si>
    <t>Programa Nacional de Becas</t>
  </si>
  <si>
    <t>Escuelas de Tiempo Completo</t>
  </si>
  <si>
    <t>PROSPERA Programa de Inclusión Social</t>
  </si>
  <si>
    <t>Educación y cultura indígena</t>
  </si>
  <si>
    <t>Programa de infraestructura física educativa</t>
  </si>
  <si>
    <t>Atención al deporte</t>
  </si>
  <si>
    <t>Producción y distribución de libros y materiales culturales</t>
  </si>
  <si>
    <t>Producción y transmisión de materiales educativos</t>
  </si>
  <si>
    <t>Desarrollo Cultural</t>
  </si>
  <si>
    <t>Formación y certificación para el trabajo</t>
  </si>
  <si>
    <t>Educación Pública</t>
  </si>
  <si>
    <t>Programa nacional de financiamiento al microempresario y a la mujer rural</t>
  </si>
  <si>
    <t>Fondo Nacional Emprendedor</t>
  </si>
  <si>
    <t>Economía</t>
  </si>
  <si>
    <t>Comunicaciopnes y Transportes</t>
  </si>
  <si>
    <t>09</t>
  </si>
  <si>
    <t>Programa de igualdad entre mujeres y hombres SDN</t>
  </si>
  <si>
    <t>Sistema educativo militar</t>
  </si>
  <si>
    <t>Derechos humanos</t>
  </si>
  <si>
    <t>Programa de Seguridad Pública de la Secretaría de la Defensa Nacional</t>
  </si>
  <si>
    <t>DEFENSA NACIONAL</t>
  </si>
  <si>
    <t>07</t>
  </si>
  <si>
    <t>Detección y prevención de ilícitos financieros</t>
  </si>
  <si>
    <t>HACIENDA Y CRÉDITO PÚBLICO</t>
  </si>
  <si>
    <t>06</t>
  </si>
  <si>
    <t>Subsidios en materia de seguridad pública</t>
  </si>
  <si>
    <t>Programa Nacional de Prevención del Delito</t>
  </si>
  <si>
    <t>Otorgamiento de subsidios para la implementación de la reforma al sistema de justicia penal</t>
  </si>
  <si>
    <t>Promover la Protección de los Derechos Humanos y Prevenir la Discriminación</t>
  </si>
  <si>
    <t>Fomento de la cultura de la participación ciudadana en la prevención del delito</t>
  </si>
  <si>
    <t>Programa de Derechos Humanos</t>
  </si>
  <si>
    <t>Coordinación con las instancias que integran el Sistema Nacional de Seguridad Pública</t>
  </si>
  <si>
    <t>Conducción de la política interior</t>
  </si>
  <si>
    <t>Operativos para la prevención y disuasión del delito</t>
  </si>
  <si>
    <t>Servicios de protección, custodia, vigilancia y seguridad de personas, bienes e instalaciones</t>
  </si>
  <si>
    <t>Promover la atención y prevención de la violencia contra las mujeres</t>
  </si>
  <si>
    <t>Gobernación</t>
  </si>
  <si>
    <t>04</t>
  </si>
  <si>
    <t>Autorizado  al periodo</t>
  </si>
  <si>
    <t>Enero - Junio</t>
  </si>
  <si>
    <t>Programa Presupuestario</t>
  </si>
  <si>
    <t>Instituto de Seguridad Social para los Trabajadores del Estado</t>
  </si>
  <si>
    <t>GYN Instituto de Seguridad y Servicios Sociales de los Trabajadores del Estado</t>
  </si>
  <si>
    <t>Instituto Mexicano del Seguro Social</t>
  </si>
  <si>
    <t>GYR 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</si>
  <si>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</si>
  <si>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</si>
  <si>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</si>
  <si>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</si>
  <si>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Optica y Electrónica</t>
  </si>
  <si>
    <t>Instituto de Investigaciones "Dr. José María Luis Mora"</t>
  </si>
  <si>
    <t>Instituto de Ecología, A.C.</t>
  </si>
  <si>
    <t>Fondo para el Desarrollo de Recursos Humanos</t>
  </si>
  <si>
    <t xml:space="preserve">Fondo de Información y Documentación para la Industria </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</si>
  <si>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</si>
  <si>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</si>
  <si>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</si>
  <si>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</si>
  <si>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</si>
  <si>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</si>
  <si>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</si>
  <si>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</si>
  <si>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</si>
  <si>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Optica,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</si>
  <si>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</si>
  <si>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</si>
  <si>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</si>
  <si>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</si>
  <si>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</si>
  <si>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</si>
  <si>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</si>
  <si>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</si>
  <si>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</si>
  <si>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38 Consejo Nacional de Ciencia y Tecnología</t>
  </si>
  <si>
    <t>Unidad de Política y Control Presupuestario</t>
  </si>
  <si>
    <t>23 Provisiones Salariales y Económicas</t>
  </si>
  <si>
    <t>Instituto de Competencia Turística</t>
  </si>
  <si>
    <t>21 Turismo</t>
  </si>
  <si>
    <t>Instituto Nacional de Investigaciones Nucleares</t>
  </si>
  <si>
    <t>Instituto Mexicano del Petróleo</t>
  </si>
  <si>
    <t>Instituto de Investigaciones Eléctricas</t>
  </si>
  <si>
    <t>Dirección General de Planeación e Información Energéticas</t>
  </si>
  <si>
    <t>Instituto Nacional de Ciencias Penales</t>
  </si>
  <si>
    <t>17 Procuraduría General de la República</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</si>
  <si>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</si>
  <si>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</si>
  <si>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</si>
  <si>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</si>
  <si>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</si>
  <si>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</si>
  <si>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</si>
  <si>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</si>
  <si>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</si>
  <si>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Rehabilitación</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</si>
  <si>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</si>
  <si>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</si>
  <si>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</si>
  <si>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</si>
  <si>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</si>
  <si>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</si>
  <si>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</si>
  <si>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</si>
  <si>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</si>
  <si>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</si>
  <si>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</si>
  <si>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</si>
  <si>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</si>
  <si>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</si>
  <si>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</si>
  <si>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</si>
  <si>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</si>
  <si>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</si>
  <si>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</si>
  <si>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</si>
  <si>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</si>
  <si>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</si>
  <si>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</si>
  <si>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</si>
  <si>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</si>
  <si>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</si>
  <si>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</si>
  <si>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</si>
  <si>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</si>
  <si>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</si>
  <si>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</si>
  <si>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Instituto Politécnico Nacional_3/</t>
  </si>
  <si>
    <t>Universidad Nacional Autónoma de México</t>
  </si>
  <si>
    <t>Universidad Autónoma Metropolitana</t>
  </si>
  <si>
    <t>Universidad Pedagógica Nacional</t>
  </si>
  <si>
    <t>Dirección General de Educación Tecnológica Industrial</t>
  </si>
  <si>
    <t>Subsecretaría de Educación Media Superior</t>
  </si>
  <si>
    <t>Dirección General de Educación Superior Universitaria</t>
  </si>
  <si>
    <t>Dirección General de Desarrollo de la Gestión e Innovación Educativa</t>
  </si>
  <si>
    <t>11 Educación Pública</t>
  </si>
  <si>
    <t>Servicio Geológico Mexicano</t>
  </si>
  <si>
    <t>Instituto Mexicano de la Propiedad Industrial</t>
  </si>
  <si>
    <t>Centro Nacional de Metrología</t>
  </si>
  <si>
    <t>Instituto Nacional del Emprendedor</t>
  </si>
  <si>
    <t>Dirección General de Innovación, Servicios y Comercio Interior</t>
  </si>
  <si>
    <t>Procuraduría Federal del Consumidor</t>
  </si>
  <si>
    <t>10 Economía</t>
  </si>
  <si>
    <t>Agencia Espacial Mexicana</t>
  </si>
  <si>
    <t>Instituto Mexicano del Transporte</t>
  </si>
  <si>
    <t>09 Comunicaciones y Transportes</t>
  </si>
  <si>
    <t>Instituto Nacional de Pesca</t>
  </si>
  <si>
    <t>Instituto Nacional de Investigaciones Forestales, Agrícolas y Pecuarias</t>
  </si>
  <si>
    <t>Colegio de Postgraduados</t>
  </si>
  <si>
    <t>Fideicomiso de Riesgo Compartido</t>
  </si>
  <si>
    <t>Universidad Autónoma Chapingo</t>
  </si>
  <si>
    <t>Dirección General de Productividad y Desarrollo Tecnológico</t>
  </si>
  <si>
    <t>Dirección General de Fomento a la Agricultura</t>
  </si>
  <si>
    <t>Coordinación General de Ganadería</t>
  </si>
  <si>
    <t>Agencia Mexicana de Cooperación Internacional para el Desarrollo</t>
  </si>
  <si>
    <t>05 Relaciones Exteriores</t>
  </si>
  <si>
    <t>Centro Nacional de Prevención de Desastres</t>
  </si>
  <si>
    <t>Autorizado anual</t>
  </si>
  <si>
    <t>Atención a la Salud</t>
  </si>
  <si>
    <t>50 Instituto Mexicano del Seguro Social</t>
  </si>
  <si>
    <t>Programa de Apoyo a la Educación Indígena</t>
  </si>
  <si>
    <t>47 Entidades no Sectorizadas</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</si>
  <si>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</si>
  <si>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</si>
  <si>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</si>
  <si>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</si>
  <si>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</si>
  <si>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</si>
  <si>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</si>
  <si>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</si>
  <si>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</si>
  <si>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</si>
  <si>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</si>
  <si>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33 Aportaciones Federales para Entidades Federativas y Municipios</t>
  </si>
  <si>
    <t>Servicios de educación normal en el D.F.</t>
  </si>
  <si>
    <t>25 Previsiones y Aportaciones para los Sistemas de Educación Básica, Normal, Tecnológica y de Adultos</t>
  </si>
  <si>
    <t>Instituto Mexicano de la Juventud</t>
  </si>
  <si>
    <t>20 Desarrollo Social</t>
  </si>
  <si>
    <t>Programa hacia la igualdad y la sustentabilidad ambiental</t>
  </si>
  <si>
    <t>Planeación, Dirección y Evaluación Ambiental</t>
  </si>
  <si>
    <t>15 Desarrollo Agrario, Territorial y Urbano</t>
  </si>
  <si>
    <t>Prevención y atención de VIH/SIDA y otras ITS</t>
  </si>
  <si>
    <t>Subsidios para organismos descentralizados estatales</t>
  </si>
  <si>
    <t>Investigación Científica y Desarrollo Tecnológico</t>
  </si>
  <si>
    <t>Posgrado</t>
  </si>
  <si>
    <t>Apoyos para la atención a problemas estructurales de las UPES</t>
  </si>
  <si>
    <t>Apoyos a centros y organizaciones de educación</t>
  </si>
  <si>
    <t>Carrera Docente en UPES</t>
  </si>
  <si>
    <t>Fortalecimiento de la Calidad Educativa</t>
  </si>
  <si>
    <t>Programa para el Desarrollo Profesional Docente</t>
  </si>
  <si>
    <t>Programa para la Inclusión y la Equidad Educativa</t>
  </si>
  <si>
    <t xml:space="preserve">Programa Nacional de Becas </t>
  </si>
  <si>
    <t>Mantenimiento de infraestructura</t>
  </si>
  <si>
    <t>Proyectos de infraestructura social del sector educativo</t>
  </si>
  <si>
    <t>Servicios de Educación Superior y Posgrado</t>
  </si>
  <si>
    <t>Educación Superior 3</t>
  </si>
  <si>
    <t>Programa Nacional de Becas 1/</t>
  </si>
  <si>
    <t>Programa de Formación de Recursos Humanos basada en Competencias</t>
  </si>
  <si>
    <t>Servicios de Educación Media Superior</t>
  </si>
  <si>
    <t>Programa de Apoyos a Pequeños Productores</t>
  </si>
  <si>
    <t>ANEXO 17 DEL DPEF 2016
EVOLUCIÓN DE LAS EROGACIONES PARA EL DESARROLLO DE LOS JÓVENES
Enero-junio
(Pesos)</t>
  </si>
  <si>
    <t>Programa de Derechos Indígenas</t>
  </si>
  <si>
    <t>Programa para el Mejoramiento de la Producción y la Productividad Indígena</t>
  </si>
  <si>
    <t>Programa de Infraestructura Indígena</t>
  </si>
  <si>
    <t>Planeación y Articulación de la Acción Pública hacia los Pueblos Indígenas</t>
  </si>
  <si>
    <t>Proyectos de inmuebles (oficinas administrativas)</t>
  </si>
  <si>
    <t>Apoyos para actividades científicas, tecnológicas y de innovación</t>
  </si>
  <si>
    <t>Promover los Derechos Humanos de los pueblos y las comunidades indígenas</t>
  </si>
  <si>
    <t>Protección de los Derechos Humanos de Indígenas en Reclusión</t>
  </si>
  <si>
    <t>35 Comisión Nacional de los Derechos Humanos</t>
  </si>
  <si>
    <t xml:space="preserve">FAM Asistencia Social </t>
  </si>
  <si>
    <t>FAIS Municipal y de las Demarcaciones Territoriales del Distrito Federal</t>
  </si>
  <si>
    <t>Fondo de Apoyo a Migrantes</t>
  </si>
  <si>
    <r>
      <t xml:space="preserve">23 Provisiones Salariales y Económicas </t>
    </r>
    <r>
      <rPr>
        <b/>
        <vertAlign val="superscript"/>
        <sz val="6"/>
        <rFont val="Soberana Sans"/>
        <family val="3"/>
      </rPr>
      <t>2_/</t>
    </r>
  </si>
  <si>
    <t>Pensión para Adultos Mayores</t>
  </si>
  <si>
    <t>Programa de Abasto Rural a cargo de Diconsa, S.A. de C.V. (DICONSA)</t>
  </si>
  <si>
    <t>Programa de Abasto Social de Leche a cargo de Liconsa, S.A. de C.V.</t>
  </si>
  <si>
    <t>Programa IMSS-PROSPERA</t>
  </si>
  <si>
    <t>19 Aportaciones a Seguridad Social</t>
  </si>
  <si>
    <t xml:space="preserve">Apoyos para el Desarrollo Forestal Sustentable </t>
  </si>
  <si>
    <t>Programa de Apoyo a la Infraestructura Hidroagrícola</t>
  </si>
  <si>
    <t>Programa de Agua potable, Alcantarillado y Saneamiento</t>
  </si>
  <si>
    <t>Programa de Conservación para el Desarrollo Sostenible</t>
  </si>
  <si>
    <t>Infraestructura para la modernización y rehabilitación de riego y temporal tecnificado</t>
  </si>
  <si>
    <t>Infraestructura para la Protección de Centros de Población y Áreas Productivas</t>
  </si>
  <si>
    <t>Rehabilitación y Modernización de Presas y Estructuras de Cabeza</t>
  </si>
  <si>
    <t>Estudios de preinversión</t>
  </si>
  <si>
    <t>Seguro Popular</t>
  </si>
  <si>
    <t xml:space="preserve">Fortalecimiento a la atención médica </t>
  </si>
  <si>
    <t>Rectoría en Salud</t>
  </si>
  <si>
    <t xml:space="preserve">Diseño de la Política Educativa </t>
  </si>
  <si>
    <t>Normar los servicios educativos</t>
  </si>
  <si>
    <t xml:space="preserve">Educación Inicial y Básica Comunitaria </t>
  </si>
  <si>
    <t xml:space="preserve">Educación para Adultos (INEA) </t>
  </si>
  <si>
    <t xml:space="preserve">Programa nacional de financiamiento al microempresario y a la mujer rural </t>
  </si>
  <si>
    <t>Estudios y proyectos de construcción de caminos rurales y carreteras alimentadoras</t>
  </si>
  <si>
    <t>Conservación de infraestructura de caminos rurales y carreteras alimentadoras</t>
  </si>
  <si>
    <t xml:space="preserve">Proyectos de construcción de carreteras alimentadoras y caminos rurales </t>
  </si>
  <si>
    <t>Programa de Fomento a la Agricultura</t>
  </si>
  <si>
    <t xml:space="preserve">Programa de Productividad Rural </t>
  </si>
  <si>
    <t>08 Agricultura, Ganadería,  Desarrollo Rural, Pesca y Alimentación</t>
  </si>
  <si>
    <t xml:space="preserve">TOTAL </t>
  </si>
  <si>
    <t>Autorizado al 
periodo</t>
  </si>
  <si>
    <t>ANEXO 10 DEL DPEF 2016
EVOLUCIÓN DE LAS EROGACIONES PARA EL DESARROLLO INTEGRAL DE LOS PUEBLOS Y COMUNIDADES INDÍGENAS
Enero-junio
(Pesos)</t>
  </si>
  <si>
    <t>Social</t>
  </si>
  <si>
    <t>Medio Ambiente</t>
  </si>
  <si>
    <t>Laboral</t>
  </si>
  <si>
    <t>Infraestructura</t>
  </si>
  <si>
    <t>Financiera</t>
  </si>
  <si>
    <t>Educativa</t>
  </si>
  <si>
    <t>Competitividad</t>
  </si>
  <si>
    <t>Agraria</t>
  </si>
  <si>
    <t>Administrativa</t>
  </si>
  <si>
    <t>Tribunales Agrarios</t>
  </si>
  <si>
    <t>Registro Agrario Nacional</t>
  </si>
  <si>
    <t>Procuraduría Agraria</t>
  </si>
  <si>
    <t>Dependencia SEDATU</t>
  </si>
  <si>
    <t>SNICS</t>
  </si>
  <si>
    <t>SIAP</t>
  </si>
  <si>
    <t>SENASICA (Incluye obra pública de inspección)</t>
  </si>
  <si>
    <t>INCA RURAL</t>
  </si>
  <si>
    <t>FIRCO</t>
  </si>
  <si>
    <t>FEESA</t>
  </si>
  <si>
    <t>Dependencia SAGARPA</t>
  </si>
  <si>
    <t>CONAZA</t>
  </si>
  <si>
    <t>CONAPESCA</t>
  </si>
  <si>
    <t>Comité Nacional para el Desarrollo Sustentable de la Caña de Azúcar</t>
  </si>
  <si>
    <t>ASERCA</t>
  </si>
  <si>
    <t>Agricultura, Ganadería, Desarrollo Rural, Pesca y Alimentación</t>
  </si>
  <si>
    <t>Gasto Administrativo</t>
  </si>
  <si>
    <t>Regularización y Registro de Actos Jurídicos Agrarios</t>
  </si>
  <si>
    <t>Conflictos Agrarios y Obligaciones Jurídicas</t>
  </si>
  <si>
    <t>Archivo General Agrario</t>
  </si>
  <si>
    <t>Atención de aspectos agrarios</t>
  </si>
  <si>
    <t>Programa para la atención de aspectos agrarios</t>
  </si>
  <si>
    <t>Seguridad Social Cañeros</t>
  </si>
  <si>
    <t>IMSS-PROSPERA</t>
  </si>
  <si>
    <t>Aportaciones a Seguridad Social</t>
  </si>
  <si>
    <t>Seguro Médico Siglo XXI</t>
  </si>
  <si>
    <t>PROSPERA Salud</t>
  </si>
  <si>
    <t>Sistema de Protección Social en Salud (SPSS)</t>
  </si>
  <si>
    <t>Desarrollo de Capacidades Salud</t>
  </si>
  <si>
    <t>Salud en población rural</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</si>
  <si>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</si>
  <si>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</si>
  <si>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</si>
  <si>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</si>
  <si>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IMTA</t>
  </si>
  <si>
    <t>Medio Ambiente y Recursos Naturales</t>
  </si>
  <si>
    <t>Mantenimiento de Caminos Rurales</t>
  </si>
  <si>
    <t>Construcción de Caminos Rurales</t>
  </si>
  <si>
    <t>Comunicaciones y Transportes</t>
  </si>
  <si>
    <t>Programa de infraestructura en el medio rural</t>
  </si>
  <si>
    <t>PROSPERA Alimentación</t>
  </si>
  <si>
    <t>Programa de Abasto Rural a cargo de DICONSA S.A. de C.V.</t>
  </si>
  <si>
    <t>Proyecto Estratégico de Seguridad Alimentaria (PESA)</t>
  </si>
  <si>
    <t>Programa de Productividad Rural</t>
  </si>
  <si>
    <t>Fomento al Consumo</t>
  </si>
  <si>
    <t>Programa de Fomento a la Productividad Pesquera y Acuícola</t>
  </si>
  <si>
    <t>Programa de Derecho a la Alimentación</t>
  </si>
  <si>
    <t>Coinversión Social</t>
  </si>
  <si>
    <t>PROSPERA Desarrollo Social</t>
  </si>
  <si>
    <t>Jornaleros Agrícolas</t>
  </si>
  <si>
    <t>Atención a la población agraria</t>
  </si>
  <si>
    <t>Vivienda Rural</t>
  </si>
  <si>
    <t>Atención a Indígenas (CDI)</t>
  </si>
  <si>
    <t>Atención a migrantes</t>
  </si>
  <si>
    <t>Relaciones Exteriores</t>
  </si>
  <si>
    <t>Programa de atención a la pobreza en el medio rural</t>
  </si>
  <si>
    <t>PET</t>
  </si>
  <si>
    <t>Trabajadores Agrícolas Temporales</t>
  </si>
  <si>
    <t>Programa de mejoramiento de condiciones laborales en el medio rural</t>
  </si>
  <si>
    <t>PROSPERA Educación</t>
  </si>
  <si>
    <t>Educación Agropecuaria</t>
  </si>
  <si>
    <t>Instituto Nacional de Pesca (INAPESCA)</t>
  </si>
  <si>
    <t>Instituto Nacional de Investigaciones Forestales, Agrícolas y Pecuarias (INIFAP)</t>
  </si>
  <si>
    <t>Colegio Superior Agropecuario del Estado de Guerrero (CSAEGRO)</t>
  </si>
  <si>
    <t>Programa de Educación e Investigación</t>
  </si>
  <si>
    <t>Vida Silvestre</t>
  </si>
  <si>
    <t>PROFEPA</t>
  </si>
  <si>
    <t>PET (Incendios Forestales)</t>
  </si>
  <si>
    <t>Desarrollo Regional Sustentable</t>
  </si>
  <si>
    <t>Protección al medio ambiente en el medio rural</t>
  </si>
  <si>
    <t>Forestal</t>
  </si>
  <si>
    <t>Infraestructura Productiva para el Aprovechamiento Sustentable de Suelo y Agua</t>
  </si>
  <si>
    <t>Sustentabilidad Pecuaria</t>
  </si>
  <si>
    <t>Repoblamiento y Recría Pecuaria</t>
  </si>
  <si>
    <t>PROGAN Productivo</t>
  </si>
  <si>
    <t>Programa de Fomento Ganadero</t>
  </si>
  <si>
    <t>Ordenamiento Pesquero y Acuícola</t>
  </si>
  <si>
    <t>Desarrollo de la Acuacultura</t>
  </si>
  <si>
    <t>Programa de Sustentabilidad de los Recursos Naturales</t>
  </si>
  <si>
    <t>Ecoturismo y Turismo Rural</t>
  </si>
  <si>
    <t>Turismo</t>
  </si>
  <si>
    <t>Fondo Nacional de Fomento a las Artesanías (FONART)</t>
  </si>
  <si>
    <t>Programa de financiamiento al Microempresario, a la Mujer Rural y Fondo Nacional Emprendedor</t>
  </si>
  <si>
    <t>Fondo SAGARPA-CONACYT</t>
  </si>
  <si>
    <t>Sistema Nacional de Investigación Agrícola</t>
  </si>
  <si>
    <t>Sistema Integral para el Desarrollo Sustentable de la Caña de Azúcar (SIDESCA)</t>
  </si>
  <si>
    <t>Sistema Nacional de Información para el Desarrollo Rural Sustentable (SNIDRUS)</t>
  </si>
  <si>
    <t>Sistema Nacional de Información para el Desarrollo Rural Sustentable</t>
  </si>
  <si>
    <t>Extensionismo</t>
  </si>
  <si>
    <t>Programa de Incentivos para Productores de Maíz y Frijol (PIMAF)</t>
  </si>
  <si>
    <t>PROCAFE e Impulso Productivo al Café</t>
  </si>
  <si>
    <t>Incentivos Productivos</t>
  </si>
  <si>
    <t>Programa de Apoyo a la Productividad de la Mujer Emprendedora (PROMETE)</t>
  </si>
  <si>
    <t>Fondo para el Apoyo a Proyectos Productivos en Núcleos Agrarios (FAPPA)</t>
  </si>
  <si>
    <t>Arráigate (FORMAR y Jóvenes Emprendedores)</t>
  </si>
  <si>
    <t>Atención a Siniestros Agropecuarios</t>
  </si>
  <si>
    <t>Desarrollo Comercial de la Agricultura Familiar</t>
  </si>
  <si>
    <t>Fortalecimiento a Organizaciones Rurales</t>
  </si>
  <si>
    <t>Desarrollo de Zonas Áridas (PRODEZA)</t>
  </si>
  <si>
    <t>Programa de Acciones Complementarias para Mejorar las Sanidades</t>
  </si>
  <si>
    <t>Sanidades Federalizado</t>
  </si>
  <si>
    <t>Rastros TIF</t>
  </si>
  <si>
    <t>Programa de Sanidad e Inocuidad Agroalimentaria</t>
  </si>
  <si>
    <t>Sistema Nacional de Agroparques</t>
  </si>
  <si>
    <t>Productividad Agroalimentaria</t>
  </si>
  <si>
    <t>Fortalecimiento a la Cadena Productiva</t>
  </si>
  <si>
    <t>Desarrollo Productivo Sur Sureste</t>
  </si>
  <si>
    <t>Certificación para la Normalización Agroalimentaria</t>
  </si>
  <si>
    <t>Acceso al Financiamiento en Apoyo a la Pesca</t>
  </si>
  <si>
    <t>Acceso al Financiamiento en Apoyo a la Agricultura</t>
  </si>
  <si>
    <t>Acceso al Financiamiento en Apoyo Pecuario</t>
  </si>
  <si>
    <t>Programa de Productividad y Competitividad Agroalimentaria</t>
  </si>
  <si>
    <t>Infraestructura, Maquinaria y Equipo Post Productivo Pecuario</t>
  </si>
  <si>
    <t>Investigación y Transferencia de Tecnología Pecuaria</t>
  </si>
  <si>
    <t>Perforación de Pozos Pecuarios</t>
  </si>
  <si>
    <t>Innovación y Tecnología Pesquera</t>
  </si>
  <si>
    <t>Impulso a la Capitalización</t>
  </si>
  <si>
    <t>Modernización de Maquinaria y Equipo</t>
  </si>
  <si>
    <t>n.a</t>
  </si>
  <si>
    <t>PROAGRO Cultivos Básicos y Estratégicos</t>
  </si>
  <si>
    <t>Innovación Agroalimentaria</t>
  </si>
  <si>
    <t>Producción Integral</t>
  </si>
  <si>
    <t>PROAGRO Insumos</t>
  </si>
  <si>
    <t>Agroproducción</t>
  </si>
  <si>
    <t>Tecnificación del Riego</t>
  </si>
  <si>
    <t>Concurrencia en Materia Pesquera</t>
  </si>
  <si>
    <t>Concurrencia en Materia Pecuaria</t>
  </si>
  <si>
    <t>Concurrencia en Materia Agrícola</t>
  </si>
  <si>
    <t>Programa de Concurrencia con las Entidades Federativas</t>
  </si>
  <si>
    <t>Programa de Fomento a la Inversión y Productividad</t>
  </si>
  <si>
    <t>Promoción Comercial y Fomento a las Exportaciones</t>
  </si>
  <si>
    <t>Incentivos a la Comercialización</t>
  </si>
  <si>
    <t>Programa de Comercialización y Desarrollo de Mercados</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</si>
  <si>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</si>
  <si>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</si>
  <si>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</si>
  <si>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</si>
  <si>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</si>
  <si>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Hacienda y Crédito Público</t>
  </si>
  <si>
    <t>Programa de financiamiento y aseguramiento al medio rural</t>
  </si>
  <si>
    <t>Programa PEC / Ramo / Componente / Subcomponente / Rama Productiva</t>
  </si>
  <si>
    <t>Vertiente</t>
  </si>
  <si>
    <t>ANEXO 11 DEL DPEF 2016
EVOLUCIÓN DE LAS EROGACIONES CORRESPONDIENTES AL PROGRAMA ESPECIAL CONCURRENTE PARA EL DESARROLLO RURAL SUSTENTABLE
Enero-junio
(Millones de pesos)</t>
  </si>
  <si>
    <t>Planeación y dirección de los procesos productivos</t>
  </si>
  <si>
    <t xml:space="preserve">Coordinación de las funciones y recursos para la infraestructura eléctrica </t>
  </si>
  <si>
    <t>Promoción de medidas para el ahorro y uso eficiente de la energía eléctrica</t>
  </si>
  <si>
    <t>Operación y mantenimiento de los procesos de distribución y de comercialización de energía eléctrica</t>
  </si>
  <si>
    <t xml:space="preserve">Operación y mantenimiento a líneas de transmisión, subestaciones de transformación y red fibra óptica </t>
  </si>
  <si>
    <t>Suministro de energéticos a las centrales generadoras de electricidad</t>
  </si>
  <si>
    <t>Operación y mantenimiento de las centrales generadoras de energía eléctrica</t>
  </si>
  <si>
    <t xml:space="preserve">Operación Red de Fibra Óptica  y apoyo tecnológico a los procesos productivos </t>
  </si>
  <si>
    <r>
      <t xml:space="preserve">53 Comisión Federal de Electricidad  </t>
    </r>
    <r>
      <rPr>
        <b/>
        <vertAlign val="superscript"/>
        <sz val="6"/>
        <rFont val="Soberana Sans"/>
        <family val="3"/>
      </rPr>
      <t>3_/</t>
    </r>
  </si>
  <si>
    <t xml:space="preserve">Atención a la salud   </t>
  </si>
  <si>
    <t>Equidad de Género</t>
  </si>
  <si>
    <r>
      <t xml:space="preserve">GYN Instituto de Seguridad y Servicios Sociales de los Trabajadores del Estado   </t>
    </r>
    <r>
      <rPr>
        <b/>
        <vertAlign val="superscript"/>
        <sz val="6"/>
        <rFont val="Soberana Sans"/>
        <family val="3"/>
      </rPr>
      <t>3_/</t>
    </r>
  </si>
  <si>
    <t xml:space="preserve">Atención a la salud  </t>
  </si>
  <si>
    <t>Servicios de guardería</t>
  </si>
  <si>
    <t xml:space="preserve">Prevención y control de enfermedades  </t>
  </si>
  <si>
    <r>
      <t xml:space="preserve">GYR Instituto Mexicano del Seguro Social   </t>
    </r>
    <r>
      <rPr>
        <b/>
        <vertAlign val="superscript"/>
        <sz val="6"/>
        <rFont val="Soberana Sans"/>
        <family val="3"/>
      </rPr>
      <t>3_/  4_/</t>
    </r>
  </si>
  <si>
    <t>Fortalecimiento a la Transversalidad de la Perspectiva de Género</t>
  </si>
  <si>
    <t>Fortalecimiento de la Igualdad Sustantiva entre Mujeres y Hombres</t>
  </si>
  <si>
    <t>Actividades de apoyo a la función pública y buen Gobierno</t>
  </si>
  <si>
    <t>Regulación y permisos de Hidrocarburos</t>
  </si>
  <si>
    <t xml:space="preserve">Regulación y permisos de electricidad  </t>
  </si>
  <si>
    <t xml:space="preserve">45 Comisión Reguladora de Energía  </t>
  </si>
  <si>
    <t>Producción y difusión de información estadística y geográfica</t>
  </si>
  <si>
    <t>40 Información Nacional Estadística y Geográfica</t>
  </si>
  <si>
    <t xml:space="preserve">Apoyos para actividades científicas, tecnológicas y de innovación  </t>
  </si>
  <si>
    <t>Promover, divulgar, dar seguimiento, evaluar y monitorear la política nacional en materia de Igualdad entre mujeres y hombres, y atender Asuntos de la mujer</t>
  </si>
  <si>
    <t xml:space="preserve">35 Comisión Nacional de los Derechos Humanos  </t>
  </si>
  <si>
    <t>Otorgamiento de prerrogativas a partidos políticos, fiscalización de sus recursos y administración de los tiempos del estado en radio y televisión</t>
  </si>
  <si>
    <t>Dirección, soporte jurídico electoral y apoyo logístico</t>
  </si>
  <si>
    <t>Capacitación y educación para el ejercicio democrático de la ciudadanía</t>
  </si>
  <si>
    <t xml:space="preserve">22 Instituto Nacional Electoral  </t>
  </si>
  <si>
    <t>Planeación y conducción de la política de turismo</t>
  </si>
  <si>
    <t xml:space="preserve">21 Turismo </t>
  </si>
  <si>
    <t xml:space="preserve">Programa de Fomento a la Economía Social  </t>
  </si>
  <si>
    <t xml:space="preserve">Articulación de políticas públicas integrales de juventud </t>
  </si>
  <si>
    <t>20 Desarrollo social</t>
  </si>
  <si>
    <t>Apoyo Económico a Viudas de Veteranos de la Revolución Mexicana</t>
  </si>
  <si>
    <t xml:space="preserve">Gestión, promoción, supervisión y evaluación del aprovechamiento sustentable de la energía  </t>
  </si>
  <si>
    <t>Coordinación de la política energética en electricidad</t>
  </si>
  <si>
    <t>Regulación y supervisión de actividades nucleares y radiológicas</t>
  </si>
  <si>
    <t xml:space="preserve">18 Energía  </t>
  </si>
  <si>
    <t>Investigar y perseguir los delitos relativos a la Delincuencia Organizada</t>
  </si>
  <si>
    <t>Investigar y perseguir los delitos del orden federal</t>
  </si>
  <si>
    <t xml:space="preserve">Apoyos para el Desarrollo Forestal Sustentable  </t>
  </si>
  <si>
    <t xml:space="preserve">Programa de Infraestructura </t>
  </si>
  <si>
    <t xml:space="preserve">Programa de acceso al financiamiento para soluciones habitacionales  </t>
  </si>
  <si>
    <t>Programa de Apoyo al Empleo (PAE)</t>
  </si>
  <si>
    <t xml:space="preserve">Ejecución de los programas y acciones de la Política Laboral  </t>
  </si>
  <si>
    <t>Procuración de justicia laboral</t>
  </si>
  <si>
    <t>14 Trabajo y Previsión Social</t>
  </si>
  <si>
    <t>Proyectos de infraestructura social de asistencia y seguridad social</t>
  </si>
  <si>
    <t xml:space="preserve">Sistema Educativo Naval y programa de becas </t>
  </si>
  <si>
    <t xml:space="preserve">Apoyos para la protección de las personas en estado de necesidad  </t>
  </si>
  <si>
    <t xml:space="preserve">Salud materna, sexual y reproductiva  </t>
  </si>
  <si>
    <t xml:space="preserve">Programa de vacunación </t>
  </si>
  <si>
    <t xml:space="preserve">Atención a la Salud  </t>
  </si>
  <si>
    <t>Investigación y desarrollo tecnológico en salud</t>
  </si>
  <si>
    <t xml:space="preserve">Formación y capacitación de recursos humanos para la salud  </t>
  </si>
  <si>
    <t xml:space="preserve"> Fortalecimiento de la Calidad Educativa  </t>
  </si>
  <si>
    <t xml:space="preserve">Políticas de igualdad de género en el sector educativo </t>
  </si>
  <si>
    <t xml:space="preserve">Servicios de Educación Superior y Posgrado  </t>
  </si>
  <si>
    <t xml:space="preserve">11 Educación Pública  </t>
  </si>
  <si>
    <t xml:space="preserve">Programa nacional de financiamiento al microempresario y a la mujer rural  </t>
  </si>
  <si>
    <t xml:space="preserve">Definición, conducción y supervisión de la política de comunicaciones y transportes </t>
  </si>
  <si>
    <t xml:space="preserve">Programa de Productividad Rural  </t>
  </si>
  <si>
    <t>Diseño y Aplicación de la Política Agropecuaria</t>
  </si>
  <si>
    <t>08  Agricultura, Ganadería,  Desarrollo Rural, Pesca y Alimentación</t>
  </si>
  <si>
    <t>Otros proyectos de infraestructura social</t>
  </si>
  <si>
    <t>07 Defensa Nacional</t>
  </si>
  <si>
    <t xml:space="preserve">06 Hacienda y Crédito Público </t>
  </si>
  <si>
    <t xml:space="preserve">Promoción y defensa de los intereses de México en el ámbito multilateral </t>
  </si>
  <si>
    <t xml:space="preserve">Atención, protección, servicios y asistencia consulares   </t>
  </si>
  <si>
    <t xml:space="preserve">Programa de Derechos Humanos  </t>
  </si>
  <si>
    <t>Implementar las políticas, programas y acciones tendientes a garantizar la seguridad pública de la Nación y sus habitantes</t>
  </si>
  <si>
    <t>Planeación demográfica del país</t>
  </si>
  <si>
    <t xml:space="preserve">H. Cámara de Senadores </t>
  </si>
  <si>
    <r>
      <t xml:space="preserve">H. Cámara de Diputados </t>
    </r>
    <r>
      <rPr>
        <vertAlign val="superscript"/>
        <sz val="6"/>
        <rFont val="Soberana Sans"/>
        <family val="3"/>
      </rPr>
      <t>2_/</t>
    </r>
  </si>
  <si>
    <t xml:space="preserve">Actividades derivadas del trabajo legislativo   </t>
  </si>
  <si>
    <t>01 Poder Legislativo</t>
  </si>
  <si>
    <t>ANEXO 13 DEL DPEF 2016
EVOLUCIÓN DE LAS EROGACIONES PARA LA IGUALDAD ENTRE MUJERES Y HOMBRES
Enero-junio
(Pesos)</t>
  </si>
  <si>
    <t>Proyectos de infraestructura económica de electricidad (Pidiregas)</t>
  </si>
  <si>
    <t>Proyectos de infraestructura económica de electricidad</t>
  </si>
  <si>
    <t>53   Comisión Federal de Electricidad</t>
  </si>
  <si>
    <t>Proyectos de infraestructura económica de hidrocarburos</t>
  </si>
  <si>
    <t>52   Petróleos Mexicanos</t>
  </si>
  <si>
    <t>47   Entidades no Sectorizadas</t>
  </si>
  <si>
    <t xml:space="preserve">Innovación tecnológica para incrementar la productividad de las empresas </t>
  </si>
  <si>
    <t xml:space="preserve">Becas de posgrado y apoyos a la calidad </t>
  </si>
  <si>
    <t xml:space="preserve">Apoyos para actividades científicas, tecnológicas y de innovación </t>
  </si>
  <si>
    <t>38   Consejo Nacional de Ciencia y Tecnología</t>
  </si>
  <si>
    <t>Fondo de Prevención de Desastres Naturales (FOPREDEN)</t>
  </si>
  <si>
    <t>Fondo de Desastres Naturales (FONDEN)</t>
  </si>
  <si>
    <t>23   Provisiones Salariales y Económicas</t>
  </si>
  <si>
    <t>21   Turismo</t>
  </si>
  <si>
    <t xml:space="preserve">Gestión, promoción, supervisión y evaluación del aprovechamiento sustentable de la energía </t>
  </si>
  <si>
    <t>Fondos de Diversificación Energética</t>
  </si>
  <si>
    <t>Coordinación de la política energética en hidrocarburos</t>
  </si>
  <si>
    <t xml:space="preserve">Coordinación de la política energética en electricidad </t>
  </si>
  <si>
    <t>Conducción de la política energética</t>
  </si>
  <si>
    <t>18   Energía</t>
  </si>
  <si>
    <t xml:space="preserve">Tratamiento de Aguas Residuales </t>
  </si>
  <si>
    <t>Sistema Nacional de Áreas Naturales Protegidas</t>
  </si>
  <si>
    <t>Regulación Ambiental</t>
  </si>
  <si>
    <t xml:space="preserve">Protección Forestal </t>
  </si>
  <si>
    <t xml:space="preserve">Programas de Calidad del Aire y Verificación Vehicular </t>
  </si>
  <si>
    <t>Programa de Manejo de Áreas Naturales Protegidas</t>
  </si>
  <si>
    <t xml:space="preserve">Programa de Conservación para el Desarrollo Sostenible </t>
  </si>
  <si>
    <t>Prevención y gestión integral de residuos</t>
  </si>
  <si>
    <t xml:space="preserve">Normativa Ambiental e Instrumentos para el Desarrollo Sustentable </t>
  </si>
  <si>
    <t xml:space="preserve">Investigación en Cambio Climático, Sustentabilidad y Crecimiento Verde </t>
  </si>
  <si>
    <t>Investigación científica y tecnológica</t>
  </si>
  <si>
    <t xml:space="preserve">Inspección y Vigilancia del Medio Ambiente y Recursos Naturales </t>
  </si>
  <si>
    <t>Infraestructura de agua potable, alcantarillado y saneamiento</t>
  </si>
  <si>
    <t>Fideicomisos Ambientales</t>
  </si>
  <si>
    <t xml:space="preserve">Conservación y Aprovechamiento Sustentable de la Vida Silvestre </t>
  </si>
  <si>
    <t>Capacitación Ambiental y Desarrollo Sustentable</t>
  </si>
  <si>
    <t xml:space="preserve">16   Medio Ambiente y Recursos Naturales </t>
  </si>
  <si>
    <t>Programa de Prevención de Riesgos</t>
  </si>
  <si>
    <t xml:space="preserve"> 15   Desarrollo Agrario, Territorial y Urbano</t>
  </si>
  <si>
    <t>13   Marina</t>
  </si>
  <si>
    <t>Vigilancia epidemiológica</t>
  </si>
  <si>
    <t>Protección Contra Riesgos Sanitarios</t>
  </si>
  <si>
    <t>12   Salud</t>
  </si>
  <si>
    <t>Promoción del comercio exterior y atracción de inversión extranjera directa</t>
  </si>
  <si>
    <t>10   Economía</t>
  </si>
  <si>
    <t>Reconstrucción y Conservación de Carreteras</t>
  </si>
  <si>
    <t>09   Comunicaciones y Transportes</t>
  </si>
  <si>
    <t>08   Agricultura, Ganadería, Desarrollo Rural, Pesca y Alimentación</t>
  </si>
  <si>
    <r>
      <t xml:space="preserve">Coordinación del Sistema Nacional de Protección Civil </t>
    </r>
    <r>
      <rPr>
        <vertAlign val="superscript"/>
        <sz val="6"/>
        <rFont val="Soberana Sans"/>
        <family val="3"/>
      </rPr>
      <t>2_/</t>
    </r>
  </si>
  <si>
    <t>04   Gobernación</t>
  </si>
  <si>
    <t xml:space="preserve">Aprobado 
anual
</t>
  </si>
  <si>
    <t>ANEXO 16 DEL DPEF 2016
EVOLUCIÓN DE LAS EROGACIONES PARA LA ADAPTACIÓN Y MITIGACIÓN DE LOS EFECTOS DEL CAMBIO CLIMÁTICO 
Enero-junio
(Pesos)</t>
  </si>
  <si>
    <t>Atención a Personas con Discapacidad</t>
  </si>
  <si>
    <t>51 Instituto de Seguridad y Servicios Sociales de los Trabajadores del Estado</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</si>
  <si>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</si>
  <si>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</si>
  <si>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en el Transporte Público para las Personas con Discapacidad</t>
  </si>
  <si>
    <t>Servicios a grupos con necesidades especiales</t>
  </si>
  <si>
    <r>
      <t>Programa de estancias infantiles para apoyar a madres trabajadoras</t>
    </r>
    <r>
      <rPr>
        <vertAlign val="superscript"/>
        <sz val="6"/>
        <color theme="1"/>
        <rFont val="Soberana Sans"/>
        <family val="3"/>
      </rPr>
      <t xml:space="preserve"> 5_/</t>
    </r>
  </si>
  <si>
    <t>Programa de Atención a Jornaleros Agrícolas</t>
  </si>
  <si>
    <r>
      <t xml:space="preserve">Desarrollo integral de las personas con discapacidad </t>
    </r>
    <r>
      <rPr>
        <vertAlign val="superscript"/>
        <sz val="6"/>
        <color theme="1"/>
        <rFont val="Soberana Sans"/>
        <family val="3"/>
      </rPr>
      <t>4_/</t>
    </r>
  </si>
  <si>
    <t xml:space="preserve">14 Trabajo y Previsión Social </t>
  </si>
  <si>
    <t>Servicios de asistencia social integral</t>
  </si>
  <si>
    <t>Programa de Desarrollo Comunitario "Comunidad DIFerente"</t>
  </si>
  <si>
    <t>Programa de Atención a Personas con Discapacidad</t>
  </si>
  <si>
    <t>Instituto Nacional de Rehabilitación Luis Guillermo Ibarra Ibarra</t>
  </si>
  <si>
    <t>Formación y capacitación de recursos humanos para la salud</t>
  </si>
  <si>
    <t>Asistencia social y protección del paciente</t>
  </si>
  <si>
    <t>Apoyos para la protección de las personas en estado de necesidad</t>
  </si>
  <si>
    <t xml:space="preserve">12 Salud </t>
  </si>
  <si>
    <t xml:space="preserve">11 Educación Pública </t>
  </si>
  <si>
    <t>Atención, protección, servicios y asistencia consulares</t>
  </si>
  <si>
    <r>
      <t xml:space="preserve">05 Relaciones Exteriores </t>
    </r>
    <r>
      <rPr>
        <b/>
        <vertAlign val="superscript"/>
        <sz val="6"/>
        <color theme="1"/>
        <rFont val="Soberana Sans"/>
        <family val="3"/>
      </rPr>
      <t>3_/</t>
    </r>
  </si>
  <si>
    <t>Consejo Nacional para Prevenir la Discriminación</t>
  </si>
  <si>
    <r>
      <t xml:space="preserve">Autorizado 
anual </t>
    </r>
    <r>
      <rPr>
        <vertAlign val="superscript"/>
        <sz val="7"/>
        <color theme="1"/>
        <rFont val="Soberana Sans"/>
        <family val="3"/>
      </rPr>
      <t>2_/</t>
    </r>
    <r>
      <rPr>
        <sz val="7"/>
        <color theme="1"/>
        <rFont val="Soberana Sans"/>
        <family val="3"/>
      </rPr>
      <t xml:space="preserve"> </t>
    </r>
  </si>
  <si>
    <t>ANEXO 14 DEL DPEF 2016
EVOLUCIÓN DE LAS EROGACIONES CORRESPONDIENTES AL ANEXO RECURSOS PARA LA ATENCIÓN DE GRUPOS VULNERABLES
Enero-junio
(Pesos)</t>
  </si>
  <si>
    <t>Prestaciones sociales</t>
  </si>
  <si>
    <t>Atención a la Salud</t>
  </si>
  <si>
    <t xml:space="preserve">51 Instituto de Seguridad y Servicios Sociales de los Trabajadores del Estado </t>
  </si>
  <si>
    <r>
      <t>Prevención y control de enfermedades</t>
    </r>
    <r>
      <rPr>
        <vertAlign val="superscript"/>
        <sz val="6"/>
        <color theme="1"/>
        <rFont val="Soberana Sans"/>
        <family val="3"/>
      </rPr>
      <t xml:space="preserve"> 12_/</t>
    </r>
  </si>
  <si>
    <t xml:space="preserve">50 Instituto Mexicano del Seguro Social </t>
  </si>
  <si>
    <r>
      <t xml:space="preserve">Programa de Apoyo a la Educación Indígena </t>
    </r>
    <r>
      <rPr>
        <vertAlign val="superscript"/>
        <sz val="6"/>
        <color theme="1"/>
        <rFont val="Soberana Sans"/>
        <family val="3"/>
      </rPr>
      <t>11_/</t>
    </r>
  </si>
  <si>
    <r>
      <t xml:space="preserve">Fortalecimiento de la Igualdad Sustantiva entre Mujeres y Hombres </t>
    </r>
    <r>
      <rPr>
        <vertAlign val="superscript"/>
        <sz val="6"/>
        <color theme="1"/>
        <rFont val="Soberana Sans"/>
        <family val="3"/>
      </rPr>
      <t>2_/</t>
    </r>
  </si>
  <si>
    <t>Regulación y Supervisión de los sectores Telecomunicaciones y Radiodifusión</t>
  </si>
  <si>
    <t>43 Instituto Federal de Telecomunicaciones</t>
  </si>
  <si>
    <t>Atender asuntos de la niñez,  la familia, adolescentes y personas adultas mayores</t>
  </si>
  <si>
    <r>
      <t xml:space="preserve">FONE Servicios Personales </t>
    </r>
    <r>
      <rPr>
        <vertAlign val="superscript"/>
        <sz val="6"/>
        <color theme="1"/>
        <rFont val="Soberana Sans"/>
        <family val="3"/>
      </rPr>
      <t>10_/</t>
    </r>
  </si>
  <si>
    <t>FASSA</t>
  </si>
  <si>
    <t>Servicios de educación básica en el D.F.</t>
  </si>
  <si>
    <t>Becas para la población atendida por el sector educativo</t>
  </si>
  <si>
    <t xml:space="preserve">25 Previsiones y Aportaciones para los Sistemas de Educación Básica, Normal, Tecnológica y de Adultos </t>
  </si>
  <si>
    <r>
      <t xml:space="preserve">Capacitación y educación para el ejercicio democrático de la ciudadanía </t>
    </r>
    <r>
      <rPr>
        <vertAlign val="superscript"/>
        <sz val="6"/>
        <color theme="1"/>
        <rFont val="Soberana Sans"/>
        <family val="3"/>
      </rPr>
      <t>9_/</t>
    </r>
  </si>
  <si>
    <t xml:space="preserve">22 Instituto Nacional Electoral </t>
  </si>
  <si>
    <t>Adquisición de leche nacional</t>
  </si>
  <si>
    <t xml:space="preserve">20 Desarrollo Social </t>
  </si>
  <si>
    <t>Investigar y perseguir los delitos federales de carácter especial</t>
  </si>
  <si>
    <t>Proyectos de infraestructura social de salud</t>
  </si>
  <si>
    <t>Protección y restitución de los derechos de las niñas, niños y adolescentes</t>
  </si>
  <si>
    <t>Programa de vacunación</t>
  </si>
  <si>
    <r>
      <t xml:space="preserve">Proyectos de infraestructura social del sector educativo </t>
    </r>
    <r>
      <rPr>
        <vertAlign val="superscript"/>
        <sz val="6"/>
        <color theme="1"/>
        <rFont val="Soberana Sans"/>
        <family val="3"/>
      </rPr>
      <t>8_/</t>
    </r>
  </si>
  <si>
    <t xml:space="preserve">PROSPERA Programa de Inclusión Social </t>
  </si>
  <si>
    <t>Programa Nacional de Inglés</t>
  </si>
  <si>
    <r>
      <t xml:space="preserve">Producción y transmisión de materiales educativos </t>
    </r>
    <r>
      <rPr>
        <vertAlign val="superscript"/>
        <sz val="6"/>
        <color theme="1"/>
        <rFont val="Soberana Sans"/>
        <family val="3"/>
      </rPr>
      <t>7_/</t>
    </r>
  </si>
  <si>
    <t>Producción y distribución de libros y materiales educativos</t>
  </si>
  <si>
    <t>Políticas de igualdad de género en el sector educativo</t>
  </si>
  <si>
    <r>
      <t xml:space="preserve">Fortalecimiento de la Calidad Educativa </t>
    </r>
    <r>
      <rPr>
        <vertAlign val="superscript"/>
        <sz val="6"/>
        <color theme="1"/>
        <rFont val="Soberana Sans"/>
        <family val="3"/>
      </rPr>
      <t>6_/</t>
    </r>
  </si>
  <si>
    <t xml:space="preserve">Fortalecimiento a la educación temprana y el desarrollo infantil </t>
  </si>
  <si>
    <r>
      <t>Evaluaciones de la calidad de la educación</t>
    </r>
    <r>
      <rPr>
        <vertAlign val="superscript"/>
        <sz val="6"/>
        <color theme="1"/>
        <rFont val="Soberana Sans"/>
        <family val="3"/>
      </rPr>
      <t xml:space="preserve"> 5_/</t>
    </r>
  </si>
  <si>
    <t>Educación para Adultos (INEA)</t>
  </si>
  <si>
    <t>Educación Inicial y Básica Comunitaria</t>
  </si>
  <si>
    <r>
      <t xml:space="preserve">Diseño de la Política Educativa </t>
    </r>
    <r>
      <rPr>
        <vertAlign val="superscript"/>
        <sz val="6"/>
        <color theme="1"/>
        <rFont val="Soberana Sans"/>
        <family val="3"/>
      </rPr>
      <t>4_/</t>
    </r>
  </si>
  <si>
    <r>
      <t>11 Educación Pública</t>
    </r>
    <r>
      <rPr>
        <b/>
        <vertAlign val="superscript"/>
        <sz val="6"/>
        <color theme="1"/>
        <rFont val="Soberana Sans"/>
        <family val="3"/>
      </rPr>
      <t xml:space="preserve"> </t>
    </r>
  </si>
  <si>
    <r>
      <t>Desarrollo y aplicación de programas educativos en materia agropecuaria</t>
    </r>
    <r>
      <rPr>
        <vertAlign val="superscript"/>
        <sz val="6"/>
        <color theme="1"/>
        <rFont val="Soberana Sans"/>
        <family val="3"/>
      </rPr>
      <t xml:space="preserve"> 3_/</t>
    </r>
  </si>
  <si>
    <t xml:space="preserve">08 Agricultura, Ganadería, Desarrollo Rural, Pesca y Alimentación </t>
  </si>
  <si>
    <t xml:space="preserve">Secretaría Ejecutiva del Sistema Nacional para la Protección Integral de Niñas, Niños y Adolescentes
</t>
  </si>
  <si>
    <t>Instituto Nacional de Migración</t>
  </si>
  <si>
    <t>Dirección General del Registro Nacional de Población e Identificación Personal</t>
  </si>
  <si>
    <t>Coordinación General de la Comisión Mexicana de Ayuda a Refugiados</t>
  </si>
  <si>
    <t>ANEXO 18 DEL DPEF 2016
EVOLUCIÓN DE LAS EROGACIONES CORRESPONDIENTES AL ANEXO RECURSOS PARA LA ATENCIÓN DE NIÑAS, NIÑOS Y ADOLESCENTES
Enero-junio
(Pesos)</t>
  </si>
  <si>
    <r>
      <t xml:space="preserve">Atención a la Salud </t>
    </r>
    <r>
      <rPr>
        <vertAlign val="superscript"/>
        <sz val="6"/>
        <color theme="1"/>
        <rFont val="Soberana Sans"/>
        <family val="3"/>
      </rPr>
      <t>12_/</t>
    </r>
  </si>
  <si>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color theme="1"/>
        <rFont val="Soberana Sans"/>
        <family val="3"/>
      </rPr>
      <t>2_/</t>
    </r>
    <r>
      <rPr>
        <sz val="6"/>
        <color theme="1"/>
        <rFont val="Soberana Sans"/>
        <family val="3"/>
      </rPr>
      <t xml:space="preserve"> No incluye 150 mdp correspondientes al Fondo de Apoyo a Migrantes del Ramo 23 Previsiones Salariales y Económicas, los cuales se reportarán dentro de este Anexo en el transcurso de 2016.
Fuente: Dependencias y entidades de la Administración Pública Federal.</t>
    </r>
  </si>
  <si>
    <r>
      <t xml:space="preserve">Nota: Las sumas parciales pueden no coincidir con el total, así como los cálculos porcentuales, debido al redondeo de las cifras.
</t>
    </r>
    <r>
      <rPr>
        <vertAlign val="superscript"/>
        <sz val="6"/>
        <rFont val="Soberana Sans"/>
        <family val="3"/>
      </rPr>
      <t>1_/</t>
    </r>
    <r>
      <rPr>
        <sz val="6"/>
        <rFont val="Soberana Sans"/>
        <family val="3"/>
      </rPr>
      <t xml:space="preserve"> De acuerdo con la Ley General de Contablilidad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El importe del calendario difiere del Anexo 11 del Decreto de Presupuesto de Egresos de la Federación 2016, resultado de la aplicación de las reducciones a los Programas Presupuestarios indicadas por la Cámara de Diputados del H. Congreso de la Unión.
Fuente: Dependencias y entidades de la Administración Pública Federal.
</t>
    </r>
  </si>
  <si>
    <r>
      <t xml:space="preserve">Desarrollo de Capacidades Educación </t>
    </r>
    <r>
      <rPr>
        <vertAlign val="superscript"/>
        <sz val="6"/>
        <rFont val="Soberana Sans"/>
        <family val="3"/>
      </rPr>
      <t>2_/</t>
    </r>
  </si>
  <si>
    <r>
      <t xml:space="preserve">Universidad Autónoma Agraria Antonio Narro </t>
    </r>
    <r>
      <rPr>
        <vertAlign val="superscript"/>
        <sz val="6"/>
        <rFont val="Soberana Sans"/>
        <family val="3"/>
      </rPr>
      <t>2_/</t>
    </r>
  </si>
  <si>
    <r>
      <t xml:space="preserve">Infraestructura Rural </t>
    </r>
    <r>
      <rPr>
        <vertAlign val="superscript"/>
        <sz val="6"/>
        <rFont val="Soberana Sans"/>
        <family val="3"/>
      </rPr>
      <t>2_/</t>
    </r>
  </si>
  <si>
    <r>
      <t xml:space="preserve">Infraestructura Hidroagrícola </t>
    </r>
    <r>
      <rPr>
        <vertAlign val="superscript"/>
        <sz val="6"/>
        <rFont val="Soberana Sans"/>
        <family val="3"/>
      </rPr>
      <t>2_/</t>
    </r>
  </si>
  <si>
    <r>
      <t xml:space="preserve">TOTAL </t>
    </r>
    <r>
      <rPr>
        <b/>
        <vertAlign val="superscript"/>
        <sz val="6"/>
        <rFont val="Soberana Sans"/>
        <family val="3"/>
      </rPr>
      <t>2_/</t>
    </r>
  </si>
  <si>
    <t>ANEXO 12 DEL DPEF 2016
EVOLUCIÓN DE LAS EROGACIONES CORRESPONDIENTES AL PROGRAMA DE CIENCIA, TECNOLOGÍA E INNOVACIÓN
Enero-junio
(Pesos)</t>
  </si>
  <si>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Considera tanto las ampliaciones como las reducciones aprobadas por la H. Cámara de Diputados en el Presupuesto de Egresos de la Federación para el Ejercicio Fiscal 2016 (PEF 2016).
</t>
    </r>
    <r>
      <rPr>
        <vertAlign val="superscript"/>
        <sz val="6"/>
        <color theme="1"/>
        <rFont val="Soberana Sans"/>
        <family val="3"/>
      </rPr>
      <t xml:space="preserve">3_/ </t>
    </r>
    <r>
      <rPr>
        <sz val="6"/>
        <color theme="1"/>
        <rFont val="Soberana Sans"/>
        <family val="3"/>
      </rPr>
      <t xml:space="preserve">Se adicionan 250 millones de pesos para equipamiento del Instituto Politécnico Nacional.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</si>
  <si>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Incluye recursos por 10 millones de pesos para el desarrollo de proyectos y actividades a cargo de la Comisión de Igualdad de Género y 4.0 millones de pesos para la operación de la Unidad de Igualdad de Género. 
</t>
    </r>
    <r>
      <rPr>
        <vertAlign val="superscript"/>
        <sz val="6"/>
        <rFont val="Soberana Sans"/>
        <family val="3"/>
      </rPr>
      <t>3_/</t>
    </r>
    <r>
      <rPr>
        <sz val="6"/>
        <rFont val="Soberana Sans"/>
        <family val="3"/>
      </rPr>
      <t xml:space="preserve"> El presupuesto no se suma en el total por ser recursos propios.
</t>
    </r>
    <r>
      <rPr>
        <vertAlign val="superscript"/>
        <sz val="6"/>
        <rFont val="Soberana Sans"/>
        <family val="3"/>
      </rPr>
      <t>4_/</t>
    </r>
    <r>
      <rPr>
        <sz val="6"/>
        <rFont val="Soberana Sans"/>
        <family val="3"/>
      </rPr>
      <t xml:space="preserve"> El sobrejercicio que se observa obedece a la calendarización del presupuesto, situación que se verá regularizada en el transcurso del ejercicio con las adecuaciones al presupuesto.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</si>
  <si>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La reducción del presupuesto autorizado anual de los programas, se debe a los ajustes preventivos llevados a cabo por el Gobierno Federal ante el panorama económico mundial.
</t>
    </r>
    <r>
      <rPr>
        <vertAlign val="superscript"/>
        <sz val="6"/>
        <rFont val="Soberana Sans"/>
        <family val="3"/>
      </rPr>
      <t>3_/</t>
    </r>
    <r>
      <rPr>
        <sz val="6"/>
        <rFont val="Soberana Sans"/>
        <family val="3"/>
      </rPr>
      <t xml:space="preserve"> La diferencia entre el pagado al mes de junio y el autorizado al periodo será ejercido en su totalidad en el mes de agosto del presente ejercicio fiscal.
</t>
    </r>
    <r>
      <rPr>
        <vertAlign val="superscript"/>
        <sz val="6"/>
        <rFont val="Soberana Sans"/>
        <family val="3"/>
      </rPr>
      <t>4_/</t>
    </r>
    <r>
      <rPr>
        <sz val="6"/>
        <rFont val="Soberana Sans"/>
        <family val="3"/>
      </rPr>
      <t xml:space="preserve"> La diferencia registrada en el presupuesto autorizado al periodo y el pagado al mes de junio, se debe al menor número de personas elegibles incorporadas al Programa, debido a los ajustes administrativos derivados de la revisión integral del contrato relacionado con la prestación de los servicios de apoyo que la Universidad Autónoma del Estado de México (UAEM) tenía con la Dirección General de Atención a Grupos Prioritarios, en proyectos relacionados con el registro de  incorporación de los adultos mayores, mismo que coincidió con la aplicación de medidas de blindaje electoral, con el fin de evitar cualquier tipo de proselitismo dentro del Programa. Por ello, el proceso de planeación de la incorporación de adultos mayores del programa, se pospuso para los bimestres restantes del año.
</t>
    </r>
    <r>
      <rPr>
        <vertAlign val="superscript"/>
        <sz val="6"/>
        <rFont val="Soberana Sans"/>
        <family val="3"/>
      </rPr>
      <t>5_/</t>
    </r>
    <r>
      <rPr>
        <sz val="6"/>
        <rFont val="Soberana Sans"/>
        <family val="3"/>
      </rPr>
      <t xml:space="preserve"> La variación que se presenta en el presupuesto autorizado al periodo y pagado al mes de junio, sera cubierta una vez que los responsables hayan cumplido con los siete primeros criterios que establecen las Reglas de Operación. Asimismo, los apoyos para la revalidación de Programas Internos de Protección Civil y Seguro de Responsabilidad Civil y Daños a Terceros están en proceso de entrega, una vez que se verifique que cumplieron con todos los requisitos establecidos.
Fuente: Dependencias y entidades de la Administración Pública Federal.
</t>
    </r>
  </si>
  <si>
    <r>
      <t xml:space="preserve">Comisión Federal de Electricidad  </t>
    </r>
    <r>
      <rPr>
        <vertAlign val="superscript"/>
        <sz val="6"/>
        <rFont val="Soberana Sans"/>
        <family val="3"/>
      </rPr>
      <t>3_/</t>
    </r>
  </si>
  <si>
    <r>
      <t xml:space="preserve">Instituto de Investigaciones Eléctricas  </t>
    </r>
    <r>
      <rPr>
        <vertAlign val="superscript"/>
        <sz val="6"/>
        <rFont val="Soberana Sans"/>
        <family val="3"/>
      </rPr>
      <t>2_/</t>
    </r>
  </si>
  <si>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 xml:space="preserve">2_/ </t>
    </r>
    <r>
      <rPr>
        <sz val="6"/>
        <color theme="1"/>
        <rFont val="Soberana Sans"/>
        <family val="3"/>
      </rPr>
      <t xml:space="preserve">Conforme al Decreto publicado en el Diario Oficial de la Federación el 24 de junio de 2016, el Instituto de Investigaciones Eléctricas (IIE) se convierte en el Instituto Nacional de Electricidad y Energías Limpias (INEEL).
</t>
    </r>
    <r>
      <rPr>
        <vertAlign val="superscript"/>
        <sz val="6"/>
        <color theme="1"/>
        <rFont val="Soberana Sans"/>
        <family val="3"/>
      </rPr>
      <t>3_/</t>
    </r>
    <r>
      <rPr>
        <sz val="6"/>
        <color theme="1"/>
        <rFont val="Soberana Sans"/>
        <family val="3"/>
      </rPr>
      <t xml:space="preserve"> Incluye los Proyectos de Infraestructura Productiva de Largo Plazo.
Fuente: Dependencias y Entidades de la Administración Pública Federal.
</t>
    </r>
  </si>
  <si>
    <r>
      <t xml:space="preserve"> 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La reducción del presupuesto autorizado anual respecto del aprobado anual, se debe principalmente a que se centralizaron los recursos en las Direcciones Generales de Recursos Humanos, Materiales y Servicios Generales, y Tecnologías de la Información y Comunicaciones para optmizar costos en la adquisición de bienes y contratación de servicios básicos, que permitan dar cumplimiento, entre otros, al Artículo 16 fracción VI del Decreto del Presupuesto de Egresos de la Federación para el Ejercicio Fiscal 2016. 
n.a.: No aplica.
Fuente: Dependencias y entidades de la Administración Pública Federal.
</t>
    </r>
  </si>
  <si>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</si>
  <si>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La reducción del presupuesto autorizado anual respecto el aprobado, se debe a los ajustes preventivos llevados a cabo por el Gobierno Federal ante el panorama económico mundial.
</t>
    </r>
    <r>
      <rPr>
        <vertAlign val="superscript"/>
        <sz val="6"/>
        <rFont val="Soberana Sans"/>
        <family val="3"/>
      </rPr>
      <t>3_/</t>
    </r>
    <r>
      <rPr>
        <sz val="6"/>
        <rFont val="Soberana Sans"/>
        <family val="3"/>
      </rPr>
      <t xml:space="preserve"> La diferencia entre el presupuesto aprobado y autorizado anual  se debe que se adecuaron  recursos entre diferentes  programas presupuestarios, a fin de cumplir con diversos compromisos de pago de la Universidad Autónoma Chapingo  y el Colegio Superior Agropecuario del Estado de Guerrero. 
</t>
    </r>
    <r>
      <rPr>
        <vertAlign val="superscript"/>
        <sz val="6"/>
        <rFont val="Soberana Sans"/>
        <family val="3"/>
      </rPr>
      <t xml:space="preserve">4_/ </t>
    </r>
    <r>
      <rPr>
        <sz val="6"/>
        <rFont val="Soberana Sans"/>
        <family val="3"/>
      </rPr>
      <t xml:space="preserve">La variación que se presenta entre el presupuesto aprobado y autorizado anual, deriva de la transferencia de recursos a la Coordinación General de Universidades Tecnológicas y Politécnicas, programa presupuestario “Prestación de Servicios de Educación Superior y Posgrado”; a fin de apoyar al cumplimiento del contrato al mes de marzo por la Prestación de Servicios a Largo Plazo, que celebraron la Secretaría de Educación Pública (SEP) y la Concesionaria Universidad Politécnica de San Luís Potosí, S.A. de C.V.
</t>
    </r>
    <r>
      <rPr>
        <vertAlign val="superscript"/>
        <sz val="6"/>
        <rFont val="Soberana Sans"/>
        <family val="3"/>
      </rPr>
      <t xml:space="preserve">5_/ </t>
    </r>
    <r>
      <rPr>
        <sz val="6"/>
        <rFont val="Soberana Sans"/>
        <family val="3"/>
      </rPr>
      <t xml:space="preserve">La diferencia entre el presupuesto aprobado y autorizado anual se debe la transferencia de recursos a la Dirección General de Innovación, Calidad y Organización,  con la finalidad de dar cumplimiento al Acuerdo para el traspaso establecido entre la SEP y la Administración Federal de Servicios Educativos en el Distrito Federal (AFSEDF) suscrito el 20 de abril de 2016. Adicionalmente, a la transferencia de recursos de la Dirección General de Evaluación de Políticas a la Dirección General de Relaciones Exteriores, a fin de cubrir las cuotas de participación de TALIS y PIAAC, ante la Organización para la Cooperación y el Desarrollo Económicos (OCDE).
</t>
    </r>
    <r>
      <rPr>
        <vertAlign val="superscript"/>
        <sz val="6"/>
        <rFont val="Soberana Sans"/>
        <family val="3"/>
      </rPr>
      <t>6_/</t>
    </r>
    <r>
      <rPr>
        <sz val="6"/>
        <rFont val="Soberana Sans"/>
        <family val="3"/>
      </rPr>
      <t xml:space="preserve"> La variación que se observa entre el presupuesto aprobado y autorizado anual, se debe a la transferencia de recursos de la partida “Subsidios a la prestación de servicios públicos” a diversas Entidades Federativas para el pago de los Convenios de Coordinación celebrados entre la SEP y los Estados.
</t>
    </r>
    <r>
      <rPr>
        <vertAlign val="superscript"/>
        <sz val="6"/>
        <rFont val="Soberana Sans"/>
        <family val="3"/>
      </rPr>
      <t>7_/</t>
    </r>
    <r>
      <rPr>
        <sz val="6"/>
        <rFont val="Soberana Sans"/>
        <family val="3"/>
      </rPr>
      <t xml:space="preserve"> La diferencia entre el presupuesto aprobado y autorizado anual, deriva de la transferencia de recursos a la Dirección General de Recursos Materiales y Servicios. Lo anterior, con el objeto de cubrir a la Comisión Federal de Electricidad el servicio de electrificación de 1,001 centros educativos en localidades electrificadas y no electrificadas.
</t>
    </r>
    <r>
      <rPr>
        <vertAlign val="superscript"/>
        <sz val="6"/>
        <rFont val="Soberana Sans"/>
        <family val="3"/>
      </rPr>
      <t xml:space="preserve">8_/ </t>
    </r>
    <r>
      <rPr>
        <sz val="6"/>
        <rFont val="Soberana Sans"/>
        <family val="3"/>
      </rPr>
      <t xml:space="preserve"> La variación que se presenta entre el presupuesto aprobado y autorizado anual se debe a movimiento de recursos de la Subsecretaría de Educación Media Superior al Instituto Nacional de Infraestructura Educativa, con el propósito de ejecutar las acciones que permitan el cumplimiento de los Compromisos Presidenciales, la construcción de tres planteles de educación media superior en el municipio de Tijuana y la construcción de tres planteles de educación media superior en el estado de Guanajuato.
</t>
    </r>
    <r>
      <rPr>
        <vertAlign val="superscript"/>
        <sz val="6"/>
        <rFont val="Soberana Sans"/>
        <family val="3"/>
      </rPr>
      <t>9_/</t>
    </r>
    <r>
      <rPr>
        <sz val="6"/>
        <rFont val="Soberana Sans"/>
        <family val="3"/>
      </rPr>
      <t xml:space="preserve"> La diferencia entre el presupuesto autorizado al periodo y el gasto pagado se debe a que, del proceso en materia electoral (Elecciones locales y extraordinarias) se han reprogramado actividades que se llevaran a cabo para el segundo semestre.
</t>
    </r>
    <r>
      <rPr>
        <vertAlign val="superscript"/>
        <sz val="6"/>
        <rFont val="Soberana Sans"/>
        <family val="3"/>
      </rPr>
      <t xml:space="preserve">10_/ </t>
    </r>
    <r>
      <rPr>
        <sz val="6"/>
        <rFont val="Soberana Sans"/>
        <family val="3"/>
      </rPr>
      <t xml:space="preserve"> La diferencia en el pagado y autorizado al periodo será ejercido en los meses siguientes, conforme la SEP gestione ante la SHCP la autorización de las Cuentas por Liquidar Certificadas para el pago de los servicios personales a los beneficiarios.
</t>
    </r>
    <r>
      <rPr>
        <vertAlign val="superscript"/>
        <sz val="6"/>
        <rFont val="Soberana Sans"/>
        <family val="3"/>
      </rPr>
      <t>11_/</t>
    </r>
    <r>
      <rPr>
        <sz val="6"/>
        <rFont val="Soberana Sans"/>
        <family val="3"/>
      </rPr>
      <t xml:space="preserve">  La variación del presupuesto aprobado anual respecto al presupuesto autorizado, se deriva de movimientos entre diversos programas presupuestarios para dar prioridad a la adquisición de equipo y realizar la transición de Amplitud Modulada a la banda de Frecuencia Modulada de las radiodifusoras de la CDI en los estados de San Luis Potosí, Oaxaca, Baja California, Chiapas, Puebla, Hidalgo, Nayarit, Quintana Roo, Yucatán, Durango, Guerrero, Veracruz, Campeche, Michoacán, Chihuahua y Sonora. Cabe mencionar que, esta Comisión realizó movimientos de calendario, así como compensados entre Partida de gasto y Entidades Federativas, para subsanar las necesidades de los Programas.
</t>
    </r>
    <r>
      <rPr>
        <vertAlign val="superscript"/>
        <sz val="6"/>
        <rFont val="Soberana Sans"/>
        <family val="3"/>
      </rPr>
      <t>12_/</t>
    </r>
    <r>
      <rPr>
        <sz val="6"/>
        <rFont val="Soberana Sans"/>
        <family val="3"/>
      </rPr>
      <t xml:space="preserve"> La diferencia entre el gasto pagado y el presupuesto autorizado al periodo obedece a la calendarización del presupuesto de servicios personales. Esta situación se verá regularizada en el transcurso del ejercicio fiscal actual con las adecuaciones al presupuesto.
Fuente: Dependencias y entidades de la Administración Pública Federal.
</t>
    </r>
  </si>
  <si>
    <r>
      <t>Nota: Las sumas parciales pueden no coincidir con el total, así como los cálculos porcentuales, debido al redondeo de las cifras.</t>
    </r>
    <r>
      <rPr>
        <vertAlign val="superscript"/>
        <sz val="6"/>
        <color theme="1"/>
        <rFont val="Soberana Sans"/>
        <family val="3"/>
      </rPr>
      <t xml:space="preserve">
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n.a.: No aplica.
Fuente: Dependencias y entidades de la Administración Pública Federal.
</t>
    </r>
  </si>
  <si>
    <t>ANEXO 19 DEL DPEF 2016
ACCIONES PARA LA PREVENCIÓN DEL DELITO, COMBATE A LAS ADICCIONES, RESCATE DE ESPACIOS PÚBLICOS Y PROMOCIÓN DE PROYECTOS PRODUCTIVOS
Enero-junio
(Pesos)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</si>
</sst>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_ ;[Red]\-#,##0\ "/>
    <numFmt numFmtId="165" formatCode="#,##0.0_ ;\-#,##0.0\ "/>
    <numFmt numFmtId="166" formatCode="_-* #,##0_-;\-* #,##0_-;_-* &quot;-&quot;??_-;_-@_-"/>
    <numFmt numFmtId="167" formatCode="#,##0.0"/>
    <numFmt numFmtId="168" formatCode="0.0"/>
    <numFmt numFmtId="169" formatCode="#,##0.0_ ;[Red]\-#,##0.0\ "/>
    <numFmt numFmtId="170" formatCode="_-* #,##0.0_-;\-* #,##0.0_-;_-* &quot;-&quot;??_-;_-@_-"/>
    <numFmt numFmtId="171" formatCode="#,##0.000000"/>
    <numFmt numFmtId="172" formatCode="#,##0_ ;\-#,##0\ "/>
    <numFmt numFmtId="173" formatCode="#,##0.0000_ ;[Red]\-#,##0.0000\ "/>
  </numFmts>
  <fonts count="44">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vertAlign val="superscript"/>
      <sz val="7"/>
      <color theme="1"/>
      <name val="Soberana Sans"/>
      <family val="3"/>
    </font>
    <font>
      <sz val="10"/>
      <name val="MS Sans Serif"/>
      <family val="2"/>
    </font>
    <font>
      <sz val="11"/>
      <color indexed="8"/>
      <name val="Calibri"/>
      <family val="2"/>
    </font>
    <font>
      <sz val="10"/>
      <color theme="1"/>
      <name val="Arial"/>
      <family val="2"/>
    </font>
    <font>
      <sz val="9"/>
      <color theme="1"/>
      <name val="Calibri"/>
      <family val="2"/>
      <scheme val="minor"/>
    </font>
    <font>
      <sz val="9"/>
      <color theme="0"/>
      <name val="Soberana Sans"/>
      <family val="3"/>
    </font>
    <font>
      <sz val="6"/>
      <color theme="0"/>
      <name val="Soberana Sans"/>
      <family val="3"/>
    </font>
    <font>
      <b/>
      <sz val="10"/>
      <name val="Soberana Sans"/>
      <family val="3"/>
    </font>
    <font>
      <sz val="7"/>
      <name val="Soberana Sans"/>
      <family val="3"/>
    </font>
    <font>
      <sz val="10"/>
      <color theme="1"/>
      <name val="Soberana Sans"/>
      <family val="3"/>
    </font>
    <font>
      <vertAlign val="superscript"/>
      <sz val="6"/>
      <color theme="1"/>
      <name val="Soberana Sans"/>
      <family val="3"/>
    </font>
    <font>
      <sz val="8"/>
      <color theme="1"/>
      <name val="Soberana Sans"/>
      <family val="3"/>
    </font>
    <font>
      <b/>
      <sz val="6"/>
      <color theme="1"/>
      <name val="Soberana Sans"/>
      <family val="3"/>
    </font>
    <font>
      <b/>
      <sz val="10"/>
      <color theme="1"/>
      <name val="Soberana Sans"/>
      <family val="3"/>
    </font>
    <font>
      <b/>
      <sz val="10"/>
      <color theme="0"/>
      <name val="Soberana Sans"/>
      <family val="3"/>
    </font>
    <font>
      <b/>
      <sz val="9"/>
      <color theme="0"/>
      <name val="Soberana Sans"/>
      <family val="3"/>
    </font>
    <font>
      <b/>
      <sz val="6"/>
      <color rgb="FFFF0000"/>
      <name val="Soberana Sans"/>
      <family val="3"/>
    </font>
    <font>
      <b/>
      <sz val="6"/>
      <color theme="0"/>
      <name val="Soberana Sans"/>
      <family val="3"/>
    </font>
    <font>
      <b/>
      <vertAlign val="superscript"/>
      <sz val="6"/>
      <name val="Soberana Sans"/>
      <family val="3"/>
    </font>
    <font>
      <b/>
      <sz val="9"/>
      <color theme="1"/>
      <name val="Soberana Sans"/>
      <family val="3"/>
    </font>
    <font>
      <sz val="10"/>
      <name val="Soberana Sans"/>
      <family val="3"/>
    </font>
    <font>
      <vertAlign val="superscript"/>
      <sz val="6"/>
      <name val="Soberana Sans"/>
      <family val="3"/>
    </font>
    <font>
      <u/>
      <sz val="6"/>
      <color theme="0"/>
      <name val="Soberana Sans"/>
      <family val="3"/>
    </font>
    <font>
      <sz val="11"/>
      <name val="Soberana Sans"/>
      <family val="3"/>
    </font>
    <font>
      <sz val="11"/>
      <color rgb="FF1F497D"/>
      <name val="Soberana Sans"/>
      <family val="3"/>
    </font>
    <font>
      <sz val="8"/>
      <color theme="0" tint="-0.499984740745262"/>
      <name val="Soberana Sans"/>
      <family val="3"/>
    </font>
    <font>
      <sz val="9"/>
      <name val="Soberana Sans"/>
      <family val="3"/>
    </font>
    <font>
      <sz val="8"/>
      <name val="Calibri"/>
      <family val="2"/>
      <scheme val="minor"/>
    </font>
    <font>
      <sz val="8"/>
      <color theme="1"/>
      <name val="Calibri"/>
      <family val="2"/>
      <scheme val="minor"/>
    </font>
    <font>
      <b/>
      <vertAlign val="superscript"/>
      <sz val="6"/>
      <color theme="1"/>
      <name val="Soberana Sans"/>
      <family val="3"/>
    </font>
    <font>
      <sz val="6"/>
      <color theme="1"/>
      <name val="Calibri"/>
      <family val="2"/>
      <scheme val="minor"/>
    </font>
  </fonts>
  <fills count="2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FF"/>
        <bgColor indexed="64"/>
      </patternFill>
    </fill>
    <fill>
      <patternFill patternType="solid">
        <fgColor rgb="FFC6E0B4"/>
        <bgColor indexed="64"/>
      </patternFill>
    </fill>
    <fill>
      <patternFill patternType="solid">
        <fgColor theme="0" tint="-4.9989318521683403E-2"/>
        <bgColor indexed="64"/>
      </patternFill>
    </fill>
    <fill>
      <patternFill patternType="solid">
        <fgColor rgb="FFE7E6E6"/>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top style="medium">
        <color auto="1"/>
      </top>
      <bottom/>
      <diagonal/>
    </border>
  </borders>
  <cellStyleXfs count="560">
    <xf numFmtId="0" fontId="0" fillId="0" borderId="0"/>
    <xf numFmtId="43" fontId="1" fillId="0" borderId="0" applyFont="0" applyFill="0" applyBorder="0" applyAlignment="0" applyProtection="0"/>
    <xf numFmtId="0" fontId="2" fillId="0" borderId="0"/>
    <xf numFmtId="0" fontId="7" fillId="0" borderId="0"/>
    <xf numFmtId="0" fontId="8" fillId="0" borderId="0" applyNumberFormat="0" applyFill="0" applyBorder="0" applyAlignment="0" applyProtection="0">
      <alignment vertical="top"/>
      <protection locked="0"/>
    </xf>
    <xf numFmtId="43" fontId="9" fillId="0" borderId="0" applyFont="0" applyFill="0" applyBorder="0" applyAlignment="0" applyProtection="0"/>
    <xf numFmtId="0" fontId="1" fillId="0" borderId="0"/>
    <xf numFmtId="0" fontId="1" fillId="0" borderId="0"/>
    <xf numFmtId="0" fontId="7" fillId="0" borderId="0"/>
    <xf numFmtId="43" fontId="7" fillId="0" borderId="0" applyFont="0" applyFill="0" applyBorder="0" applyAlignment="0" applyProtection="0"/>
    <xf numFmtId="0" fontId="7" fillId="0" borderId="0"/>
    <xf numFmtId="43" fontId="1" fillId="0" borderId="0" applyFont="0" applyFill="0" applyBorder="0" applyAlignment="0" applyProtection="0"/>
    <xf numFmtId="0" fontId="11" fillId="0" borderId="0"/>
    <xf numFmtId="0" fontId="7" fillId="0" borderId="0"/>
    <xf numFmtId="0" fontId="12"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 fillId="0" borderId="0"/>
    <xf numFmtId="0" fontId="1" fillId="0" borderId="0"/>
    <xf numFmtId="0" fontId="1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4" fillId="0" borderId="0"/>
    <xf numFmtId="43" fontId="1" fillId="0" borderId="0" applyFont="0" applyFill="0" applyBorder="0" applyAlignment="0" applyProtection="0"/>
    <xf numFmtId="0" fontId="2" fillId="0" borderId="0"/>
    <xf numFmtId="0" fontId="7" fillId="0" borderId="0"/>
    <xf numFmtId="0" fontId="2" fillId="0" borderId="0"/>
    <xf numFmtId="0" fontId="7" fillId="0" borderId="0"/>
    <xf numFmtId="43" fontId="15" fillId="0" borderId="0" applyFont="0" applyFill="0" applyBorder="0" applyAlignment="0" applyProtection="0"/>
    <xf numFmtId="43" fontId="2" fillId="0" borderId="0" applyFont="0" applyFill="0" applyBorder="0" applyAlignment="0" applyProtection="0"/>
    <xf numFmtId="0" fontId="2" fillId="0" borderId="0"/>
    <xf numFmtId="43" fontId="7" fillId="0" borderId="0" applyFont="0" applyFill="0" applyBorder="0" applyAlignment="0" applyProtection="0"/>
    <xf numFmtId="43" fontId="2" fillId="0" borderId="0" applyFont="0" applyFill="0" applyBorder="0" applyAlignment="0" applyProtection="0"/>
    <xf numFmtId="0" fontId="16" fillId="0" borderId="0"/>
    <xf numFmtId="0" fontId="7" fillId="0" borderId="0"/>
    <xf numFmtId="43" fontId="16" fillId="0" borderId="0" applyFont="0" applyFill="0" applyBorder="0" applyAlignment="0" applyProtection="0"/>
    <xf numFmtId="43" fontId="12" fillId="0" borderId="0" applyFont="0" applyFill="0" applyBorder="0" applyAlignment="0" applyProtection="0"/>
    <xf numFmtId="0" fontId="2" fillId="0" borderId="0"/>
    <xf numFmtId="43" fontId="11" fillId="0" borderId="0" applyFont="0" applyFill="0" applyBorder="0" applyAlignment="0" applyProtection="0"/>
    <xf numFmtId="0" fontId="2" fillId="0" borderId="0"/>
    <xf numFmtId="43" fontId="17" fillId="0" borderId="0" applyFont="0" applyFill="0" applyBorder="0" applyAlignment="0" applyProtection="0"/>
    <xf numFmtId="0" fontId="2" fillId="0" borderId="0"/>
    <xf numFmtId="0" fontId="11" fillId="0" borderId="0"/>
    <xf numFmtId="43" fontId="1" fillId="0" borderId="0" applyFont="0" applyFill="0" applyBorder="0" applyAlignment="0" applyProtection="0"/>
    <xf numFmtId="43" fontId="7" fillId="0" borderId="0" applyFont="0" applyFill="0" applyBorder="0" applyAlignment="0" applyProtection="0"/>
    <xf numFmtId="0" fontId="17" fillId="0" borderId="0"/>
    <xf numFmtId="0" fontId="17" fillId="0" borderId="0"/>
    <xf numFmtId="43" fontId="7" fillId="0" borderId="0" applyFont="0" applyFill="0" applyBorder="0" applyAlignment="0" applyProtection="0"/>
    <xf numFmtId="0" fontId="7" fillId="0" borderId="0"/>
    <xf numFmtId="0" fontId="1" fillId="0" borderId="0"/>
    <xf numFmtId="0" fontId="8" fillId="0" borderId="0" applyNumberFormat="0" applyFill="0" applyBorder="0" applyAlignment="0" applyProtection="0">
      <alignment vertical="top"/>
      <protection locked="0"/>
    </xf>
    <xf numFmtId="43" fontId="7" fillId="0" borderId="0" applyFont="0" applyFill="0" applyBorder="0" applyAlignment="0" applyProtection="0"/>
  </cellStyleXfs>
  <cellXfs count="340">
    <xf numFmtId="0" fontId="0" fillId="0" borderId="0" xfId="0"/>
    <xf numFmtId="0" fontId="3" fillId="0" borderId="0" xfId="0" applyFont="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164" fontId="4" fillId="0" borderId="0" xfId="1" applyNumberFormat="1" applyFont="1" applyFill="1" applyBorder="1" applyAlignment="1">
      <alignment vertical="top"/>
    </xf>
    <xf numFmtId="164" fontId="5" fillId="0" borderId="3" xfId="1" applyNumberFormat="1" applyFont="1" applyFill="1" applyBorder="1" applyAlignment="1">
      <alignment vertical="top" wrapText="1"/>
    </xf>
    <xf numFmtId="0" fontId="10" fillId="3" borderId="0" xfId="0" applyFont="1" applyFill="1" applyBorder="1" applyAlignment="1">
      <alignment horizontal="center" vertical="top"/>
    </xf>
    <xf numFmtId="0" fontId="10" fillId="3" borderId="0" xfId="0" applyFont="1" applyFill="1" applyBorder="1" applyAlignment="1">
      <alignment vertical="top"/>
    </xf>
    <xf numFmtId="0" fontId="4" fillId="4" borderId="0" xfId="2" applyFont="1" applyFill="1" applyBorder="1" applyAlignment="1">
      <alignment vertical="top"/>
    </xf>
    <xf numFmtId="164" fontId="4" fillId="4" borderId="0" xfId="1" applyNumberFormat="1" applyFont="1" applyFill="1" applyBorder="1" applyAlignment="1">
      <alignment vertical="top"/>
    </xf>
    <xf numFmtId="0" fontId="10" fillId="3" borderId="2" xfId="0" applyFont="1" applyFill="1" applyBorder="1" applyAlignment="1">
      <alignment horizontal="center" wrapText="1"/>
    </xf>
    <xf numFmtId="0" fontId="10" fillId="3" borderId="2" xfId="0" applyFont="1" applyFill="1" applyBorder="1" applyAlignment="1">
      <alignment horizontal="center"/>
    </xf>
    <xf numFmtId="164" fontId="3" fillId="0" borderId="0" xfId="0" applyNumberFormat="1" applyFont="1" applyAlignment="1">
      <alignment vertical="top"/>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18" fillId="0" borderId="0" xfId="0" applyFont="1" applyAlignment="1">
      <alignment vertical="top"/>
    </xf>
    <xf numFmtId="165" fontId="6" fillId="0" borderId="0" xfId="0" applyNumberFormat="1" applyFont="1" applyAlignment="1">
      <alignment vertical="top"/>
    </xf>
    <xf numFmtId="43" fontId="6" fillId="0" borderId="0" xfId="0" applyNumberFormat="1" applyFont="1" applyAlignment="1">
      <alignment vertical="top"/>
    </xf>
    <xf numFmtId="164" fontId="6" fillId="0" borderId="0" xfId="0" applyNumberFormat="1" applyFont="1" applyAlignment="1">
      <alignment vertical="top"/>
    </xf>
    <xf numFmtId="164" fontId="10" fillId="0" borderId="0" xfId="0" applyNumberFormat="1" applyFont="1" applyBorder="1" applyAlignment="1">
      <alignment vertical="center"/>
    </xf>
    <xf numFmtId="3" fontId="3" fillId="0" borderId="0" xfId="0" applyNumberFormat="1" applyFont="1" applyAlignment="1">
      <alignment vertical="top"/>
    </xf>
    <xf numFmtId="0" fontId="10" fillId="18" borderId="1" xfId="0" applyFont="1" applyFill="1" applyBorder="1" applyAlignment="1">
      <alignment horizontal="center" vertical="center" wrapText="1"/>
    </xf>
    <xf numFmtId="0" fontId="22" fillId="0" borderId="0" xfId="0" applyFont="1" applyAlignment="1">
      <alignment vertical="center"/>
    </xf>
    <xf numFmtId="0" fontId="22" fillId="0" borderId="0" xfId="0" applyFont="1" applyBorder="1" applyAlignment="1">
      <alignment vertical="center"/>
    </xf>
    <xf numFmtId="0" fontId="20" fillId="0" borderId="0" xfId="0" applyFont="1" applyAlignment="1">
      <alignment vertical="center"/>
    </xf>
    <xf numFmtId="0" fontId="10" fillId="0" borderId="0" xfId="0" applyFont="1" applyAlignment="1">
      <alignment horizontal="left" vertical="top"/>
    </xf>
    <xf numFmtId="0" fontId="10" fillId="0" borderId="0" xfId="0" applyFont="1" applyBorder="1" applyAlignment="1">
      <alignment horizontal="left" vertical="top"/>
    </xf>
    <xf numFmtId="164" fontId="10" fillId="0" borderId="0" xfId="0" applyNumberFormat="1" applyFont="1" applyAlignment="1">
      <alignment horizontal="left" vertical="top"/>
    </xf>
    <xf numFmtId="0" fontId="3" fillId="0" borderId="0" xfId="0" applyFont="1" applyAlignment="1">
      <alignment horizontal="left" vertical="top"/>
    </xf>
    <xf numFmtId="0" fontId="18" fillId="0" borderId="0" xfId="0" applyFont="1" applyAlignment="1">
      <alignment horizontal="left" vertical="top"/>
    </xf>
    <xf numFmtId="0" fontId="3" fillId="0" borderId="0" xfId="0" applyFont="1" applyAlignment="1">
      <alignment vertical="center"/>
    </xf>
    <xf numFmtId="0" fontId="19" fillId="0" borderId="3" xfId="2" applyFont="1" applyFill="1" applyBorder="1" applyAlignment="1">
      <alignment vertical="top"/>
    </xf>
    <xf numFmtId="0" fontId="5" fillId="0" borderId="3" xfId="2" applyFont="1" applyFill="1" applyBorder="1" applyAlignment="1">
      <alignment vertical="top"/>
    </xf>
    <xf numFmtId="0" fontId="5" fillId="0" borderId="0" xfId="2" applyFont="1" applyFill="1" applyBorder="1" applyAlignment="1">
      <alignment vertical="top"/>
    </xf>
    <xf numFmtId="164" fontId="5" fillId="0" borderId="0" xfId="1" applyNumberFormat="1" applyFont="1" applyFill="1" applyBorder="1" applyAlignment="1">
      <alignment vertical="top"/>
    </xf>
    <xf numFmtId="2" fontId="4" fillId="0" borderId="0" xfId="1" applyNumberFormat="1" applyFont="1" applyFill="1" applyBorder="1" applyAlignment="1">
      <alignment vertical="top"/>
    </xf>
    <xf numFmtId="2" fontId="4" fillId="4" borderId="0" xfId="1" applyNumberFormat="1" applyFont="1" applyFill="1" applyBorder="1" applyAlignment="1">
      <alignment vertical="top"/>
    </xf>
    <xf numFmtId="2" fontId="5" fillId="0" borderId="0" xfId="1" applyNumberFormat="1" applyFont="1" applyFill="1" applyBorder="1" applyAlignment="1">
      <alignment vertical="top"/>
    </xf>
    <xf numFmtId="2" fontId="6" fillId="0" borderId="3" xfId="0" applyNumberFormat="1" applyFont="1" applyFill="1" applyBorder="1" applyAlignment="1">
      <alignment horizontal="right" vertical="top"/>
    </xf>
    <xf numFmtId="2" fontId="4" fillId="4" borderId="0" xfId="1" applyNumberFormat="1" applyFont="1" applyFill="1" applyBorder="1" applyAlignment="1">
      <alignment horizontal="right" vertical="top"/>
    </xf>
    <xf numFmtId="2" fontId="5" fillId="0" borderId="0" xfId="1" applyNumberFormat="1" applyFont="1" applyFill="1" applyBorder="1" applyAlignment="1">
      <alignment horizontal="right" vertical="top"/>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0" fontId="10"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166" fontId="3" fillId="0" borderId="0" xfId="1" applyNumberFormat="1" applyFont="1" applyAlignment="1">
      <alignment vertical="top"/>
    </xf>
    <xf numFmtId="0" fontId="22" fillId="0" borderId="0" xfId="0" applyFont="1" applyFill="1" applyBorder="1"/>
    <xf numFmtId="0" fontId="18" fillId="0" borderId="0" xfId="0" applyFont="1" applyFill="1" applyBorder="1"/>
    <xf numFmtId="0" fontId="22" fillId="0" borderId="0" xfId="0" applyFont="1"/>
    <xf numFmtId="3" fontId="22" fillId="0" borderId="0" xfId="0" applyNumberFormat="1" applyFont="1"/>
    <xf numFmtId="0" fontId="22" fillId="0" borderId="0" xfId="0" applyFont="1" applyAlignment="1"/>
    <xf numFmtId="0" fontId="22" fillId="0" borderId="0" xfId="0" applyFont="1" applyAlignment="1">
      <alignment horizontal="left"/>
    </xf>
    <xf numFmtId="166" fontId="24" fillId="0" borderId="0" xfId="0" applyNumberFormat="1" applyFont="1" applyFill="1" applyBorder="1"/>
    <xf numFmtId="0" fontId="24" fillId="0" borderId="0" xfId="0" applyFont="1"/>
    <xf numFmtId="3" fontId="24" fillId="0" borderId="0" xfId="0" applyNumberFormat="1" applyFont="1"/>
    <xf numFmtId="0" fontId="24" fillId="0" borderId="0" xfId="0" applyFont="1" applyAlignment="1"/>
    <xf numFmtId="3" fontId="24" fillId="0" borderId="0" xfId="0" applyNumberFormat="1" applyFont="1" applyFill="1" applyBorder="1"/>
    <xf numFmtId="0" fontId="0" fillId="0" borderId="0" xfId="0" applyAlignment="1"/>
    <xf numFmtId="0" fontId="3" fillId="0" borderId="0" xfId="0" applyFont="1" applyFill="1" applyAlignment="1">
      <alignment vertical="top"/>
    </xf>
    <xf numFmtId="0" fontId="6" fillId="0" borderId="0" xfId="0" applyFont="1" applyBorder="1" applyAlignment="1">
      <alignment horizontal="left" vertical="center"/>
    </xf>
    <xf numFmtId="164" fontId="6" fillId="0" borderId="0" xfId="0" applyNumberFormat="1" applyFont="1" applyFill="1" applyAlignment="1">
      <alignment vertical="top"/>
    </xf>
    <xf numFmtId="167" fontId="4" fillId="0" borderId="2" xfId="0" applyNumberFormat="1" applyFont="1" applyFill="1" applyBorder="1" applyAlignment="1">
      <alignment horizontal="right" vertical="top"/>
    </xf>
    <xf numFmtId="3" fontId="5" fillId="0" borderId="2" xfId="0" applyNumberFormat="1" applyFont="1" applyFill="1" applyBorder="1" applyAlignment="1">
      <alignment horizontal="center" vertical="top"/>
    </xf>
    <xf numFmtId="3" fontId="5" fillId="0" borderId="2" xfId="1" applyNumberFormat="1" applyFont="1" applyFill="1" applyBorder="1" applyAlignment="1">
      <alignment vertical="top"/>
    </xf>
    <xf numFmtId="0" fontId="5" fillId="0" borderId="2" xfId="2" applyFont="1" applyFill="1" applyBorder="1" applyAlignment="1">
      <alignment vertical="top"/>
    </xf>
    <xf numFmtId="0" fontId="6" fillId="0" borderId="2" xfId="2" applyFont="1" applyFill="1" applyBorder="1" applyAlignment="1">
      <alignment horizontal="left" vertical="top"/>
    </xf>
    <xf numFmtId="167" fontId="4" fillId="0" borderId="0" xfId="0" applyNumberFormat="1" applyFont="1" applyFill="1" applyBorder="1" applyAlignment="1">
      <alignment horizontal="right" vertical="top"/>
    </xf>
    <xf numFmtId="3" fontId="5" fillId="0" borderId="0" xfId="0" applyNumberFormat="1" applyFont="1" applyFill="1" applyBorder="1" applyAlignment="1">
      <alignment horizontal="center" vertical="top"/>
    </xf>
    <xf numFmtId="0" fontId="6" fillId="0" borderId="0" xfId="2" applyFont="1" applyFill="1" applyBorder="1" applyAlignment="1">
      <alignment horizontal="left" vertical="top"/>
    </xf>
    <xf numFmtId="3" fontId="5" fillId="4" borderId="0" xfId="0" applyNumberFormat="1" applyFont="1" applyFill="1" applyBorder="1" applyAlignment="1">
      <alignment horizontal="center" vertical="top"/>
    </xf>
    <xf numFmtId="0" fontId="25" fillId="4" borderId="0" xfId="0" applyFont="1" applyFill="1" applyAlignment="1">
      <alignment vertical="center"/>
    </xf>
    <xf numFmtId="3" fontId="5" fillId="0" borderId="0" xfId="1" applyNumberFormat="1" applyFont="1" applyFill="1" applyBorder="1" applyAlignment="1">
      <alignment vertical="top"/>
    </xf>
    <xf numFmtId="0" fontId="26" fillId="0" borderId="0" xfId="0" applyFont="1" applyFill="1" applyBorder="1"/>
    <xf numFmtId="3" fontId="4" fillId="0" borderId="0" xfId="0" applyNumberFormat="1" applyFont="1" applyFill="1" applyBorder="1" applyAlignment="1">
      <alignment horizontal="center" vertical="top"/>
    </xf>
    <xf numFmtId="3" fontId="4" fillId="4" borderId="0" xfId="1" applyNumberFormat="1" applyFont="1" applyFill="1" applyBorder="1" applyAlignment="1">
      <alignment vertical="top"/>
    </xf>
    <xf numFmtId="0" fontId="27" fillId="0" borderId="0" xfId="0" applyFont="1" applyFill="1" applyBorder="1" applyAlignment="1">
      <alignment horizontal="center" vertical="center"/>
    </xf>
    <xf numFmtId="3" fontId="28" fillId="0" borderId="0" xfId="0" applyNumberFormat="1" applyFont="1" applyFill="1" applyBorder="1" applyAlignment="1">
      <alignment horizontal="center" vertical="center"/>
    </xf>
    <xf numFmtId="0" fontId="29" fillId="0" borderId="0" xfId="2" applyFont="1" applyFill="1" applyBorder="1" applyAlignment="1">
      <alignment vertical="top"/>
    </xf>
    <xf numFmtId="0" fontId="25" fillId="0" borderId="0" xfId="2" applyFont="1" applyFill="1" applyBorder="1" applyAlignment="1">
      <alignment horizontal="left" vertical="top"/>
    </xf>
    <xf numFmtId="164" fontId="24" fillId="0" borderId="0" xfId="0" applyNumberFormat="1" applyFont="1" applyAlignment="1">
      <alignment vertical="top"/>
    </xf>
    <xf numFmtId="0" fontId="24" fillId="0" borderId="0" xfId="0" applyFont="1" applyAlignment="1">
      <alignment vertical="top"/>
    </xf>
    <xf numFmtId="3" fontId="24" fillId="0" borderId="0" xfId="0" applyNumberFormat="1" applyFont="1" applyAlignment="1">
      <alignment vertical="top"/>
    </xf>
    <xf numFmtId="168" fontId="6" fillId="0" borderId="3" xfId="0" applyNumberFormat="1" applyFont="1" applyFill="1" applyBorder="1" applyAlignment="1">
      <alignment horizontal="right" vertical="top"/>
    </xf>
    <xf numFmtId="0" fontId="5" fillId="0" borderId="3" xfId="2" applyFont="1" applyFill="1" applyBorder="1" applyAlignment="1">
      <alignment horizontal="left" vertical="top" wrapText="1"/>
    </xf>
    <xf numFmtId="168" fontId="6" fillId="0" borderId="0" xfId="0" applyNumberFormat="1" applyFont="1" applyFill="1" applyBorder="1" applyAlignment="1">
      <alignment horizontal="right" vertical="top"/>
    </xf>
    <xf numFmtId="164" fontId="5" fillId="0" borderId="0" xfId="1" applyNumberFormat="1" applyFont="1" applyFill="1" applyBorder="1" applyAlignment="1">
      <alignment vertical="top" wrapText="1"/>
    </xf>
    <xf numFmtId="0" fontId="5" fillId="0" borderId="0" xfId="2" applyFont="1" applyFill="1" applyBorder="1" applyAlignment="1">
      <alignment horizontal="left" vertical="top" wrapText="1"/>
    </xf>
    <xf numFmtId="0" fontId="19" fillId="0" borderId="0" xfId="2" applyFont="1" applyFill="1" applyBorder="1" applyAlignment="1">
      <alignment vertical="top"/>
    </xf>
    <xf numFmtId="168" fontId="25" fillId="4" borderId="0" xfId="0" applyNumberFormat="1" applyFont="1" applyFill="1" applyBorder="1" applyAlignment="1">
      <alignment horizontal="right" vertical="top"/>
    </xf>
    <xf numFmtId="164" fontId="5" fillId="4" borderId="0" xfId="1" applyNumberFormat="1" applyFont="1" applyFill="1" applyBorder="1" applyAlignment="1">
      <alignment vertical="top" wrapText="1"/>
    </xf>
    <xf numFmtId="164" fontId="4" fillId="4" borderId="0" xfId="1" applyNumberFormat="1" applyFont="1" applyFill="1" applyBorder="1" applyAlignment="1">
      <alignment vertical="top" wrapText="1"/>
    </xf>
    <xf numFmtId="0" fontId="5" fillId="4" borderId="0" xfId="2" applyFont="1" applyFill="1" applyBorder="1" applyAlignment="1">
      <alignment vertical="top"/>
    </xf>
    <xf numFmtId="164" fontId="4" fillId="0" borderId="0" xfId="1" applyNumberFormat="1" applyFont="1" applyFill="1" applyBorder="1" applyAlignment="1">
      <alignment vertical="top" wrapText="1"/>
    </xf>
    <xf numFmtId="0" fontId="30" fillId="0" borderId="0" xfId="2" applyFont="1" applyFill="1" applyBorder="1" applyAlignment="1">
      <alignment vertical="top"/>
    </xf>
    <xf numFmtId="0" fontId="6" fillId="0" borderId="0" xfId="0" applyFont="1" applyFill="1" applyBorder="1" applyAlignment="1">
      <alignment vertical="top"/>
    </xf>
    <xf numFmtId="0" fontId="6" fillId="4" borderId="0" xfId="0" applyFont="1" applyFill="1" applyBorder="1" applyAlignment="1">
      <alignment vertical="top"/>
    </xf>
    <xf numFmtId="0" fontId="5" fillId="0" borderId="0" xfId="2" applyFont="1" applyFill="1" applyBorder="1" applyAlignment="1">
      <alignment vertical="top" wrapText="1"/>
    </xf>
    <xf numFmtId="0" fontId="5" fillId="4" borderId="0" xfId="2" applyFont="1" applyFill="1" applyBorder="1" applyAlignment="1">
      <alignment horizontal="left" vertical="top" wrapText="1"/>
    </xf>
    <xf numFmtId="168" fontId="25" fillId="0" borderId="0" xfId="0" applyNumberFormat="1" applyFont="1" applyFill="1" applyBorder="1" applyAlignment="1">
      <alignment horizontal="right" vertical="top"/>
    </xf>
    <xf numFmtId="0" fontId="3" fillId="0" borderId="0" xfId="0" applyFont="1" applyAlignment="1">
      <alignment horizontal="lef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166" fontId="24" fillId="0" borderId="0" xfId="1" applyNumberFormat="1" applyFont="1" applyFill="1" applyBorder="1"/>
    <xf numFmtId="0" fontId="24" fillId="0" borderId="0" xfId="0" applyFont="1" applyFill="1" applyBorder="1"/>
    <xf numFmtId="0" fontId="6" fillId="0" borderId="0" xfId="0" applyFont="1" applyFill="1" applyBorder="1" applyAlignment="1">
      <alignment vertical="top" wrapText="1"/>
    </xf>
    <xf numFmtId="0" fontId="5" fillId="0" borderId="2" xfId="2" applyFont="1" applyFill="1" applyBorder="1" applyAlignment="1">
      <alignment vertical="top" wrapText="1"/>
    </xf>
    <xf numFmtId="167" fontId="4" fillId="20" borderId="0" xfId="0" applyNumberFormat="1" applyFont="1" applyFill="1" applyBorder="1" applyAlignment="1">
      <alignment horizontal="right" vertical="top"/>
    </xf>
    <xf numFmtId="3" fontId="4" fillId="20" borderId="0" xfId="0" applyNumberFormat="1" applyFont="1" applyFill="1" applyBorder="1" applyAlignment="1">
      <alignment horizontal="center" vertical="top"/>
    </xf>
    <xf numFmtId="3" fontId="4" fillId="20" borderId="0" xfId="9" applyNumberFormat="1" applyFont="1" applyFill="1" applyBorder="1" applyAlignment="1">
      <alignment vertical="top"/>
    </xf>
    <xf numFmtId="0" fontId="4" fillId="20" borderId="0" xfId="2" applyFont="1" applyFill="1" applyBorder="1" applyAlignment="1">
      <alignment vertical="top" wrapText="1"/>
    </xf>
    <xf numFmtId="0" fontId="25" fillId="20" borderId="0" xfId="2" applyFont="1" applyFill="1" applyBorder="1" applyAlignment="1">
      <alignment horizontal="left" vertical="top"/>
    </xf>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3" fontId="4" fillId="0" borderId="0" xfId="1" applyNumberFormat="1" applyFont="1" applyFill="1" applyBorder="1" applyAlignment="1">
      <alignment vertical="top"/>
    </xf>
    <xf numFmtId="43" fontId="25" fillId="0" borderId="0" xfId="1" applyFont="1" applyFill="1" applyBorder="1" applyAlignment="1">
      <alignment vertical="top"/>
    </xf>
    <xf numFmtId="164" fontId="10" fillId="0" borderId="0" xfId="0" applyNumberFormat="1" applyFont="1" applyAlignment="1">
      <alignment vertical="top"/>
    </xf>
    <xf numFmtId="167" fontId="3" fillId="0" borderId="0" xfId="0" applyNumberFormat="1" applyFont="1" applyAlignment="1">
      <alignment vertical="top"/>
    </xf>
    <xf numFmtId="0" fontId="6" fillId="0" borderId="0" xfId="0" applyFont="1" applyBorder="1" applyAlignment="1">
      <alignment vertical="top"/>
    </xf>
    <xf numFmtId="164" fontId="6" fillId="0" borderId="0" xfId="0" applyNumberFormat="1" applyFont="1" applyBorder="1" applyAlignment="1">
      <alignment vertical="top"/>
    </xf>
    <xf numFmtId="164" fontId="6" fillId="0" borderId="0" xfId="0" applyNumberFormat="1" applyFont="1" applyFill="1" applyBorder="1" applyAlignment="1">
      <alignment vertical="top"/>
    </xf>
    <xf numFmtId="0" fontId="5" fillId="0" borderId="3" xfId="0" applyFont="1" applyFill="1" applyBorder="1" applyAlignment="1">
      <alignment vertical="top"/>
    </xf>
    <xf numFmtId="3" fontId="5" fillId="0" borderId="0" xfId="1" applyNumberFormat="1" applyFont="1" applyFill="1" applyBorder="1" applyAlignment="1">
      <alignment vertical="top" wrapText="1"/>
    </xf>
    <xf numFmtId="0" fontId="5" fillId="0" borderId="0" xfId="0" applyFont="1" applyFill="1" applyBorder="1" applyAlignment="1">
      <alignment vertical="top"/>
    </xf>
    <xf numFmtId="164" fontId="6" fillId="0" borderId="0" xfId="1" applyNumberFormat="1" applyFont="1" applyFill="1" applyBorder="1" applyAlignment="1">
      <alignment vertical="top"/>
    </xf>
    <xf numFmtId="0" fontId="5" fillId="0" borderId="0" xfId="2" applyFont="1" applyFill="1" applyBorder="1" applyAlignment="1">
      <alignment horizontal="left" vertical="top"/>
    </xf>
    <xf numFmtId="0" fontId="32" fillId="0" borderId="0" xfId="0" applyFont="1" applyAlignment="1">
      <alignment vertical="top"/>
    </xf>
    <xf numFmtId="169" fontId="4" fillId="0" borderId="0" xfId="2" applyNumberFormat="1" applyFont="1" applyFill="1" applyBorder="1" applyAlignment="1">
      <alignment vertical="top"/>
    </xf>
    <xf numFmtId="0" fontId="10" fillId="3" borderId="1" xfId="0" applyFont="1" applyFill="1" applyBorder="1" applyAlignment="1">
      <alignment horizontal="center" vertical="center" wrapText="1"/>
    </xf>
    <xf numFmtId="3" fontId="10" fillId="3" borderId="0" xfId="0" applyNumberFormat="1" applyFont="1" applyFill="1" applyBorder="1" applyAlignment="1">
      <alignment horizontal="center" vertical="center"/>
    </xf>
    <xf numFmtId="3" fontId="5" fillId="0" borderId="3" xfId="1" applyNumberFormat="1" applyFont="1" applyFill="1" applyBorder="1" applyAlignment="1">
      <alignment vertical="top" wrapText="1"/>
    </xf>
    <xf numFmtId="170" fontId="24" fillId="0" borderId="0" xfId="1" applyNumberFormat="1" applyFont="1" applyAlignment="1">
      <alignment vertical="top"/>
    </xf>
    <xf numFmtId="0" fontId="5" fillId="3" borderId="0" xfId="7" applyFont="1" applyFill="1" applyBorder="1" applyAlignment="1">
      <alignment vertical="top"/>
    </xf>
    <xf numFmtId="167" fontId="5" fillId="3" borderId="3" xfId="556" applyNumberFormat="1" applyFont="1" applyFill="1" applyBorder="1" applyAlignment="1">
      <alignment horizontal="right"/>
    </xf>
    <xf numFmtId="167" fontId="5" fillId="3" borderId="3" xfId="8" applyNumberFormat="1" applyFont="1" applyFill="1" applyBorder="1" applyAlignment="1">
      <alignment horizontal="right"/>
    </xf>
    <xf numFmtId="0" fontId="5" fillId="3" borderId="3" xfId="557" applyFont="1" applyFill="1" applyBorder="1" applyAlignment="1">
      <alignment vertical="center"/>
    </xf>
    <xf numFmtId="0" fontId="5" fillId="3" borderId="3" xfId="7" applyFont="1" applyFill="1" applyBorder="1" applyAlignment="1"/>
    <xf numFmtId="167" fontId="4" fillId="3" borderId="0" xfId="11" applyNumberFormat="1" applyFont="1" applyFill="1" applyBorder="1" applyAlignment="1">
      <alignment horizontal="right" vertical="center"/>
    </xf>
    <xf numFmtId="0" fontId="4" fillId="3" borderId="0" xfId="557" applyFont="1" applyFill="1" applyBorder="1" applyAlignment="1">
      <alignment vertical="center"/>
    </xf>
    <xf numFmtId="0" fontId="4" fillId="3" borderId="0" xfId="7" applyFont="1" applyFill="1" applyBorder="1" applyAlignment="1"/>
    <xf numFmtId="167" fontId="6" fillId="3" borderId="0" xfId="556" applyNumberFormat="1" applyFont="1" applyFill="1" applyBorder="1" applyAlignment="1">
      <alignment horizontal="right"/>
    </xf>
    <xf numFmtId="167" fontId="5" fillId="3" borderId="0" xfId="8" applyNumberFormat="1" applyFont="1" applyFill="1" applyBorder="1" applyAlignment="1">
      <alignment horizontal="right"/>
    </xf>
    <xf numFmtId="0" fontId="5" fillId="3" borderId="0" xfId="557" applyFont="1" applyFill="1" applyBorder="1" applyAlignment="1">
      <alignment vertical="center"/>
    </xf>
    <xf numFmtId="0" fontId="5" fillId="3" borderId="0" xfId="7" applyFont="1" applyFill="1" applyBorder="1" applyAlignment="1"/>
    <xf numFmtId="0" fontId="4" fillId="3" borderId="0" xfId="7" applyFont="1" applyFill="1" applyBorder="1" applyAlignment="1">
      <alignment vertical="center"/>
    </xf>
    <xf numFmtId="167" fontId="5" fillId="3" borderId="0" xfId="556" applyNumberFormat="1" applyFont="1" applyFill="1" applyBorder="1" applyAlignment="1">
      <alignment horizontal="right"/>
    </xf>
    <xf numFmtId="0" fontId="5" fillId="3" borderId="0" xfId="557" applyFont="1" applyFill="1" applyBorder="1" applyAlignment="1">
      <alignment horizontal="left" vertical="center"/>
    </xf>
    <xf numFmtId="0" fontId="33" fillId="3" borderId="0" xfId="556" applyFont="1" applyFill="1" applyBorder="1"/>
    <xf numFmtId="167" fontId="5" fillId="3" borderId="0" xfId="11" applyNumberFormat="1" applyFont="1" applyFill="1" applyBorder="1" applyAlignment="1">
      <alignment horizontal="right" vertical="center"/>
    </xf>
    <xf numFmtId="0" fontId="5" fillId="3" borderId="0" xfId="7" applyFont="1" applyFill="1" applyBorder="1" applyAlignment="1">
      <alignment vertical="center"/>
    </xf>
    <xf numFmtId="167" fontId="25" fillId="3" borderId="0" xfId="556" applyNumberFormat="1" applyFont="1" applyFill="1" applyBorder="1" applyAlignment="1">
      <alignment horizontal="right"/>
    </xf>
    <xf numFmtId="167" fontId="4" fillId="3" borderId="0" xfId="8" applyNumberFormat="1" applyFont="1" applyFill="1" applyBorder="1" applyAlignment="1">
      <alignment horizontal="right"/>
    </xf>
    <xf numFmtId="167" fontId="4" fillId="21" borderId="0" xfId="559" applyNumberFormat="1" applyFont="1" applyFill="1" applyBorder="1" applyAlignment="1">
      <alignment horizontal="right" vertical="center"/>
    </xf>
    <xf numFmtId="0" fontId="4" fillId="21" borderId="0" xfId="557" applyFont="1" applyFill="1" applyBorder="1" applyAlignment="1">
      <alignment vertical="center"/>
    </xf>
    <xf numFmtId="167" fontId="4" fillId="3" borderId="0" xfId="556" applyNumberFormat="1" applyFont="1" applyFill="1" applyBorder="1" applyAlignment="1">
      <alignment horizontal="right"/>
    </xf>
    <xf numFmtId="0" fontId="4" fillId="3" borderId="0" xfId="7" applyFont="1" applyFill="1" applyBorder="1" applyAlignment="1">
      <alignment horizontal="left"/>
    </xf>
    <xf numFmtId="0" fontId="5" fillId="0" borderId="0" xfId="557" applyFont="1" applyFill="1" applyBorder="1" applyAlignment="1">
      <alignment vertical="center"/>
    </xf>
    <xf numFmtId="167" fontId="6" fillId="3" borderId="0" xfId="7" applyNumberFormat="1" applyFont="1" applyFill="1" applyBorder="1" applyAlignment="1">
      <alignment horizontal="right"/>
    </xf>
    <xf numFmtId="167" fontId="5" fillId="0" borderId="0" xfId="556" applyNumberFormat="1" applyFont="1" applyFill="1" applyBorder="1" applyAlignment="1">
      <alignment horizontal="right"/>
    </xf>
    <xf numFmtId="167" fontId="5" fillId="0" borderId="0" xfId="8" applyNumberFormat="1" applyFont="1" applyFill="1" applyBorder="1" applyAlignment="1">
      <alignment horizontal="right"/>
    </xf>
    <xf numFmtId="167" fontId="4" fillId="0" borderId="0" xfId="11" applyNumberFormat="1" applyFont="1" applyFill="1" applyBorder="1" applyAlignment="1">
      <alignment horizontal="right" vertical="center"/>
    </xf>
    <xf numFmtId="0" fontId="20" fillId="3" borderId="0" xfId="556" applyFont="1" applyFill="1" applyBorder="1"/>
    <xf numFmtId="0" fontId="6" fillId="3" borderId="0" xfId="7" applyFont="1" applyFill="1" applyBorder="1" applyAlignment="1"/>
    <xf numFmtId="0" fontId="35" fillId="3" borderId="0" xfId="558" applyFont="1" applyFill="1" applyBorder="1" applyAlignment="1" applyProtection="1">
      <alignment vertical="center"/>
    </xf>
    <xf numFmtId="0" fontId="4" fillId="3" borderId="0" xfId="558" applyFont="1" applyFill="1" applyBorder="1" applyAlignment="1" applyProtection="1">
      <alignment vertical="center"/>
    </xf>
    <xf numFmtId="167" fontId="22" fillId="0" borderId="0" xfId="0" applyNumberFormat="1" applyFont="1" applyAlignment="1">
      <alignment vertical="center"/>
    </xf>
    <xf numFmtId="0" fontId="22" fillId="0" borderId="0" xfId="0" applyFont="1" applyAlignment="1">
      <alignment vertical="top"/>
    </xf>
    <xf numFmtId="168" fontId="22" fillId="0" borderId="0" xfId="0" applyNumberFormat="1" applyFont="1" applyAlignment="1">
      <alignment vertical="top"/>
    </xf>
    <xf numFmtId="43" fontId="22" fillId="0" borderId="0" xfId="1" applyFont="1" applyFill="1" applyAlignment="1">
      <alignment vertical="top"/>
    </xf>
    <xf numFmtId="167" fontId="22" fillId="0" borderId="0" xfId="1" applyNumberFormat="1" applyFont="1" applyFill="1" applyAlignment="1">
      <alignment horizontal="right" vertical="top"/>
    </xf>
    <xf numFmtId="167" fontId="22" fillId="0" borderId="0" xfId="1" applyNumberFormat="1" applyFont="1" applyAlignment="1">
      <alignment horizontal="right" vertical="top"/>
    </xf>
    <xf numFmtId="167" fontId="22" fillId="0" borderId="0" xfId="0" applyNumberFormat="1" applyFont="1" applyAlignment="1">
      <alignment vertical="top"/>
    </xf>
    <xf numFmtId="0" fontId="33" fillId="0" borderId="0" xfId="0" applyFont="1" applyAlignment="1">
      <alignment vertical="top"/>
    </xf>
    <xf numFmtId="166" fontId="10" fillId="0" borderId="0" xfId="1" applyNumberFormat="1" applyFont="1" applyAlignment="1">
      <alignment vertical="top"/>
    </xf>
    <xf numFmtId="166" fontId="24" fillId="0" borderId="0" xfId="1" applyNumberFormat="1" applyFont="1" applyFill="1" applyAlignment="1">
      <alignment horizontal="right" vertical="top"/>
    </xf>
    <xf numFmtId="166" fontId="24" fillId="0" borderId="0" xfId="1" applyNumberFormat="1" applyFont="1" applyAlignment="1">
      <alignment horizontal="right" vertical="top"/>
    </xf>
    <xf numFmtId="166" fontId="24" fillId="0" borderId="0" xfId="1" applyNumberFormat="1" applyFont="1" applyAlignment="1">
      <alignment vertical="top"/>
    </xf>
    <xf numFmtId="3" fontId="22" fillId="0" borderId="0" xfId="0" applyNumberFormat="1" applyFont="1" applyAlignment="1">
      <alignment vertical="top"/>
    </xf>
    <xf numFmtId="4" fontId="22" fillId="0" borderId="0" xfId="0" applyNumberFormat="1" applyFont="1" applyAlignment="1">
      <alignment vertical="top"/>
    </xf>
    <xf numFmtId="0" fontId="36" fillId="0" borderId="0" xfId="0" applyFont="1" applyAlignment="1">
      <alignment vertical="top"/>
    </xf>
    <xf numFmtId="0" fontId="6" fillId="0" borderId="0" xfId="0" applyFont="1" applyBorder="1" applyAlignment="1">
      <alignment vertical="center" wrapText="1"/>
    </xf>
    <xf numFmtId="166" fontId="24" fillId="0" borderId="0" xfId="1" applyNumberFormat="1" applyFont="1" applyBorder="1" applyAlignment="1">
      <alignment vertical="center" wrapText="1"/>
    </xf>
    <xf numFmtId="0" fontId="5" fillId="0" borderId="0" xfId="0" applyFont="1" applyBorder="1" applyAlignment="1">
      <alignment vertical="center" wrapText="1"/>
    </xf>
    <xf numFmtId="0" fontId="5" fillId="0" borderId="0" xfId="0" applyFont="1" applyBorder="1" applyAlignment="1">
      <alignment vertical="center"/>
    </xf>
    <xf numFmtId="0" fontId="6" fillId="0" borderId="0" xfId="0" applyFont="1" applyBorder="1" applyAlignment="1">
      <alignment vertical="top" wrapText="1"/>
    </xf>
    <xf numFmtId="3" fontId="6" fillId="0" borderId="3" xfId="1" applyNumberFormat="1" applyFont="1" applyFill="1" applyBorder="1" applyAlignment="1">
      <alignment vertical="top"/>
    </xf>
    <xf numFmtId="0" fontId="6" fillId="0" borderId="3" xfId="0" applyFont="1" applyFill="1" applyBorder="1" applyAlignment="1">
      <alignment vertical="top"/>
    </xf>
    <xf numFmtId="3" fontId="6" fillId="0" borderId="0" xfId="1" applyNumberFormat="1" applyFont="1" applyFill="1" applyBorder="1" applyAlignment="1">
      <alignment vertical="top"/>
    </xf>
    <xf numFmtId="3" fontId="5" fillId="0" borderId="0" xfId="3" applyNumberFormat="1" applyFont="1" applyFill="1" applyBorder="1" applyAlignment="1">
      <alignment horizontal="right" vertical="top" wrapText="1"/>
    </xf>
    <xf numFmtId="3" fontId="5" fillId="0" borderId="0" xfId="9" applyNumberFormat="1" applyFont="1" applyFill="1" applyBorder="1" applyAlignment="1">
      <alignment vertical="top"/>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3" fontId="5" fillId="0" borderId="0" xfId="10" applyNumberFormat="1" applyFont="1" applyFill="1" applyBorder="1" applyAlignment="1">
      <alignment vertical="top"/>
    </xf>
    <xf numFmtId="0" fontId="6" fillId="0" borderId="0" xfId="0" applyFont="1" applyFill="1" applyBorder="1" applyAlignment="1">
      <alignment horizontal="left" vertical="top"/>
    </xf>
    <xf numFmtId="0" fontId="5" fillId="0" borderId="0" xfId="0" applyFont="1" applyFill="1" applyBorder="1" applyAlignment="1">
      <alignment horizontal="left" vertical="top"/>
    </xf>
    <xf numFmtId="168" fontId="4" fillId="4" borderId="0" xfId="3" applyNumberFormat="1" applyFont="1" applyFill="1" applyBorder="1" applyAlignment="1">
      <alignment horizontal="right" vertical="top" wrapText="1"/>
    </xf>
    <xf numFmtId="167" fontId="25" fillId="4" borderId="0" xfId="0" applyNumberFormat="1" applyFont="1" applyFill="1" applyBorder="1" applyAlignment="1">
      <alignment vertical="top"/>
    </xf>
    <xf numFmtId="3" fontId="25" fillId="4" borderId="0" xfId="0" applyNumberFormat="1" applyFont="1" applyFill="1" applyBorder="1" applyAlignment="1">
      <alignment vertical="top"/>
    </xf>
    <xf numFmtId="3" fontId="6" fillId="0" borderId="0" xfId="9" applyNumberFormat="1" applyFont="1" applyFill="1" applyBorder="1" applyAlignment="1">
      <alignment vertical="top"/>
    </xf>
    <xf numFmtId="3" fontId="6" fillId="0" borderId="0" xfId="0" applyNumberFormat="1" applyFont="1" applyFill="1" applyBorder="1" applyAlignment="1">
      <alignment vertical="top"/>
    </xf>
    <xf numFmtId="0" fontId="6" fillId="0" borderId="0" xfId="0" applyFont="1" applyFill="1" applyBorder="1" applyAlignment="1">
      <alignment horizontal="left" vertical="top" wrapText="1"/>
    </xf>
    <xf numFmtId="3" fontId="4" fillId="4" borderId="0" xfId="1" applyNumberFormat="1" applyFont="1" applyFill="1" applyBorder="1" applyAlignment="1">
      <alignment vertical="top" wrapText="1"/>
    </xf>
    <xf numFmtId="0" fontId="37" fillId="0" borderId="0" xfId="0" applyFont="1" applyFill="1"/>
    <xf numFmtId="3" fontId="4" fillId="4" borderId="0" xfId="9" applyNumberFormat="1" applyFont="1" applyFill="1" applyBorder="1" applyAlignment="1">
      <alignment vertical="top"/>
    </xf>
    <xf numFmtId="3" fontId="5" fillId="0" borderId="0" xfId="3" applyNumberFormat="1" applyFont="1" applyFill="1" applyBorder="1" applyAlignment="1">
      <alignment vertical="top" wrapText="1"/>
    </xf>
    <xf numFmtId="167" fontId="4" fillId="4" borderId="0" xfId="3" applyNumberFormat="1" applyFont="1" applyFill="1" applyBorder="1" applyAlignment="1">
      <alignment vertical="top" wrapText="1"/>
    </xf>
    <xf numFmtId="0" fontId="22" fillId="0" borderId="0" xfId="0" applyFont="1" applyFill="1" applyAlignment="1">
      <alignment vertical="top"/>
    </xf>
    <xf numFmtId="0" fontId="5"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3" fontId="4" fillId="0" borderId="0" xfId="2" applyNumberFormat="1" applyFont="1" applyFill="1" applyBorder="1" applyAlignment="1">
      <alignment vertical="top"/>
    </xf>
    <xf numFmtId="168" fontId="22" fillId="0" borderId="0" xfId="0" applyNumberFormat="1" applyFont="1" applyFill="1" applyAlignment="1">
      <alignment vertical="top"/>
    </xf>
    <xf numFmtId="167" fontId="24" fillId="0" borderId="0" xfId="1" applyNumberFormat="1" applyFont="1" applyFill="1" applyAlignment="1">
      <alignment horizontal="right" vertical="top"/>
    </xf>
    <xf numFmtId="3" fontId="38" fillId="0" borderId="0" xfId="0" applyNumberFormat="1" applyFont="1" applyFill="1" applyAlignment="1">
      <alignment vertical="top"/>
    </xf>
    <xf numFmtId="0" fontId="20" fillId="0" borderId="0" xfId="0" applyFont="1" applyFill="1" applyAlignment="1">
      <alignment horizontal="left" vertical="top" wrapText="1"/>
    </xf>
    <xf numFmtId="168" fontId="6" fillId="0" borderId="0" xfId="0" applyNumberFormat="1" applyFont="1" applyFill="1" applyAlignment="1">
      <alignment vertical="top"/>
    </xf>
    <xf numFmtId="43" fontId="6" fillId="0" borderId="0" xfId="1" applyFont="1" applyFill="1" applyAlignment="1">
      <alignment vertical="top"/>
    </xf>
    <xf numFmtId="167" fontId="6" fillId="0" borderId="0" xfId="1" applyNumberFormat="1" applyFont="1" applyFill="1" applyAlignment="1">
      <alignment horizontal="right" vertical="top"/>
    </xf>
    <xf numFmtId="167" fontId="6" fillId="0" borderId="0" xfId="1" applyNumberFormat="1" applyFont="1" applyAlignment="1">
      <alignment horizontal="right" vertical="top"/>
    </xf>
    <xf numFmtId="0" fontId="39" fillId="0" borderId="0" xfId="0" applyFont="1" applyAlignment="1">
      <alignment vertical="top"/>
    </xf>
    <xf numFmtId="0" fontId="10" fillId="0" borderId="0" xfId="0" applyFont="1" applyFill="1" applyAlignment="1">
      <alignment vertical="top"/>
    </xf>
    <xf numFmtId="0" fontId="39" fillId="0" borderId="0" xfId="0" applyFont="1" applyAlignment="1">
      <alignment horizontal="left" vertical="top"/>
    </xf>
    <xf numFmtId="166" fontId="40" fillId="0" borderId="0" xfId="1" applyNumberFormat="1" applyFont="1" applyFill="1" applyBorder="1" applyAlignment="1">
      <alignment vertical="top"/>
    </xf>
    <xf numFmtId="166" fontId="41" fillId="0" borderId="0" xfId="1" applyNumberFormat="1" applyFont="1"/>
    <xf numFmtId="166" fontId="41" fillId="0" borderId="0" xfId="1" applyNumberFormat="1" applyFont="1" applyAlignment="1">
      <alignment horizontal="left"/>
    </xf>
    <xf numFmtId="0" fontId="0" fillId="0" borderId="0" xfId="0" applyNumberFormat="1"/>
    <xf numFmtId="0" fontId="0" fillId="0" borderId="0" xfId="0" applyAlignment="1">
      <alignment horizontal="left"/>
    </xf>
    <xf numFmtId="0" fontId="3" fillId="0" borderId="0" xfId="0" applyFont="1" applyFill="1" applyBorder="1" applyAlignment="1">
      <alignment vertical="top"/>
    </xf>
    <xf numFmtId="167" fontId="5" fillId="0" borderId="0" xfId="1" applyNumberFormat="1" applyFont="1" applyFill="1" applyBorder="1" applyAlignment="1">
      <alignment horizontal="right" vertical="top"/>
    </xf>
    <xf numFmtId="3" fontId="5" fillId="0" borderId="0" xfId="0" applyNumberFormat="1" applyFont="1" applyBorder="1" applyAlignment="1">
      <alignment vertical="top"/>
    </xf>
    <xf numFmtId="0" fontId="5" fillId="3" borderId="0" xfId="0" applyFont="1" applyFill="1" applyBorder="1" applyAlignment="1">
      <alignment horizontal="left" vertical="top" wrapText="1"/>
    </xf>
    <xf numFmtId="0" fontId="5" fillId="0" borderId="0" xfId="0" applyFont="1" applyFill="1" applyBorder="1" applyAlignment="1">
      <alignment horizontal="center" vertical="top"/>
    </xf>
    <xf numFmtId="167" fontId="4" fillId="4" borderId="0" xfId="1" applyNumberFormat="1" applyFont="1" applyFill="1" applyBorder="1" applyAlignment="1">
      <alignment horizontal="right" vertical="top"/>
    </xf>
    <xf numFmtId="0" fontId="5" fillId="0" borderId="0" xfId="14" applyFont="1" applyFill="1" applyBorder="1" applyAlignment="1">
      <alignment horizontal="center" vertical="top"/>
    </xf>
    <xf numFmtId="3" fontId="5" fillId="0" borderId="0" xfId="0" applyNumberFormat="1" applyFont="1" applyFill="1" applyBorder="1" applyAlignment="1">
      <alignment vertical="top"/>
    </xf>
    <xf numFmtId="0" fontId="5" fillId="0" borderId="0" xfId="0" applyFont="1" applyFill="1" applyBorder="1" applyAlignment="1">
      <alignment horizontal="left" vertical="top" wrapText="1"/>
    </xf>
    <xf numFmtId="167" fontId="5" fillId="3" borderId="0" xfId="1" applyNumberFormat="1" applyFont="1" applyFill="1" applyBorder="1" applyAlignment="1">
      <alignment horizontal="right" vertical="top"/>
    </xf>
    <xf numFmtId="167" fontId="5" fillId="4" borderId="0" xfId="1" applyNumberFormat="1" applyFont="1" applyFill="1" applyBorder="1" applyAlignment="1">
      <alignment horizontal="right" vertical="top"/>
    </xf>
    <xf numFmtId="3" fontId="5" fillId="3" borderId="0" xfId="0" applyNumberFormat="1" applyFont="1" applyFill="1" applyBorder="1" applyAlignment="1">
      <alignment vertical="top"/>
    </xf>
    <xf numFmtId="0" fontId="10" fillId="0" borderId="0" xfId="0" applyFont="1" applyFill="1" applyBorder="1" applyAlignment="1">
      <alignment horizontal="center"/>
    </xf>
    <xf numFmtId="0" fontId="10" fillId="4" borderId="0" xfId="0" applyFont="1" applyFill="1" applyBorder="1" applyAlignment="1">
      <alignment horizontal="center"/>
    </xf>
    <xf numFmtId="0" fontId="10" fillId="3" borderId="0" xfId="0" applyFont="1" applyFill="1" applyBorder="1" applyAlignment="1">
      <alignment horizontal="center"/>
    </xf>
    <xf numFmtId="167" fontId="4" fillId="0" borderId="0" xfId="1" applyNumberFormat="1" applyFont="1" applyFill="1" applyBorder="1" applyAlignment="1">
      <alignment horizontal="right" vertical="top"/>
    </xf>
    <xf numFmtId="3" fontId="25" fillId="0" borderId="0" xfId="0" applyNumberFormat="1" applyFont="1" applyFill="1" applyBorder="1" applyAlignment="1">
      <alignment vertical="top"/>
    </xf>
    <xf numFmtId="0" fontId="4" fillId="0" borderId="0" xfId="4" applyFont="1" applyFill="1" applyBorder="1" applyAlignment="1" applyProtection="1">
      <alignment vertical="top" wrapText="1"/>
    </xf>
    <xf numFmtId="0" fontId="4" fillId="0" borderId="0" xfId="4" applyFont="1" applyFill="1" applyBorder="1" applyAlignment="1" applyProtection="1">
      <alignment horizontal="center" vertical="top"/>
    </xf>
    <xf numFmtId="171" fontId="10" fillId="3" borderId="0" xfId="0" applyNumberFormat="1" applyFont="1" applyFill="1" applyBorder="1" applyAlignment="1">
      <alignment horizontal="center" vertical="center"/>
    </xf>
    <xf numFmtId="3" fontId="5" fillId="0" borderId="3" xfId="9" applyNumberFormat="1" applyFont="1" applyFill="1" applyBorder="1" applyAlignment="1">
      <alignment vertical="top"/>
    </xf>
    <xf numFmtId="3" fontId="5" fillId="0" borderId="3" xfId="3" applyNumberFormat="1" applyFont="1" applyFill="1" applyBorder="1" applyAlignment="1">
      <alignment horizontal="right" vertical="top" wrapText="1"/>
    </xf>
    <xf numFmtId="3" fontId="4" fillId="0" borderId="0" xfId="0" applyNumberFormat="1" applyFont="1" applyFill="1" applyBorder="1" applyAlignment="1">
      <alignment horizontal="right" vertical="top"/>
    </xf>
    <xf numFmtId="3" fontId="4" fillId="4" borderId="0" xfId="0" applyNumberFormat="1" applyFont="1" applyFill="1" applyBorder="1" applyAlignment="1">
      <alignment horizontal="right" vertical="top"/>
    </xf>
    <xf numFmtId="3" fontId="4" fillId="0" borderId="2" xfId="0" applyNumberFormat="1" applyFont="1" applyFill="1" applyBorder="1" applyAlignment="1">
      <alignment horizontal="right" vertical="top"/>
    </xf>
    <xf numFmtId="3" fontId="25" fillId="0" borderId="0" xfId="1" applyNumberFormat="1" applyFont="1" applyAlignment="1">
      <alignment vertical="top"/>
    </xf>
    <xf numFmtId="3" fontId="6" fillId="0" borderId="0" xfId="1" applyNumberFormat="1" applyFont="1" applyAlignment="1">
      <alignment vertical="top"/>
    </xf>
    <xf numFmtId="3" fontId="25" fillId="4" borderId="0" xfId="1" applyNumberFormat="1" applyFont="1" applyFill="1" applyAlignment="1">
      <alignment vertical="top"/>
    </xf>
    <xf numFmtId="3" fontId="25" fillId="4" borderId="0" xfId="1" applyNumberFormat="1" applyFont="1" applyFill="1" applyBorder="1" applyAlignment="1">
      <alignment vertical="top"/>
    </xf>
    <xf numFmtId="3" fontId="6" fillId="0" borderId="2" xfId="1" applyNumberFormat="1" applyFont="1" applyBorder="1" applyAlignment="1">
      <alignment vertical="top"/>
    </xf>
    <xf numFmtId="0" fontId="10" fillId="3" borderId="0" xfId="0" applyFont="1" applyFill="1" applyBorder="1" applyAlignment="1">
      <alignment horizontal="center" vertical="center" wrapText="1"/>
    </xf>
    <xf numFmtId="0" fontId="10" fillId="3" borderId="0" xfId="0" applyFont="1" applyFill="1" applyBorder="1" applyAlignment="1">
      <alignment horizontal="center" vertical="center"/>
    </xf>
    <xf numFmtId="172" fontId="3" fillId="0" borderId="0" xfId="0" applyNumberFormat="1" applyFont="1" applyAlignment="1">
      <alignment vertical="top"/>
    </xf>
    <xf numFmtId="168" fontId="6" fillId="0" borderId="2" xfId="0" applyNumberFormat="1" applyFont="1" applyFill="1" applyBorder="1" applyAlignment="1">
      <alignment horizontal="right" vertical="top"/>
    </xf>
    <xf numFmtId="172" fontId="6" fillId="0" borderId="2" xfId="1" applyNumberFormat="1" applyFont="1" applyFill="1" applyBorder="1" applyAlignment="1">
      <alignment vertical="center"/>
    </xf>
    <xf numFmtId="0" fontId="6" fillId="0" borderId="2" xfId="0" applyFont="1" applyFill="1" applyBorder="1" applyAlignment="1">
      <alignment horizontal="justify" vertical="center" wrapText="1"/>
    </xf>
    <xf numFmtId="0" fontId="4" fillId="0" borderId="2" xfId="0" applyFont="1" applyFill="1" applyBorder="1" applyAlignment="1">
      <alignment horizontal="justify" vertical="center"/>
    </xf>
    <xf numFmtId="168" fontId="25" fillId="21" borderId="0" xfId="0" applyNumberFormat="1" applyFont="1" applyFill="1" applyBorder="1" applyAlignment="1">
      <alignment horizontal="right" vertical="top"/>
    </xf>
    <xf numFmtId="172" fontId="25" fillId="21" borderId="0" xfId="1" applyNumberFormat="1" applyFont="1" applyFill="1" applyBorder="1" applyAlignment="1">
      <alignment vertical="center"/>
    </xf>
    <xf numFmtId="172" fontId="6" fillId="0" borderId="0" xfId="1" applyNumberFormat="1" applyFont="1" applyFill="1" applyBorder="1" applyAlignment="1">
      <alignment vertical="center"/>
    </xf>
    <xf numFmtId="0" fontId="6" fillId="0" borderId="0" xfId="0" applyFont="1" applyFill="1" applyBorder="1" applyAlignment="1">
      <alignment horizontal="justify" vertical="center" wrapText="1"/>
    </xf>
    <xf numFmtId="0" fontId="4" fillId="0" borderId="0" xfId="0" applyFont="1" applyFill="1" applyBorder="1" applyAlignment="1">
      <alignment horizontal="justify" vertical="center"/>
    </xf>
    <xf numFmtId="0" fontId="25" fillId="0" borderId="0" xfId="0" applyFont="1" applyFill="1" applyBorder="1" applyAlignment="1">
      <alignment horizontal="justify" vertical="center"/>
    </xf>
    <xf numFmtId="0" fontId="6" fillId="0" borderId="0" xfId="0" applyFont="1" applyFill="1" applyBorder="1" applyAlignment="1">
      <alignment horizontal="justify" vertical="center"/>
    </xf>
    <xf numFmtId="172" fontId="25" fillId="0" borderId="0" xfId="1" applyNumberFormat="1" applyFont="1" applyFill="1" applyBorder="1" applyAlignment="1">
      <alignment vertical="center"/>
    </xf>
    <xf numFmtId="173" fontId="3" fillId="0" borderId="0" xfId="0" applyNumberFormat="1" applyFont="1" applyAlignment="1">
      <alignment vertical="top"/>
    </xf>
    <xf numFmtId="166" fontId="6" fillId="0" borderId="0" xfId="1" applyNumberFormat="1" applyFont="1" applyAlignment="1">
      <alignment vertical="top"/>
    </xf>
    <xf numFmtId="0" fontId="43" fillId="0" borderId="0" xfId="0" applyNumberFormat="1" applyFont="1"/>
    <xf numFmtId="0" fontId="43" fillId="0" borderId="0" xfId="0" applyFont="1" applyAlignment="1">
      <alignment horizontal="left"/>
    </xf>
    <xf numFmtId="172" fontId="6" fillId="0" borderId="0" xfId="0" applyNumberFormat="1" applyFont="1" applyAlignment="1">
      <alignment vertical="top"/>
    </xf>
    <xf numFmtId="0" fontId="6" fillId="0" borderId="0" xfId="0" applyFont="1" applyAlignment="1">
      <alignment vertical="top"/>
    </xf>
    <xf numFmtId="0" fontId="43" fillId="0" borderId="0" xfId="0" applyFont="1"/>
    <xf numFmtId="0" fontId="3" fillId="0" borderId="0" xfId="0" applyFont="1" applyAlignment="1">
      <alignment horizontal="justify" vertical="center"/>
    </xf>
    <xf numFmtId="0" fontId="5" fillId="0" borderId="0" xfId="0" applyFont="1" applyFill="1" applyBorder="1" applyAlignment="1">
      <alignment vertical="center" wrapText="1"/>
    </xf>
    <xf numFmtId="164" fontId="4" fillId="0" borderId="2" xfId="1" applyNumberFormat="1" applyFont="1" applyFill="1" applyBorder="1" applyAlignment="1">
      <alignment vertical="top"/>
    </xf>
    <xf numFmtId="172" fontId="6" fillId="3" borderId="0" xfId="1" applyNumberFormat="1" applyFont="1" applyFill="1" applyBorder="1" applyAlignment="1">
      <alignment vertical="center"/>
    </xf>
    <xf numFmtId="164" fontId="4" fillId="21" borderId="0" xfId="1" applyNumberFormat="1" applyFont="1" applyFill="1" applyBorder="1" applyAlignment="1">
      <alignment vertical="top"/>
    </xf>
    <xf numFmtId="168" fontId="25" fillId="21" borderId="0" xfId="0" applyNumberFormat="1" applyFont="1" applyFill="1" applyBorder="1" applyAlignment="1">
      <alignment horizontal="right" vertical="center"/>
    </xf>
    <xf numFmtId="166" fontId="6" fillId="0" borderId="0" xfId="1" applyNumberFormat="1" applyFont="1" applyFill="1" applyBorder="1" applyAlignment="1">
      <alignment vertical="center"/>
    </xf>
    <xf numFmtId="0" fontId="25" fillId="0" borderId="0" xfId="0" applyFont="1" applyFill="1" applyBorder="1" applyAlignment="1">
      <alignment horizontal="justify" vertical="center" wrapText="1"/>
    </xf>
    <xf numFmtId="0" fontId="6" fillId="3" borderId="0" xfId="0" applyFont="1" applyFill="1" applyBorder="1" applyAlignment="1">
      <alignment horizontal="justify" vertical="center" wrapText="1"/>
    </xf>
    <xf numFmtId="0" fontId="6" fillId="3" borderId="0" xfId="0" applyFont="1" applyFill="1" applyBorder="1" applyAlignment="1">
      <alignment horizontal="justify" vertical="center"/>
    </xf>
    <xf numFmtId="166" fontId="25" fillId="0" borderId="0" xfId="1" applyNumberFormat="1" applyFont="1" applyFill="1" applyBorder="1" applyAlignment="1">
      <alignment vertical="top"/>
    </xf>
    <xf numFmtId="0" fontId="25" fillId="4" borderId="0" xfId="2" quotePrefix="1" applyFont="1" applyFill="1" applyBorder="1" applyAlignment="1">
      <alignment horizontal="right" vertical="top"/>
    </xf>
    <xf numFmtId="0" fontId="6" fillId="0" borderId="0" xfId="2" applyFont="1" applyFill="1" applyBorder="1" applyAlignment="1">
      <alignment horizontal="right" vertical="top"/>
    </xf>
    <xf numFmtId="0" fontId="6" fillId="0" borderId="2" xfId="2" applyFont="1" applyFill="1" applyBorder="1" applyAlignment="1">
      <alignment horizontal="right" vertical="top"/>
    </xf>
    <xf numFmtId="0" fontId="10"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0" fillId="2" borderId="0" xfId="0" applyFont="1" applyFill="1" applyAlignment="1">
      <alignment horizontal="center" vertical="center" wrapText="1"/>
    </xf>
    <xf numFmtId="0" fontId="3" fillId="2" borderId="0" xfId="0" applyFont="1" applyFill="1" applyAlignment="1">
      <alignment horizontal="left" vertical="center" wrapText="1"/>
    </xf>
    <xf numFmtId="0" fontId="10" fillId="3" borderId="0"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2" xfId="0" applyFont="1" applyFill="1" applyBorder="1" applyAlignment="1">
      <alignment horizontal="center" vertical="top"/>
    </xf>
    <xf numFmtId="0" fontId="6" fillId="0" borderId="6" xfId="0" applyFont="1" applyBorder="1" applyAlignment="1">
      <alignment horizontal="left" vertical="top" wrapText="1"/>
    </xf>
    <xf numFmtId="0" fontId="21" fillId="3" borderId="0" xfId="558" applyFont="1" applyFill="1" applyBorder="1" applyAlignment="1" applyProtection="1">
      <alignment horizontal="center" vertical="center"/>
    </xf>
    <xf numFmtId="0" fontId="21" fillId="3" borderId="2" xfId="558" applyFont="1" applyFill="1" applyBorder="1" applyAlignment="1" applyProtection="1">
      <alignment horizontal="center" vertical="center"/>
    </xf>
    <xf numFmtId="0" fontId="5" fillId="3" borderId="0" xfId="7" applyFont="1" applyFill="1" applyBorder="1" applyAlignment="1">
      <alignment horizontal="justify" vertical="top" wrapText="1"/>
    </xf>
    <xf numFmtId="0" fontId="0" fillId="0" borderId="0" xfId="0" applyAlignment="1">
      <alignment horizontal="justify" vertical="top" wrapText="1"/>
    </xf>
    <xf numFmtId="0" fontId="20" fillId="19" borderId="0" xfId="0" applyFont="1" applyFill="1" applyAlignment="1">
      <alignment horizontal="center" vertical="center" wrapText="1"/>
    </xf>
    <xf numFmtId="0" fontId="3" fillId="19" borderId="0" xfId="0" applyFont="1" applyFill="1" applyAlignment="1">
      <alignment horizontal="left" vertical="center" wrapText="1"/>
    </xf>
    <xf numFmtId="0" fontId="10" fillId="3" borderId="5" xfId="0" applyFont="1" applyFill="1" applyBorder="1" applyAlignment="1">
      <alignment horizontal="center" vertical="center" wrapText="1"/>
    </xf>
    <xf numFmtId="0" fontId="10" fillId="3" borderId="0" xfId="0" applyFont="1" applyFill="1" applyBorder="1" applyAlignment="1">
      <alignment vertical="center"/>
    </xf>
    <xf numFmtId="0" fontId="10" fillId="3" borderId="2" xfId="0" applyFont="1" applyFill="1" applyBorder="1" applyAlignment="1">
      <alignment vertical="center"/>
    </xf>
    <xf numFmtId="0" fontId="5" fillId="3" borderId="6" xfId="7" applyFont="1" applyFill="1" applyBorder="1" applyAlignment="1">
      <alignment horizontal="left" vertical="top" wrapText="1"/>
    </xf>
    <xf numFmtId="0" fontId="6" fillId="0" borderId="0" xfId="0" applyFont="1" applyAlignment="1">
      <alignment horizontal="left" vertical="center"/>
    </xf>
    <xf numFmtId="0" fontId="21" fillId="3" borderId="0" xfId="0" applyFont="1" applyFill="1" applyBorder="1" applyAlignment="1">
      <alignment horizontal="center" vertical="center"/>
    </xf>
    <xf numFmtId="0" fontId="21" fillId="3" borderId="2" xfId="0" applyFont="1" applyFill="1" applyBorder="1" applyAlignment="1">
      <alignment horizontal="center" vertical="center"/>
    </xf>
    <xf numFmtId="0" fontId="6" fillId="0" borderId="0" xfId="0" applyFont="1" applyBorder="1" applyAlignment="1">
      <alignment horizontal="left" vertical="center"/>
    </xf>
    <xf numFmtId="0" fontId="23" fillId="0" borderId="0" xfId="0" applyFont="1" applyAlignment="1">
      <alignment horizontal="left" vertical="center" wrapText="1"/>
    </xf>
    <xf numFmtId="0" fontId="6" fillId="0" borderId="0" xfId="0" applyFont="1" applyBorder="1" applyAlignment="1">
      <alignment horizontal="left" vertical="top" wrapText="1"/>
    </xf>
    <xf numFmtId="0" fontId="5" fillId="0" borderId="6" xfId="0" applyFont="1" applyBorder="1" applyAlignment="1">
      <alignment horizontal="left" vertical="top" wrapText="1"/>
    </xf>
    <xf numFmtId="0" fontId="21" fillId="0" borderId="0" xfId="0" applyFont="1" applyFill="1" applyBorder="1" applyAlignment="1">
      <alignment horizontal="center" vertical="center"/>
    </xf>
    <xf numFmtId="0" fontId="21" fillId="0" borderId="2"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 xfId="0" applyFont="1" applyFill="1" applyBorder="1" applyAlignment="1">
      <alignment horizontal="center" vertical="center"/>
    </xf>
    <xf numFmtId="0" fontId="25" fillId="21" borderId="0" xfId="0" applyFont="1" applyFill="1" applyBorder="1" applyAlignment="1">
      <alignment horizontal="justify" vertical="center" wrapText="1"/>
    </xf>
    <xf numFmtId="0" fontId="5" fillId="0" borderId="6" xfId="0" applyFont="1" applyFill="1" applyBorder="1" applyAlignment="1">
      <alignment horizontal="left" vertical="top" wrapText="1"/>
    </xf>
    <xf numFmtId="0" fontId="5" fillId="0" borderId="6" xfId="0" applyFont="1" applyFill="1" applyBorder="1" applyAlignment="1">
      <alignment horizontal="left" vertical="top"/>
    </xf>
    <xf numFmtId="0" fontId="3" fillId="2" borderId="0" xfId="0" applyFont="1" applyFill="1" applyAlignment="1">
      <alignment vertical="center" wrapText="1"/>
    </xf>
    <xf numFmtId="0" fontId="4" fillId="4" borderId="0" xfId="0" applyFont="1" applyFill="1" applyBorder="1" applyAlignment="1">
      <alignment horizontal="left" vertical="top" wrapText="1"/>
    </xf>
    <xf numFmtId="0" fontId="6" fillId="0" borderId="6" xfId="0" applyFont="1" applyBorder="1" applyAlignment="1">
      <alignment horizontal="justify" vertical="top" wrapText="1"/>
    </xf>
    <xf numFmtId="0" fontId="6" fillId="0" borderId="0" xfId="0" applyFont="1" applyBorder="1" applyAlignment="1">
      <alignment horizontal="justify" vertical="top" wrapText="1"/>
    </xf>
    <xf numFmtId="0" fontId="4" fillId="4" borderId="0" xfId="14" applyFont="1" applyFill="1" applyBorder="1" applyAlignment="1">
      <alignment horizontal="left" vertical="top" wrapText="1"/>
    </xf>
    <xf numFmtId="0" fontId="6" fillId="0" borderId="0" xfId="0" applyFont="1" applyAlignment="1">
      <alignment horizontal="justify" vertical="top" wrapText="1"/>
    </xf>
    <xf numFmtId="0" fontId="6" fillId="0" borderId="0" xfId="0" applyFont="1" applyAlignment="1">
      <alignment horizontal="left" vertical="top" wrapText="1"/>
    </xf>
    <xf numFmtId="0" fontId="6" fillId="0" borderId="0" xfId="0" applyFont="1" applyAlignment="1">
      <alignment horizontal="left" vertical="top"/>
    </xf>
    <xf numFmtId="0" fontId="10" fillId="0" borderId="0" xfId="0" applyFont="1" applyFill="1" applyBorder="1" applyAlignment="1">
      <alignment horizontal="left" vertical="center"/>
    </xf>
    <xf numFmtId="0" fontId="10" fillId="0" borderId="2" xfId="0" applyFont="1" applyFill="1" applyBorder="1" applyAlignment="1">
      <alignment horizontal="left" vertical="center"/>
    </xf>
    <xf numFmtId="0" fontId="6" fillId="0" borderId="5" xfId="0" applyFont="1" applyBorder="1" applyAlignment="1">
      <alignment horizontal="left" vertical="top" wrapText="1"/>
    </xf>
    <xf numFmtId="0" fontId="5" fillId="0" borderId="0" xfId="0" applyFont="1" applyFill="1" applyBorder="1" applyAlignment="1">
      <alignment horizontal="left" vertical="center" wrapText="1"/>
    </xf>
    <xf numFmtId="0" fontId="5" fillId="0" borderId="0" xfId="0" applyFont="1" applyFill="1" applyBorder="1" applyAlignment="1">
      <alignment horizontal="justify" vertical="center" wrapText="1"/>
    </xf>
    <xf numFmtId="0" fontId="25" fillId="0" borderId="0"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5" fillId="0" borderId="6" xfId="0" applyFont="1" applyFill="1" applyBorder="1" applyAlignment="1">
      <alignment horizontal="justify" vertical="center"/>
    </xf>
  </cellXfs>
  <cellStyles count="560">
    <cellStyle name="_x0008__x0002_" xfId="542"/>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58"/>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2 2" xfId="537"/>
    <cellStyle name="Millares 2 2 3" xfId="552"/>
    <cellStyle name="Millares 2 3" xfId="11"/>
    <cellStyle name="Millares 2 3 2" xfId="559"/>
    <cellStyle name="Millares 2 4" xfId="539"/>
    <cellStyle name="Millares 2 5" xfId="544"/>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38" xfId="531"/>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 4" xfId="536"/>
    <cellStyle name="Millares 3 5" xfId="555"/>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 2" xfId="540"/>
    <cellStyle name="Millares 4 3" xfId="543"/>
    <cellStyle name="Millares 4 4" xfId="546"/>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 2" xfId="548"/>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 2" xfId="551"/>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 2" xfId="549"/>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56"/>
    <cellStyle name="Normal 2 3" xfId="8"/>
    <cellStyle name="Normal 2 3 2" xfId="538"/>
    <cellStyle name="Normal 2 3 3" xfId="530"/>
    <cellStyle name="Normal 2 4" xfId="387"/>
    <cellStyle name="Normal 2 4 2" xfId="388"/>
    <cellStyle name="Normal 2 4 3" xfId="533"/>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54"/>
    <cellStyle name="Normal 3 2 2 2" xfId="557"/>
    <cellStyle name="Normal 3 2 3" xfId="535"/>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 2 4" xfId="550"/>
    <cellStyle name="Normal 4 3" xfId="545"/>
    <cellStyle name="Normal 4 4" xfId="553"/>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 3" xfId="541"/>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 2" xfId="534"/>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 2" xfId="547"/>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 2" xfId="532"/>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2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E6E6"/>
      <color rgb="FFF2F2F2"/>
      <color rgb="FFC6E0B4"/>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J97"/>
  <sheetViews>
    <sheetView showGridLines="0" tabSelected="1" zoomScale="145" zoomScaleNormal="145" workbookViewId="0">
      <selection activeCell="H34" sqref="H34"/>
    </sheetView>
  </sheetViews>
  <sheetFormatPr baseColWidth="10" defaultRowHeight="12"/>
  <cols>
    <col min="1" max="1" width="4.5703125" style="1" customWidth="1"/>
    <col min="2" max="2" width="56.140625" style="1" customWidth="1"/>
    <col min="3" max="6" width="14.5703125" style="1" customWidth="1"/>
    <col min="7" max="7" width="1.5703125" style="2" customWidth="1"/>
    <col min="8" max="9" width="14.5703125" style="1" customWidth="1"/>
    <col min="10" max="10" width="2.7109375" style="1" customWidth="1"/>
    <col min="11" max="16384" width="11.42578125" style="1"/>
  </cols>
  <sheetData>
    <row r="1" spans="1:9" ht="46.5" customHeight="1">
      <c r="A1" s="294" t="s">
        <v>0</v>
      </c>
      <c r="B1" s="294"/>
      <c r="C1" s="24" t="s">
        <v>17</v>
      </c>
    </row>
    <row r="2" spans="1:9" ht="10.5" customHeight="1">
      <c r="C2" s="116"/>
      <c r="D2" s="116"/>
      <c r="E2" s="116"/>
      <c r="F2" s="116"/>
    </row>
    <row r="3" spans="1:9" ht="63" customHeight="1">
      <c r="A3" s="295" t="s">
        <v>317</v>
      </c>
      <c r="B3" s="295"/>
      <c r="C3" s="295"/>
      <c r="D3" s="295"/>
      <c r="E3" s="295"/>
      <c r="F3" s="295"/>
      <c r="G3" s="295"/>
      <c r="H3" s="295"/>
      <c r="I3" s="295"/>
    </row>
    <row r="4" spans="1:9" ht="12.75" customHeight="1">
      <c r="A4" s="296" t="s">
        <v>5</v>
      </c>
      <c r="B4" s="296" t="s">
        <v>116</v>
      </c>
      <c r="C4" s="129"/>
      <c r="D4" s="7"/>
      <c r="E4" s="298" t="s">
        <v>1</v>
      </c>
      <c r="F4" s="298"/>
      <c r="G4" s="6"/>
      <c r="H4" s="296" t="s">
        <v>4</v>
      </c>
      <c r="I4" s="296"/>
    </row>
    <row r="5" spans="1:9" ht="12" customHeight="1">
      <c r="A5" s="296"/>
      <c r="B5" s="296"/>
      <c r="C5" s="292" t="s">
        <v>2</v>
      </c>
      <c r="D5" s="292" t="s">
        <v>14</v>
      </c>
      <c r="E5" s="292" t="s">
        <v>316</v>
      </c>
      <c r="F5" s="128" t="s">
        <v>10</v>
      </c>
      <c r="G5" s="44"/>
      <c r="H5" s="297"/>
      <c r="I5" s="297"/>
    </row>
    <row r="6" spans="1:9" ht="17.25" customHeight="1">
      <c r="A6" s="296"/>
      <c r="B6" s="296"/>
      <c r="C6" s="292"/>
      <c r="D6" s="292"/>
      <c r="E6" s="292"/>
      <c r="F6" s="43" t="s">
        <v>18</v>
      </c>
      <c r="G6" s="43"/>
      <c r="H6" s="44" t="s">
        <v>231</v>
      </c>
      <c r="I6" s="44" t="s">
        <v>114</v>
      </c>
    </row>
    <row r="7" spans="1:9" ht="11.25" customHeight="1">
      <c r="A7" s="297"/>
      <c r="B7" s="297"/>
      <c r="C7" s="10" t="s">
        <v>6</v>
      </c>
      <c r="D7" s="10" t="s">
        <v>7</v>
      </c>
      <c r="E7" s="10" t="s">
        <v>8</v>
      </c>
      <c r="F7" s="11" t="s">
        <v>9</v>
      </c>
      <c r="G7" s="11"/>
      <c r="H7" s="11" t="s">
        <v>12</v>
      </c>
      <c r="I7" s="11" t="s">
        <v>13</v>
      </c>
    </row>
    <row r="8" spans="1:9" ht="12" customHeight="1">
      <c r="A8" s="3" t="s">
        <v>315</v>
      </c>
      <c r="B8" s="127"/>
      <c r="C8" s="4">
        <f>C9+C11+C15+C20+C22+C32+C39+C42+C54+C56+C67+C69+C72+C75+C77</f>
        <v>85260364971.37204</v>
      </c>
      <c r="D8" s="4">
        <f>D9+D11+D15+D20+D22+D32+D39+D42+D54+D56+D67+D69+D72+D75+D77</f>
        <v>76289757762.835907</v>
      </c>
      <c r="E8" s="4">
        <f>E9+E11+E15+E20+E22+E32+E39+E42+E54+E56+E67+E69+E72+E75+E77</f>
        <v>45070333354.974747</v>
      </c>
      <c r="F8" s="4">
        <f>F9+F11+F15+F20+F22+F32+F39+F42+F54+F56+F67+F69+F72+F75+F77</f>
        <v>42108390125.340668</v>
      </c>
      <c r="G8" s="4"/>
      <c r="H8" s="99">
        <f>IFERROR(+F8/D8*100,"n.a.")</f>
        <v>55.195338614449653</v>
      </c>
      <c r="I8" s="99">
        <f t="shared" ref="I8:I39" si="0">IFERROR(+F8/E8*100,"n.a.")</f>
        <v>93.428175455668892</v>
      </c>
    </row>
    <row r="9" spans="1:9" ht="12" customHeight="1">
      <c r="A9" s="8" t="s">
        <v>11</v>
      </c>
      <c r="B9" s="8"/>
      <c r="C9" s="9">
        <f>+C10</f>
        <v>28790099</v>
      </c>
      <c r="D9" s="9">
        <f>+D10</f>
        <v>22375580.060000002</v>
      </c>
      <c r="E9" s="9">
        <f>+E10</f>
        <v>8886204.7400000002</v>
      </c>
      <c r="F9" s="9">
        <f>+F10</f>
        <v>8847180.7400000002</v>
      </c>
      <c r="G9" s="9"/>
      <c r="H9" s="89">
        <f>IFERROR(+F9/D9*100,"n.a.")</f>
        <v>39.539447541812685</v>
      </c>
      <c r="I9" s="89">
        <f t="shared" si="0"/>
        <v>99.560847390513757</v>
      </c>
    </row>
    <row r="10" spans="1:9" ht="12" customHeight="1">
      <c r="A10" s="33"/>
      <c r="B10" s="33" t="s">
        <v>108</v>
      </c>
      <c r="C10" s="122">
        <v>28790099</v>
      </c>
      <c r="D10" s="122">
        <v>22375580.060000002</v>
      </c>
      <c r="E10" s="122">
        <v>8886204.7400000002</v>
      </c>
      <c r="F10" s="122">
        <v>8847180.7400000002</v>
      </c>
      <c r="G10" s="86"/>
      <c r="H10" s="85">
        <f>IFERROR(+F10/D10*100,"n.a.")</f>
        <v>39.539447541812685</v>
      </c>
      <c r="I10" s="85">
        <f t="shared" si="0"/>
        <v>99.560847390513757</v>
      </c>
    </row>
    <row r="11" spans="1:9" ht="12" customHeight="1">
      <c r="A11" s="8" t="s">
        <v>314</v>
      </c>
      <c r="B11" s="8"/>
      <c r="C11" s="91">
        <f>SUM(C12:C14)</f>
        <v>4097789327</v>
      </c>
      <c r="D11" s="91">
        <f>SUM(D12:D14)</f>
        <v>2781504053.9200001</v>
      </c>
      <c r="E11" s="91">
        <f>SUM(E12:E14)</f>
        <v>1958359361.0599999</v>
      </c>
      <c r="F11" s="91">
        <f>SUM(F12:F14)</f>
        <v>1914882903.46</v>
      </c>
      <c r="G11" s="91"/>
      <c r="H11" s="89">
        <f>IFERROR(+F11/D11*100,"n.a.")</f>
        <v>68.843433852319478</v>
      </c>
      <c r="I11" s="89">
        <f t="shared" si="0"/>
        <v>97.779955075432767</v>
      </c>
    </row>
    <row r="12" spans="1:9" ht="12" customHeight="1">
      <c r="A12" s="33"/>
      <c r="B12" s="33" t="s">
        <v>313</v>
      </c>
      <c r="C12" s="122">
        <v>1140404590</v>
      </c>
      <c r="D12" s="122">
        <v>476039949.59999996</v>
      </c>
      <c r="E12" s="122">
        <v>332199674.56999999</v>
      </c>
      <c r="F12" s="122">
        <v>299466235.06</v>
      </c>
      <c r="G12" s="86"/>
      <c r="H12" s="85">
        <f>IFERROR(+F12/D12*100,"n.a.")</f>
        <v>62.907794883944348</v>
      </c>
      <c r="I12" s="85">
        <f t="shared" si="0"/>
        <v>90.146456479112985</v>
      </c>
    </row>
    <row r="13" spans="1:9" ht="12" customHeight="1">
      <c r="A13" s="33"/>
      <c r="B13" s="33" t="s">
        <v>312</v>
      </c>
      <c r="C13" s="122">
        <v>2080000000</v>
      </c>
      <c r="D13" s="122">
        <v>1744215291.24</v>
      </c>
      <c r="E13" s="122">
        <v>1557897560.0999999</v>
      </c>
      <c r="F13" s="122">
        <v>1547155397.27</v>
      </c>
      <c r="G13" s="86"/>
      <c r="H13" s="85">
        <f>IFERROR(+F13/D13*100,"n.a.")</f>
        <v>88.702088844209939</v>
      </c>
      <c r="I13" s="85">
        <f t="shared" si="0"/>
        <v>99.310470527387537</v>
      </c>
    </row>
    <row r="14" spans="1:9" ht="12" customHeight="1">
      <c r="A14" s="33"/>
      <c r="B14" s="33" t="s">
        <v>273</v>
      </c>
      <c r="C14" s="122">
        <v>877384737</v>
      </c>
      <c r="D14" s="122">
        <v>561248813.08000004</v>
      </c>
      <c r="E14" s="122">
        <v>68262126.390000001</v>
      </c>
      <c r="F14" s="122">
        <v>68261271.129999995</v>
      </c>
      <c r="G14" s="86"/>
      <c r="H14" s="85">
        <f>IFERROR(+F14/D14*100,"n.a.")</f>
        <v>12.162390287366199</v>
      </c>
      <c r="I14" s="85">
        <f t="shared" si="0"/>
        <v>99.99874709440617</v>
      </c>
    </row>
    <row r="15" spans="1:9" ht="12" customHeight="1">
      <c r="A15" s="8" t="s">
        <v>219</v>
      </c>
      <c r="B15" s="8"/>
      <c r="C15" s="91">
        <f>SUM(C16:C19)</f>
        <v>6565159790.6407309</v>
      </c>
      <c r="D15" s="91">
        <f>SUM(D16:D19)</f>
        <v>5272468505.2580051</v>
      </c>
      <c r="E15" s="91">
        <f>SUM(E16:E19)</f>
        <v>2518597768.3120947</v>
      </c>
      <c r="F15" s="91">
        <f>SUM(F16:F19)</f>
        <v>2495962086.9126334</v>
      </c>
      <c r="G15" s="91"/>
      <c r="H15" s="89">
        <f>IFERROR(+F15/D15*100,"n.a.")</f>
        <v>47.339535256085803</v>
      </c>
      <c r="I15" s="89">
        <f t="shared" si="0"/>
        <v>99.10125857791769</v>
      </c>
    </row>
    <row r="16" spans="1:9" ht="12" customHeight="1">
      <c r="A16" s="33"/>
      <c r="B16" s="87" t="s">
        <v>311</v>
      </c>
      <c r="C16" s="122">
        <v>3549629278.1559539</v>
      </c>
      <c r="D16" s="122">
        <v>2539665080.5636535</v>
      </c>
      <c r="E16" s="122">
        <v>979596738.63903546</v>
      </c>
      <c r="F16" s="122">
        <v>960910492.065148</v>
      </c>
      <c r="G16" s="86"/>
      <c r="H16" s="85">
        <f>IFERROR(+F16/D16*100,"n.a.")</f>
        <v>37.83611073047016</v>
      </c>
      <c r="I16" s="85">
        <f t="shared" si="0"/>
        <v>98.092455207655291</v>
      </c>
    </row>
    <row r="17" spans="1:9" ht="12" customHeight="1">
      <c r="A17" s="33"/>
      <c r="B17" s="87" t="s">
        <v>310</v>
      </c>
      <c r="C17" s="122">
        <v>2295210015.1947775</v>
      </c>
      <c r="D17" s="122">
        <v>1983215185.9227517</v>
      </c>
      <c r="E17" s="122">
        <v>1248722156.6529596</v>
      </c>
      <c r="F17" s="122">
        <v>1244977840.411185</v>
      </c>
      <c r="G17" s="86"/>
      <c r="H17" s="85">
        <f>IFERROR(+F17/D17*100,"n.a.")</f>
        <v>62.775731511551584</v>
      </c>
      <c r="I17" s="85">
        <f t="shared" si="0"/>
        <v>99.700148169724898</v>
      </c>
    </row>
    <row r="18" spans="1:9" ht="12" customHeight="1">
      <c r="A18" s="33"/>
      <c r="B18" s="87" t="s">
        <v>309</v>
      </c>
      <c r="C18" s="122">
        <v>48894499.039999992</v>
      </c>
      <c r="D18" s="122">
        <v>73962240.521600008</v>
      </c>
      <c r="E18" s="122">
        <v>22921424.553599991</v>
      </c>
      <c r="F18" s="122">
        <v>22755269.684799992</v>
      </c>
      <c r="G18" s="86"/>
      <c r="H18" s="85">
        <f>IFERROR(+F18/D18*100,"n.a.")</f>
        <v>30.766063229458986</v>
      </c>
      <c r="I18" s="85">
        <f t="shared" si="0"/>
        <v>99.275111071689906</v>
      </c>
    </row>
    <row r="19" spans="1:9" ht="12" customHeight="1">
      <c r="A19" s="33"/>
      <c r="B19" s="33" t="s">
        <v>44</v>
      </c>
      <c r="C19" s="122">
        <v>671425998.25000024</v>
      </c>
      <c r="D19" s="122">
        <v>675625998.25</v>
      </c>
      <c r="E19" s="122">
        <v>267357448.46650001</v>
      </c>
      <c r="F19" s="122">
        <v>267318484.75150004</v>
      </c>
      <c r="G19" s="86"/>
      <c r="H19" s="85">
        <f>IFERROR(+F19/D19*100,"n.a.")</f>
        <v>39.566044741307444</v>
      </c>
      <c r="I19" s="85">
        <f t="shared" si="0"/>
        <v>99.985426358897627</v>
      </c>
    </row>
    <row r="20" spans="1:9" ht="12" customHeight="1">
      <c r="A20" s="8" t="s">
        <v>216</v>
      </c>
      <c r="B20" s="8"/>
      <c r="C20" s="91">
        <f>SUM(C21:C21)</f>
        <v>23870141.800000001</v>
      </c>
      <c r="D20" s="91">
        <f>SUM(D21:D21)</f>
        <v>2979731.3709999998</v>
      </c>
      <c r="E20" s="91">
        <f>SUM(E21:E21)</f>
        <v>0</v>
      </c>
      <c r="F20" s="91">
        <f>SUM(F21:F21)</f>
        <v>0</v>
      </c>
      <c r="G20" s="91"/>
      <c r="H20" s="89">
        <f>IFERROR(+F20/D20*100,"n.a.")</f>
        <v>0</v>
      </c>
      <c r="I20" s="89" t="str">
        <f t="shared" si="0"/>
        <v>n.a.</v>
      </c>
    </row>
    <row r="21" spans="1:9">
      <c r="A21" s="33"/>
      <c r="B21" s="33" t="s">
        <v>308</v>
      </c>
      <c r="C21" s="122">
        <v>23870141.800000001</v>
      </c>
      <c r="D21" s="122">
        <v>2979731.3709999998</v>
      </c>
      <c r="E21" s="122">
        <v>0</v>
      </c>
      <c r="F21" s="122">
        <v>0</v>
      </c>
      <c r="G21" s="86"/>
      <c r="H21" s="85">
        <f>IFERROR(+F21/D21*100,"n.a.")</f>
        <v>0</v>
      </c>
      <c r="I21" s="85" t="str">
        <f t="shared" si="0"/>
        <v>n.a.</v>
      </c>
    </row>
    <row r="22" spans="1:9">
      <c r="A22" s="8" t="s">
        <v>209</v>
      </c>
      <c r="B22" s="8"/>
      <c r="C22" s="91">
        <f>SUM(C23:C31)</f>
        <v>9884320289.814806</v>
      </c>
      <c r="D22" s="91">
        <f>SUM(D23:D31)</f>
        <v>9741123331.1403198</v>
      </c>
      <c r="E22" s="91">
        <f>SUM(E23:E31)</f>
        <v>7581695485.7189531</v>
      </c>
      <c r="F22" s="91">
        <f>SUM(F23:F31)</f>
        <v>5887411626.3943272</v>
      </c>
      <c r="G22" s="91"/>
      <c r="H22" s="89">
        <f>IFERROR(+F22/D22*100,"n.a.")</f>
        <v>60.438734078784449</v>
      </c>
      <c r="I22" s="89">
        <f t="shared" si="0"/>
        <v>77.652968751962987</v>
      </c>
    </row>
    <row r="23" spans="1:9">
      <c r="A23" s="33"/>
      <c r="B23" s="33" t="s">
        <v>307</v>
      </c>
      <c r="C23" s="122">
        <v>110063741.55</v>
      </c>
      <c r="D23" s="122">
        <v>122628032.625</v>
      </c>
      <c r="E23" s="122">
        <v>63923917.901199996</v>
      </c>
      <c r="F23" s="122">
        <v>63725794.073899999</v>
      </c>
      <c r="G23" s="86"/>
      <c r="H23" s="85">
        <f>IFERROR(+F23/D23*100,"n.a.")</f>
        <v>51.966742603443116</v>
      </c>
      <c r="I23" s="85">
        <f t="shared" si="0"/>
        <v>99.690063072156789</v>
      </c>
    </row>
    <row r="24" spans="1:9">
      <c r="A24" s="33"/>
      <c r="B24" s="33" t="s">
        <v>306</v>
      </c>
      <c r="C24" s="122">
        <v>494704788.76390004</v>
      </c>
      <c r="D24" s="122">
        <v>494767047.36029994</v>
      </c>
      <c r="E24" s="122">
        <v>276559264.92725307</v>
      </c>
      <c r="F24" s="122">
        <v>276276005.40590602</v>
      </c>
      <c r="G24" s="86"/>
      <c r="H24" s="85">
        <f>IFERROR(+F24/D24*100,"n.a.")</f>
        <v>55.839613183599091</v>
      </c>
      <c r="I24" s="85">
        <f t="shared" si="0"/>
        <v>99.897577280073563</v>
      </c>
    </row>
    <row r="25" spans="1:9" ht="12" customHeight="1">
      <c r="A25" s="33"/>
      <c r="B25" s="33" t="s">
        <v>305</v>
      </c>
      <c r="C25" s="122">
        <v>77346039</v>
      </c>
      <c r="D25" s="122">
        <v>71695234.379999965</v>
      </c>
      <c r="E25" s="122">
        <v>31052658.510000005</v>
      </c>
      <c r="F25" s="122">
        <v>30647284.940000009</v>
      </c>
      <c r="G25" s="86"/>
      <c r="H25" s="85">
        <f>IFERROR(+F25/D25*100,"n.a.")</f>
        <v>42.746613781277141</v>
      </c>
      <c r="I25" s="85">
        <f t="shared" si="0"/>
        <v>98.694560822000298</v>
      </c>
    </row>
    <row r="26" spans="1:9" s="59" customFormat="1" ht="12" customHeight="1">
      <c r="A26" s="33"/>
      <c r="B26" s="33" t="s">
        <v>304</v>
      </c>
      <c r="C26" s="122">
        <v>14729227</v>
      </c>
      <c r="D26" s="122">
        <v>10626632.27</v>
      </c>
      <c r="E26" s="122">
        <v>1514061.05</v>
      </c>
      <c r="F26" s="122">
        <v>1514061.05</v>
      </c>
      <c r="G26" s="34"/>
      <c r="H26" s="85">
        <f>IFERROR(+F26/D26*100,"n.a.")</f>
        <v>14.247797529179017</v>
      </c>
      <c r="I26" s="85">
        <f t="shared" si="0"/>
        <v>100</v>
      </c>
    </row>
    <row r="27" spans="1:9" ht="12" customHeight="1">
      <c r="A27" s="33"/>
      <c r="B27" s="33" t="s">
        <v>79</v>
      </c>
      <c r="C27" s="122">
        <v>87839378</v>
      </c>
      <c r="D27" s="122">
        <v>87624059.079999998</v>
      </c>
      <c r="E27" s="122">
        <v>46463552.840000004</v>
      </c>
      <c r="F27" s="122">
        <v>45927767.579999998</v>
      </c>
      <c r="G27" s="86"/>
      <c r="H27" s="85">
        <f>IFERROR(+F27/D27*100,"n.a.")</f>
        <v>52.414562920519749</v>
      </c>
      <c r="I27" s="85">
        <f t="shared" si="0"/>
        <v>98.846869799550163</v>
      </c>
    </row>
    <row r="28" spans="1:9" ht="12" customHeight="1">
      <c r="A28" s="33"/>
      <c r="B28" s="33" t="s">
        <v>78</v>
      </c>
      <c r="C28" s="122">
        <v>7977068989.7304001</v>
      </c>
      <c r="D28" s="122">
        <v>7977068989.7304001</v>
      </c>
      <c r="E28" s="122">
        <v>6804666406.2148876</v>
      </c>
      <c r="F28" s="122">
        <v>5111806176.6530151</v>
      </c>
      <c r="G28" s="86"/>
      <c r="H28" s="85">
        <f>IFERROR(+F28/D28*100,"n.a.")</f>
        <v>64.081258206916644</v>
      </c>
      <c r="I28" s="85">
        <f t="shared" si="0"/>
        <v>75.122068761288034</v>
      </c>
    </row>
    <row r="29" spans="1:9" ht="12" customHeight="1">
      <c r="A29" s="33"/>
      <c r="B29" s="33" t="s">
        <v>76</v>
      </c>
      <c r="C29" s="122">
        <v>699341999.16110492</v>
      </c>
      <c r="D29" s="122">
        <v>523078673.60534048</v>
      </c>
      <c r="E29" s="122">
        <v>179517109.41257024</v>
      </c>
      <c r="F29" s="122">
        <v>179517109.41257024</v>
      </c>
      <c r="G29" s="86"/>
      <c r="H29" s="85">
        <f>IFERROR(+F29/D29*100,"n.a.")</f>
        <v>34.319332534672355</v>
      </c>
      <c r="I29" s="85">
        <f t="shared" si="0"/>
        <v>100</v>
      </c>
    </row>
    <row r="30" spans="1:9" ht="12" customHeight="1">
      <c r="A30" s="33"/>
      <c r="B30" s="33" t="s">
        <v>264</v>
      </c>
      <c r="C30" s="122">
        <v>299881162</v>
      </c>
      <c r="D30" s="122">
        <v>366860540.63000011</v>
      </c>
      <c r="E30" s="122">
        <v>177593851.77000001</v>
      </c>
      <c r="F30" s="122">
        <v>177593851.77000001</v>
      </c>
      <c r="G30" s="86"/>
      <c r="H30" s="85">
        <f>IFERROR(+F30/D30*100,"n.a.")</f>
        <v>48.409090676534113</v>
      </c>
      <c r="I30" s="85">
        <f t="shared" si="0"/>
        <v>100</v>
      </c>
    </row>
    <row r="31" spans="1:9" s="59" customFormat="1" ht="12" customHeight="1">
      <c r="A31" s="33"/>
      <c r="B31" s="33" t="s">
        <v>262</v>
      </c>
      <c r="C31" s="122">
        <v>123344964.60940114</v>
      </c>
      <c r="D31" s="122">
        <v>86774121.459278196</v>
      </c>
      <c r="E31" s="122">
        <v>404663.09304251941</v>
      </c>
      <c r="F31" s="122">
        <v>403575.50893622392</v>
      </c>
      <c r="G31" s="34"/>
      <c r="H31" s="85">
        <f>IFERROR(+F31/D31*100,"n.a.")</f>
        <v>0.4650874041123147</v>
      </c>
      <c r="I31" s="85">
        <f t="shared" si="0"/>
        <v>99.731237138994231</v>
      </c>
    </row>
    <row r="32" spans="1:9">
      <c r="A32" s="8" t="s">
        <v>23</v>
      </c>
      <c r="B32" s="8"/>
      <c r="C32" s="91">
        <f>SUM(C33:C38)</f>
        <v>5020953121.9601059</v>
      </c>
      <c r="D32" s="91">
        <f>SUM(D33:D38)</f>
        <v>4509685904.3886385</v>
      </c>
      <c r="E32" s="91">
        <f>SUM(E33:E38)</f>
        <v>2729954004.7833309</v>
      </c>
      <c r="F32" s="91">
        <f>SUM(F33:F38)</f>
        <v>2729954004.7833309</v>
      </c>
      <c r="G32" s="91"/>
      <c r="H32" s="89">
        <f>IFERROR(+F32/D32*100,"n.a.")</f>
        <v>60.535346865879362</v>
      </c>
      <c r="I32" s="89">
        <f t="shared" si="0"/>
        <v>100</v>
      </c>
    </row>
    <row r="33" spans="1:10">
      <c r="A33" s="33"/>
      <c r="B33" s="33" t="s">
        <v>303</v>
      </c>
      <c r="C33" s="122">
        <v>9800000</v>
      </c>
      <c r="D33" s="122">
        <v>9800000</v>
      </c>
      <c r="E33" s="122">
        <v>9800000</v>
      </c>
      <c r="F33" s="122">
        <v>9800000</v>
      </c>
      <c r="G33" s="86"/>
      <c r="H33" s="85">
        <f>IFERROR(+F33/D33*100,"n.a.")</f>
        <v>100</v>
      </c>
      <c r="I33" s="85">
        <f t="shared" si="0"/>
        <v>100</v>
      </c>
    </row>
    <row r="34" spans="1:10">
      <c r="A34" s="33"/>
      <c r="B34" s="33" t="s">
        <v>65</v>
      </c>
      <c r="C34" s="122">
        <v>32159867.056661997</v>
      </c>
      <c r="D34" s="122">
        <v>0</v>
      </c>
      <c r="E34" s="122">
        <v>0</v>
      </c>
      <c r="F34" s="122">
        <v>0</v>
      </c>
      <c r="G34" s="86"/>
      <c r="H34" s="85" t="str">
        <f>IFERROR(+F34/D34*100,"n.a.")</f>
        <v>n.a.</v>
      </c>
      <c r="I34" s="85" t="str">
        <f t="shared" si="0"/>
        <v>n.a.</v>
      </c>
    </row>
    <row r="35" spans="1:10">
      <c r="A35" s="33"/>
      <c r="B35" s="33" t="s">
        <v>67</v>
      </c>
      <c r="C35" s="122">
        <v>18310538.251312196</v>
      </c>
      <c r="D35" s="122">
        <v>20510678.829920486</v>
      </c>
      <c r="E35" s="122">
        <v>20510678.829920486</v>
      </c>
      <c r="F35" s="122">
        <v>20510678.829920486</v>
      </c>
      <c r="G35" s="86"/>
      <c r="H35" s="85">
        <f>IFERROR(+F35/D35*100,"n.a.")</f>
        <v>100</v>
      </c>
      <c r="I35" s="85">
        <f t="shared" si="0"/>
        <v>100</v>
      </c>
    </row>
    <row r="36" spans="1:10">
      <c r="A36" s="33"/>
      <c r="B36" s="33" t="s">
        <v>78</v>
      </c>
      <c r="C36" s="122">
        <v>964405283.850191</v>
      </c>
      <c r="D36" s="122">
        <v>1124215301.145833</v>
      </c>
      <c r="E36" s="122">
        <v>718508172.70189214</v>
      </c>
      <c r="F36" s="122">
        <v>718508172.70189214</v>
      </c>
      <c r="G36" s="86"/>
      <c r="H36" s="85">
        <f>IFERROR(+F36/D36*100,"n.a.")</f>
        <v>63.911972374826028</v>
      </c>
      <c r="I36" s="85">
        <f t="shared" si="0"/>
        <v>100</v>
      </c>
    </row>
    <row r="37" spans="1:10">
      <c r="A37" s="33"/>
      <c r="B37" s="33" t="s">
        <v>302</v>
      </c>
      <c r="C37" s="122">
        <v>326315196.03600007</v>
      </c>
      <c r="D37" s="122">
        <v>296029648.87022412</v>
      </c>
      <c r="E37" s="122">
        <v>174038652.33530402</v>
      </c>
      <c r="F37" s="122">
        <v>174038652.33530402</v>
      </c>
      <c r="G37" s="86"/>
      <c r="H37" s="85">
        <f>IFERROR(+F37/D37*100,"n.a.")</f>
        <v>58.790953203339612</v>
      </c>
      <c r="I37" s="85">
        <f t="shared" si="0"/>
        <v>100</v>
      </c>
    </row>
    <row r="38" spans="1:10">
      <c r="A38" s="33"/>
      <c r="B38" s="33" t="s">
        <v>301</v>
      </c>
      <c r="C38" s="122">
        <v>3669962236.7659407</v>
      </c>
      <c r="D38" s="122">
        <v>3059130275.5426607</v>
      </c>
      <c r="E38" s="122">
        <v>1807096500.9162145</v>
      </c>
      <c r="F38" s="122">
        <v>1807096500.9162145</v>
      </c>
      <c r="G38" s="86"/>
      <c r="H38" s="85">
        <f>IFERROR(+F38/D38*100,"n.a.")</f>
        <v>59.072230933207074</v>
      </c>
      <c r="I38" s="85">
        <f t="shared" si="0"/>
        <v>100</v>
      </c>
    </row>
    <row r="39" spans="1:10">
      <c r="A39" s="8" t="s">
        <v>254</v>
      </c>
      <c r="B39" s="8"/>
      <c r="C39" s="91">
        <f>SUM(C40:C41)</f>
        <v>2242307613.5022659</v>
      </c>
      <c r="D39" s="91">
        <f>SUM(D40:D41)</f>
        <v>2094551729.5673642</v>
      </c>
      <c r="E39" s="91">
        <f>SUM(E40:E41)</f>
        <v>914119388.0041604</v>
      </c>
      <c r="F39" s="91">
        <f>SUM(F40:F41)</f>
        <v>824008173.57039893</v>
      </c>
      <c r="G39" s="91"/>
      <c r="H39" s="89">
        <f>IFERROR(+F39/D39*100,"n.a.")</f>
        <v>39.340550149152925</v>
      </c>
      <c r="I39" s="89">
        <f t="shared" si="0"/>
        <v>90.142292613385493</v>
      </c>
    </row>
    <row r="40" spans="1:10">
      <c r="A40" s="33"/>
      <c r="B40" s="33" t="s">
        <v>57</v>
      </c>
      <c r="C40" s="122">
        <v>689407745.40221059</v>
      </c>
      <c r="D40" s="122">
        <v>542139033.40147412</v>
      </c>
      <c r="E40" s="122">
        <v>256756899.37750694</v>
      </c>
      <c r="F40" s="122">
        <v>166720833.96569905</v>
      </c>
      <c r="G40" s="86"/>
      <c r="H40" s="85">
        <f>IFERROR(+F40/D40*100,"n.a.")</f>
        <v>30.752412885614174</v>
      </c>
      <c r="I40" s="85">
        <f t="shared" ref="I40:I71" si="1">IFERROR(+F40/E40*100,"n.a.")</f>
        <v>64.93334137073029</v>
      </c>
    </row>
    <row r="41" spans="1:10">
      <c r="A41" s="33"/>
      <c r="B41" s="33" t="s">
        <v>56</v>
      </c>
      <c r="C41" s="122">
        <v>1552899868.1000552</v>
      </c>
      <c r="D41" s="122">
        <v>1552412696.1658902</v>
      </c>
      <c r="E41" s="122">
        <v>657362488.62665343</v>
      </c>
      <c r="F41" s="122">
        <v>657287339.60469985</v>
      </c>
      <c r="G41" s="86"/>
      <c r="H41" s="85">
        <f>IFERROR(+F41/D41*100,"n.a.")</f>
        <v>42.339729714144411</v>
      </c>
      <c r="I41" s="85">
        <f t="shared" si="1"/>
        <v>99.988568100058373</v>
      </c>
    </row>
    <row r="42" spans="1:10" ht="13.5">
      <c r="A42" s="8" t="s">
        <v>25</v>
      </c>
      <c r="B42" s="8"/>
      <c r="C42" s="91">
        <f>SUM(C43:C53)</f>
        <v>3250954407.7660971</v>
      </c>
      <c r="D42" s="91">
        <f>SUM(D43:D53)</f>
        <v>2717135263.9767036</v>
      </c>
      <c r="E42" s="91">
        <f>SUM(E43:E53)</f>
        <v>1683893547.8981509</v>
      </c>
      <c r="F42" s="91">
        <f>SUM(F43:F53)</f>
        <v>1648187927.0007997</v>
      </c>
      <c r="G42" s="91"/>
      <c r="H42" s="89">
        <f>IFERROR(+F42/D42*100,"n.a.")</f>
        <v>60.659031180824243</v>
      </c>
      <c r="I42" s="89">
        <f t="shared" si="1"/>
        <v>97.879579683530523</v>
      </c>
      <c r="J42" s="126"/>
    </row>
    <row r="43" spans="1:10">
      <c r="A43" s="125"/>
      <c r="B43" s="33" t="s">
        <v>300</v>
      </c>
      <c r="C43" s="122">
        <v>1509745.38</v>
      </c>
      <c r="D43" s="122">
        <v>2492282.2599999998</v>
      </c>
      <c r="E43" s="122">
        <v>144618.2231</v>
      </c>
      <c r="F43" s="122">
        <v>0</v>
      </c>
      <c r="G43" s="86"/>
      <c r="H43" s="85">
        <f>IFERROR(+F43/D43*100,"n.a.")</f>
        <v>0</v>
      </c>
      <c r="I43" s="85">
        <f t="shared" si="1"/>
        <v>0</v>
      </c>
    </row>
    <row r="44" spans="1:10">
      <c r="A44" s="125"/>
      <c r="B44" s="33" t="s">
        <v>299</v>
      </c>
      <c r="C44" s="122">
        <v>57590000.000000007</v>
      </c>
      <c r="D44" s="122">
        <v>48564693.7958</v>
      </c>
      <c r="E44" s="122">
        <v>2773660.6624999996</v>
      </c>
      <c r="F44" s="122">
        <v>2153697.3509999998</v>
      </c>
      <c r="G44" s="86"/>
      <c r="H44" s="85">
        <f>IFERROR(+F44/D44*100,"n.a.")</f>
        <v>4.4346976839916925</v>
      </c>
      <c r="I44" s="85">
        <f t="shared" si="1"/>
        <v>77.64819179642528</v>
      </c>
    </row>
    <row r="45" spans="1:10">
      <c r="A45" s="125"/>
      <c r="B45" s="33" t="s">
        <v>298</v>
      </c>
      <c r="C45" s="122">
        <v>185199180.0862368</v>
      </c>
      <c r="D45" s="122">
        <v>5907774.3692472531</v>
      </c>
      <c r="E45" s="122">
        <v>441221.83344478969</v>
      </c>
      <c r="F45" s="122">
        <v>411037.72784340126</v>
      </c>
      <c r="G45" s="86"/>
      <c r="H45" s="85">
        <f>IFERROR(+F45/D45*100,"n.a.")</f>
        <v>6.9575732272892168</v>
      </c>
      <c r="I45" s="85">
        <f t="shared" si="1"/>
        <v>93.158972808365021</v>
      </c>
    </row>
    <row r="46" spans="1:10">
      <c r="A46" s="125"/>
      <c r="B46" s="33" t="s">
        <v>297</v>
      </c>
      <c r="C46" s="122">
        <v>472019968.36345994</v>
      </c>
      <c r="D46" s="122">
        <v>415165717.3393721</v>
      </c>
      <c r="E46" s="122">
        <v>75201478.19096601</v>
      </c>
      <c r="F46" s="122">
        <v>72728202.554192126</v>
      </c>
      <c r="G46" s="86"/>
      <c r="H46" s="85">
        <f>IFERROR(+F46/D46*100,"n.a.")</f>
        <v>17.517872867797838</v>
      </c>
      <c r="I46" s="85">
        <f t="shared" si="1"/>
        <v>96.711134280508077</v>
      </c>
    </row>
    <row r="47" spans="1:10">
      <c r="A47" s="33"/>
      <c r="B47" s="33" t="s">
        <v>253</v>
      </c>
      <c r="C47" s="122">
        <v>560053.28</v>
      </c>
      <c r="D47" s="122">
        <v>280413.64500000002</v>
      </c>
      <c r="E47" s="122">
        <v>24440.1194</v>
      </c>
      <c r="F47" s="122">
        <v>946.255</v>
      </c>
      <c r="G47" s="86"/>
      <c r="H47" s="85">
        <f>IFERROR(+F47/D47*100,"n.a.")</f>
        <v>0.33744969864073482</v>
      </c>
      <c r="I47" s="85">
        <f t="shared" si="1"/>
        <v>3.8717282207712951</v>
      </c>
    </row>
    <row r="48" spans="1:10">
      <c r="A48" s="33"/>
      <c r="B48" s="33" t="s">
        <v>296</v>
      </c>
      <c r="C48" s="122">
        <v>49327931.939999998</v>
      </c>
      <c r="D48" s="122">
        <v>49327931.939999998</v>
      </c>
      <c r="E48" s="122">
        <v>18284426.720699999</v>
      </c>
      <c r="F48" s="122">
        <v>18284426.720699999</v>
      </c>
      <c r="G48" s="86"/>
      <c r="H48" s="85">
        <f>IFERROR(+F48/D48*100,"n.a.")</f>
        <v>37.067085526594248</v>
      </c>
      <c r="I48" s="85">
        <f t="shared" si="1"/>
        <v>100</v>
      </c>
    </row>
    <row r="49" spans="1:9">
      <c r="A49" s="33"/>
      <c r="B49" s="33" t="s">
        <v>44</v>
      </c>
      <c r="C49" s="122">
        <v>85039151.400000006</v>
      </c>
      <c r="D49" s="122">
        <v>53238824.681000002</v>
      </c>
      <c r="E49" s="122">
        <v>0</v>
      </c>
      <c r="F49" s="122">
        <v>0</v>
      </c>
      <c r="G49" s="86"/>
      <c r="H49" s="85">
        <f>IFERROR(+F49/D49*100,"n.a.")</f>
        <v>0</v>
      </c>
      <c r="I49" s="85" t="str">
        <f t="shared" si="1"/>
        <v>n.a.</v>
      </c>
    </row>
    <row r="50" spans="1:9">
      <c r="A50" s="33"/>
      <c r="B50" s="33" t="s">
        <v>295</v>
      </c>
      <c r="C50" s="122">
        <v>399635230.36000001</v>
      </c>
      <c r="D50" s="122">
        <v>346619891.79999983</v>
      </c>
      <c r="E50" s="122">
        <v>184996997.23800001</v>
      </c>
      <c r="F50" s="122">
        <v>179924779.74159998</v>
      </c>
      <c r="G50" s="124"/>
      <c r="H50" s="85">
        <f>IFERROR(+F50/D50*100,"n.a.")</f>
        <v>51.908382639914052</v>
      </c>
      <c r="I50" s="85">
        <f t="shared" si="1"/>
        <v>97.258216310465528</v>
      </c>
    </row>
    <row r="51" spans="1:9">
      <c r="A51" s="33"/>
      <c r="B51" s="33" t="s">
        <v>294</v>
      </c>
      <c r="C51" s="122">
        <v>386633148.59000009</v>
      </c>
      <c r="D51" s="122">
        <v>406698260.64529991</v>
      </c>
      <c r="E51" s="122">
        <v>303847066.72579992</v>
      </c>
      <c r="F51" s="122">
        <v>280589323.55609995</v>
      </c>
      <c r="G51" s="124"/>
      <c r="H51" s="85">
        <f>IFERROR(+F51/D51*100,"n.a.")</f>
        <v>68.992014647639394</v>
      </c>
      <c r="I51" s="85">
        <f t="shared" si="1"/>
        <v>92.345575877917426</v>
      </c>
    </row>
    <row r="52" spans="1:9">
      <c r="A52" s="33"/>
      <c r="B52" s="87" t="s">
        <v>293</v>
      </c>
      <c r="C52" s="122">
        <v>1605376887.6164</v>
      </c>
      <c r="D52" s="122">
        <v>1385526362.7509847</v>
      </c>
      <c r="E52" s="122">
        <v>1098179638.1842401</v>
      </c>
      <c r="F52" s="122">
        <v>1094095513.0943642</v>
      </c>
      <c r="G52" s="124"/>
      <c r="H52" s="85">
        <f>IFERROR(+F52/D52*100,"n.a.")</f>
        <v>78.966055248636351</v>
      </c>
      <c r="I52" s="85">
        <f t="shared" si="1"/>
        <v>99.62810045389034</v>
      </c>
    </row>
    <row r="53" spans="1:9">
      <c r="A53" s="33"/>
      <c r="B53" s="33" t="s">
        <v>252</v>
      </c>
      <c r="C53" s="122">
        <v>8063110.75</v>
      </c>
      <c r="D53" s="122">
        <v>3313110.75</v>
      </c>
      <c r="E53" s="122">
        <v>0</v>
      </c>
      <c r="F53" s="122">
        <v>0</v>
      </c>
      <c r="G53" s="86"/>
      <c r="H53" s="85">
        <f>IFERROR(+F53/D53*100,"n.a.")</f>
        <v>0</v>
      </c>
      <c r="I53" s="85" t="str">
        <f t="shared" si="1"/>
        <v>n.a.</v>
      </c>
    </row>
    <row r="54" spans="1:9">
      <c r="A54" s="8" t="s">
        <v>292</v>
      </c>
      <c r="B54" s="8"/>
      <c r="C54" s="91">
        <f>C55</f>
        <v>3393972510</v>
      </c>
      <c r="D54" s="91">
        <f>D55</f>
        <v>3393972510</v>
      </c>
      <c r="E54" s="91">
        <f>E55</f>
        <v>1457562027</v>
      </c>
      <c r="F54" s="91">
        <f>F55</f>
        <v>1457562027</v>
      </c>
      <c r="G54" s="91"/>
      <c r="H54" s="89">
        <f>IFERROR(+F54/D54*100,"n.a.")</f>
        <v>42.945604971915344</v>
      </c>
      <c r="I54" s="89">
        <f t="shared" si="1"/>
        <v>100</v>
      </c>
    </row>
    <row r="55" spans="1:9">
      <c r="A55" s="33"/>
      <c r="B55" s="33" t="s">
        <v>291</v>
      </c>
      <c r="C55" s="122">
        <v>3393972510</v>
      </c>
      <c r="D55" s="122">
        <v>3393972510</v>
      </c>
      <c r="E55" s="122">
        <v>1457562027</v>
      </c>
      <c r="F55" s="122">
        <v>1457562027</v>
      </c>
      <c r="G55" s="86"/>
      <c r="H55" s="85">
        <f>IFERROR(+F55/D55*100,"n.a.")</f>
        <v>42.945604971915344</v>
      </c>
      <c r="I55" s="85">
        <f t="shared" si="1"/>
        <v>100</v>
      </c>
    </row>
    <row r="56" spans="1:9" ht="12" customHeight="1">
      <c r="A56" s="8" t="s">
        <v>251</v>
      </c>
      <c r="B56" s="8"/>
      <c r="C56" s="91">
        <f>SUM(C57:C66)</f>
        <v>28642480753.151306</v>
      </c>
      <c r="D56" s="91">
        <f>SUM(D57:D66)</f>
        <v>27522429710.547142</v>
      </c>
      <c r="E56" s="91">
        <f>SUM(E57:E66)</f>
        <v>14950518135.572851</v>
      </c>
      <c r="F56" s="91">
        <f>SUM(F57:F66)</f>
        <v>14896043268.833971</v>
      </c>
      <c r="G56" s="91"/>
      <c r="H56" s="89">
        <f>IFERROR(+F56/D56*100,"n.a.")</f>
        <v>54.123285718213722</v>
      </c>
      <c r="I56" s="89">
        <f t="shared" si="1"/>
        <v>99.635632248696027</v>
      </c>
    </row>
    <row r="57" spans="1:9" ht="12" customHeight="1">
      <c r="A57" s="33"/>
      <c r="B57" s="33" t="s">
        <v>48</v>
      </c>
      <c r="C57" s="122">
        <v>165415883.06</v>
      </c>
      <c r="D57" s="122">
        <v>92812134.934489995</v>
      </c>
      <c r="E57" s="122">
        <v>14070000</v>
      </c>
      <c r="F57" s="122">
        <v>14070000</v>
      </c>
      <c r="G57" s="86"/>
      <c r="H57" s="85">
        <f>IFERROR(+F57/D57*100,"n.a.")</f>
        <v>15.159655588066249</v>
      </c>
      <c r="I57" s="85">
        <f t="shared" si="1"/>
        <v>100</v>
      </c>
    </row>
    <row r="58" spans="1:9" ht="12" customHeight="1">
      <c r="A58" s="33"/>
      <c r="B58" s="33" t="s">
        <v>290</v>
      </c>
      <c r="C58" s="122">
        <v>36943612.079538338</v>
      </c>
      <c r="D58" s="122">
        <v>36943612.079538338</v>
      </c>
      <c r="E58" s="122">
        <v>36943612.079538338</v>
      </c>
      <c r="F58" s="122">
        <v>36943612.079538338</v>
      </c>
      <c r="G58" s="86"/>
      <c r="H58" s="85">
        <f>IFERROR(+F58/D58*100,"n.a.")</f>
        <v>100</v>
      </c>
      <c r="I58" s="85">
        <f t="shared" si="1"/>
        <v>100</v>
      </c>
    </row>
    <row r="59" spans="1:9" ht="12" customHeight="1">
      <c r="A59" s="33"/>
      <c r="B59" s="33" t="s">
        <v>289</v>
      </c>
      <c r="C59" s="122">
        <v>973339103.9000001</v>
      </c>
      <c r="D59" s="122">
        <v>1030325180.7023</v>
      </c>
      <c r="E59" s="122">
        <v>1030325180.7023</v>
      </c>
      <c r="F59" s="122">
        <v>1030325180.7023</v>
      </c>
      <c r="G59" s="86"/>
      <c r="H59" s="85">
        <f>IFERROR(+F59/D59*100,"n.a.")</f>
        <v>100</v>
      </c>
      <c r="I59" s="85">
        <f t="shared" si="1"/>
        <v>100</v>
      </c>
    </row>
    <row r="60" spans="1:9">
      <c r="A60" s="33"/>
      <c r="B60" s="33" t="s">
        <v>47</v>
      </c>
      <c r="C60" s="122">
        <v>226055325</v>
      </c>
      <c r="D60" s="122">
        <v>226055325</v>
      </c>
      <c r="E60" s="122">
        <v>92068761.670000002</v>
      </c>
      <c r="F60" s="122">
        <v>85561353.780000001</v>
      </c>
      <c r="G60" s="86"/>
      <c r="H60" s="85">
        <f>IFERROR(+F60/D60*100,"n.a.")</f>
        <v>37.849740447388271</v>
      </c>
      <c r="I60" s="85">
        <f t="shared" si="1"/>
        <v>92.932013234494931</v>
      </c>
    </row>
    <row r="61" spans="1:9">
      <c r="A61" s="33"/>
      <c r="B61" s="33" t="s">
        <v>46</v>
      </c>
      <c r="C61" s="122">
        <v>37157684.982000001</v>
      </c>
      <c r="D61" s="122">
        <v>33793315.523879997</v>
      </c>
      <c r="E61" s="122">
        <v>6842466.9792599995</v>
      </c>
      <c r="F61" s="122">
        <v>5658679.9394400008</v>
      </c>
      <c r="G61" s="86"/>
      <c r="H61" s="85">
        <f>IFERROR(+F61/D61*100,"n.a.")</f>
        <v>16.744968203671235</v>
      </c>
      <c r="I61" s="85">
        <f t="shared" si="1"/>
        <v>82.699411726674882</v>
      </c>
    </row>
    <row r="62" spans="1:9">
      <c r="A62" s="33"/>
      <c r="B62" s="33" t="s">
        <v>45</v>
      </c>
      <c r="C62" s="122">
        <v>211824267.55000001</v>
      </c>
      <c r="D62" s="122">
        <v>212452227.17289999</v>
      </c>
      <c r="E62" s="122">
        <v>116808797.66229999</v>
      </c>
      <c r="F62" s="122">
        <v>92014219.959999993</v>
      </c>
      <c r="G62" s="86"/>
      <c r="H62" s="85">
        <f>IFERROR(+F62/D62*100,"n.a.")</f>
        <v>43.310546179925929</v>
      </c>
      <c r="I62" s="85">
        <f t="shared" si="1"/>
        <v>78.773364508054996</v>
      </c>
    </row>
    <row r="63" spans="1:9">
      <c r="A63" s="33"/>
      <c r="B63" s="33" t="s">
        <v>44</v>
      </c>
      <c r="C63" s="122">
        <v>236274977.05000001</v>
      </c>
      <c r="D63" s="122">
        <v>219469167.63100004</v>
      </c>
      <c r="E63" s="122">
        <v>35958366.855250001</v>
      </c>
      <c r="F63" s="122">
        <v>23030454.245749999</v>
      </c>
      <c r="G63" s="86"/>
      <c r="H63" s="85">
        <f>IFERROR(+F63/D63*100,"n.a.")</f>
        <v>10.493708293673295</v>
      </c>
      <c r="I63" s="85">
        <f t="shared" si="1"/>
        <v>64.04755349000925</v>
      </c>
    </row>
    <row r="64" spans="1:9">
      <c r="A64" s="33"/>
      <c r="B64" s="33" t="s">
        <v>78</v>
      </c>
      <c r="C64" s="122">
        <v>13531259770.914764</v>
      </c>
      <c r="D64" s="122">
        <v>12419629442.006838</v>
      </c>
      <c r="E64" s="122">
        <v>6955896116.0769825</v>
      </c>
      <c r="F64" s="122">
        <v>6955896116.0769825</v>
      </c>
      <c r="G64" s="86"/>
      <c r="H64" s="85">
        <f>IFERROR(+F64/D64*100,"n.a.")</f>
        <v>56.007275809293446</v>
      </c>
      <c r="I64" s="85">
        <f t="shared" si="1"/>
        <v>100</v>
      </c>
    </row>
    <row r="65" spans="1:9">
      <c r="A65" s="33"/>
      <c r="B65" s="33" t="s">
        <v>42</v>
      </c>
      <c r="C65" s="122">
        <v>232980349.74500003</v>
      </c>
      <c r="D65" s="122">
        <v>234061172.57509997</v>
      </c>
      <c r="E65" s="122">
        <v>92032723.539900005</v>
      </c>
      <c r="F65" s="122">
        <v>91121897.833200008</v>
      </c>
      <c r="G65" s="86"/>
      <c r="H65" s="85">
        <f>IFERROR(+F65/D65*100,"n.a.")</f>
        <v>38.930804639954957</v>
      </c>
      <c r="I65" s="85">
        <f t="shared" si="1"/>
        <v>99.010324076408423</v>
      </c>
    </row>
    <row r="66" spans="1:9">
      <c r="A66" s="33"/>
      <c r="B66" s="33" t="s">
        <v>288</v>
      </c>
      <c r="C66" s="122">
        <v>12991229778.870001</v>
      </c>
      <c r="D66" s="122">
        <v>13016888132.921099</v>
      </c>
      <c r="E66" s="122">
        <v>6569572110.0073204</v>
      </c>
      <c r="F66" s="122">
        <v>6561421754.2167597</v>
      </c>
      <c r="G66" s="86"/>
      <c r="H66" s="85">
        <f>IFERROR(+F66/D66*100,"n.a.")</f>
        <v>50.406991957027145</v>
      </c>
      <c r="I66" s="85">
        <f t="shared" si="1"/>
        <v>99.875937798473274</v>
      </c>
    </row>
    <row r="67" spans="1:9">
      <c r="A67" s="8" t="s">
        <v>287</v>
      </c>
      <c r="B67" s="8"/>
      <c r="C67" s="91">
        <f>SUM(C68)</f>
        <v>0</v>
      </c>
      <c r="D67" s="91">
        <f>SUM(D68)</f>
        <v>150000000</v>
      </c>
      <c r="E67" s="91">
        <f>SUM(E68)</f>
        <v>0</v>
      </c>
      <c r="F67" s="91">
        <f>SUM(F68)</f>
        <v>0</v>
      </c>
      <c r="G67" s="91"/>
      <c r="H67" s="89">
        <f>IFERROR(+F67/D67*100,"n.a.")</f>
        <v>0</v>
      </c>
      <c r="I67" s="89" t="str">
        <f t="shared" si="1"/>
        <v>n.a.</v>
      </c>
    </row>
    <row r="68" spans="1:9">
      <c r="A68" s="33"/>
      <c r="B68" s="33" t="s">
        <v>286</v>
      </c>
      <c r="C68" s="122">
        <v>0</v>
      </c>
      <c r="D68" s="122">
        <v>150000000</v>
      </c>
      <c r="E68" s="122">
        <v>0</v>
      </c>
      <c r="F68" s="122">
        <v>0</v>
      </c>
      <c r="G68" s="86"/>
      <c r="H68" s="85">
        <f>IFERROR(+F68/D68*100,"n.a.")</f>
        <v>0</v>
      </c>
      <c r="I68" s="85" t="str">
        <f t="shared" si="1"/>
        <v>n.a.</v>
      </c>
    </row>
    <row r="69" spans="1:9">
      <c r="A69" s="8" t="s">
        <v>247</v>
      </c>
      <c r="B69" s="8"/>
      <c r="C69" s="9">
        <f>SUM(C70:C71)</f>
        <v>10160140192.736723</v>
      </c>
      <c r="D69" s="9">
        <f>SUM(D70:D71)</f>
        <v>10160140192.736723</v>
      </c>
      <c r="E69" s="9">
        <f>SUM(E70:E71)</f>
        <v>5900350238.0152044</v>
      </c>
      <c r="F69" s="9">
        <f>SUM(F70:F71)</f>
        <v>5900350238.0152044</v>
      </c>
      <c r="G69" s="9"/>
      <c r="H69" s="89">
        <f>IFERROR(+F69/D69*100,"n.a.")</f>
        <v>58.073512039068561</v>
      </c>
      <c r="I69" s="89">
        <f t="shared" si="1"/>
        <v>100</v>
      </c>
    </row>
    <row r="70" spans="1:9">
      <c r="A70" s="33"/>
      <c r="B70" s="33" t="s">
        <v>285</v>
      </c>
      <c r="C70" s="122">
        <v>8202801338.4985895</v>
      </c>
      <c r="D70" s="122">
        <v>8202801338.4985895</v>
      </c>
      <c r="E70" s="122">
        <v>4921680806.709877</v>
      </c>
      <c r="F70" s="122">
        <v>4921680806.709877</v>
      </c>
      <c r="G70" s="86"/>
      <c r="H70" s="85">
        <f>IFERROR(+F70/D70*100,"n.a.")</f>
        <v>60.000000044018179</v>
      </c>
      <c r="I70" s="85">
        <f t="shared" si="1"/>
        <v>100</v>
      </c>
    </row>
    <row r="71" spans="1:9">
      <c r="A71" s="33"/>
      <c r="B71" s="33" t="s">
        <v>284</v>
      </c>
      <c r="C71" s="122">
        <v>1957338854.238133</v>
      </c>
      <c r="D71" s="122">
        <v>1957338854.238133</v>
      </c>
      <c r="E71" s="122">
        <v>978669431.30532742</v>
      </c>
      <c r="F71" s="122">
        <v>978669431.30532742</v>
      </c>
      <c r="G71" s="86"/>
      <c r="H71" s="85">
        <f>IFERROR(+F71/D71*100,"n.a.")</f>
        <v>50.000000213875126</v>
      </c>
      <c r="I71" s="85">
        <f t="shared" si="1"/>
        <v>100</v>
      </c>
    </row>
    <row r="72" spans="1:9">
      <c r="A72" s="8" t="s">
        <v>283</v>
      </c>
      <c r="B72" s="8"/>
      <c r="C72" s="91">
        <f>SUM(C73:C74)</f>
        <v>19123274</v>
      </c>
      <c r="D72" s="91">
        <f>SUM(D73:D74)</f>
        <v>21787799.869999997</v>
      </c>
      <c r="E72" s="91">
        <f>SUM(E73:E74)</f>
        <v>11209623.870000001</v>
      </c>
      <c r="F72" s="91">
        <f>SUM(F73:F74)</f>
        <v>9047594.9000000004</v>
      </c>
      <c r="G72" s="91"/>
      <c r="H72" s="89">
        <f>IFERROR(+F72/D72*100,"n.a.")</f>
        <v>41.525968450159084</v>
      </c>
      <c r="I72" s="89">
        <f t="shared" ref="I72:I85" si="2">IFERROR(+F72/E72*100,"n.a.")</f>
        <v>80.712742951294047</v>
      </c>
    </row>
    <row r="73" spans="1:9">
      <c r="A73" s="33"/>
      <c r="B73" s="33" t="s">
        <v>282</v>
      </c>
      <c r="C73" s="122">
        <v>6993222</v>
      </c>
      <c r="D73" s="122">
        <v>6995757.1600000001</v>
      </c>
      <c r="E73" s="122">
        <v>3210893.16</v>
      </c>
      <c r="F73" s="122">
        <v>2595117.08</v>
      </c>
      <c r="G73" s="86"/>
      <c r="H73" s="85">
        <f>IFERROR(+F73/D73*100,"n.a.")</f>
        <v>37.09558551915201</v>
      </c>
      <c r="I73" s="85">
        <f t="shared" si="2"/>
        <v>80.82228061428242</v>
      </c>
    </row>
    <row r="74" spans="1:9">
      <c r="A74" s="33"/>
      <c r="B74" s="87" t="s">
        <v>281</v>
      </c>
      <c r="C74" s="122">
        <v>12130052</v>
      </c>
      <c r="D74" s="122">
        <v>14792042.709999999</v>
      </c>
      <c r="E74" s="122">
        <v>7998730.71</v>
      </c>
      <c r="F74" s="122">
        <v>6452477.8200000003</v>
      </c>
      <c r="G74" s="86"/>
      <c r="H74" s="85">
        <f>IFERROR(+F74/D74*100,"n.a.")</f>
        <v>43.621276293624227</v>
      </c>
      <c r="I74" s="85">
        <f t="shared" si="2"/>
        <v>80.668771758163118</v>
      </c>
    </row>
    <row r="75" spans="1:9">
      <c r="A75" s="8" t="s">
        <v>149</v>
      </c>
      <c r="B75" s="96"/>
      <c r="C75" s="91">
        <f>+C76</f>
        <v>30000000</v>
      </c>
      <c r="D75" s="91">
        <f>+D76</f>
        <v>30000000</v>
      </c>
      <c r="E75" s="91">
        <f>+E76</f>
        <v>30000000</v>
      </c>
      <c r="F75" s="91">
        <f>+F76</f>
        <v>30000000</v>
      </c>
      <c r="G75" s="91"/>
      <c r="H75" s="89">
        <f>IFERROR(+F75/D75*100,"n.a.")</f>
        <v>100</v>
      </c>
      <c r="I75" s="89">
        <f t="shared" si="2"/>
        <v>100</v>
      </c>
    </row>
    <row r="76" spans="1:9" s="2" customFormat="1">
      <c r="A76" s="123"/>
      <c r="B76" s="87" t="s">
        <v>280</v>
      </c>
      <c r="C76" s="122">
        <v>30000000</v>
      </c>
      <c r="D76" s="122">
        <v>30000000</v>
      </c>
      <c r="E76" s="122">
        <v>30000000</v>
      </c>
      <c r="F76" s="122">
        <v>30000000</v>
      </c>
      <c r="G76" s="86"/>
      <c r="H76" s="85">
        <f>IFERROR(+F76/D76*100,"n.a.")</f>
        <v>100</v>
      </c>
      <c r="I76" s="85">
        <f t="shared" si="2"/>
        <v>100</v>
      </c>
    </row>
    <row r="77" spans="1:9">
      <c r="A77" s="8" t="s">
        <v>235</v>
      </c>
      <c r="B77" s="96"/>
      <c r="C77" s="91">
        <f>SUM(C78:C85)</f>
        <v>11900503450</v>
      </c>
      <c r="D77" s="91">
        <f>SUM(D78:D85)</f>
        <v>7869603450</v>
      </c>
      <c r="E77" s="91">
        <f>SUM(E78:E85)</f>
        <v>5325187570</v>
      </c>
      <c r="F77" s="91">
        <f>SUM(F78:F85)</f>
        <v>4306133093.7299995</v>
      </c>
      <c r="G77" s="91"/>
      <c r="H77" s="89">
        <f>IFERROR(+F77/D77*100,"n.a.")</f>
        <v>54.718552479667828</v>
      </c>
      <c r="I77" s="89">
        <f t="shared" si="2"/>
        <v>80.863500808667283</v>
      </c>
    </row>
    <row r="78" spans="1:9" s="2" customFormat="1">
      <c r="A78" s="123"/>
      <c r="B78" s="87" t="s">
        <v>279</v>
      </c>
      <c r="C78" s="122">
        <v>0</v>
      </c>
      <c r="D78" s="122">
        <v>4500000</v>
      </c>
      <c r="E78" s="122">
        <v>0</v>
      </c>
      <c r="F78" s="122">
        <v>0</v>
      </c>
      <c r="G78" s="86"/>
      <c r="H78" s="85">
        <f>IFERROR(+F78/D78*100,"n.a.")</f>
        <v>0</v>
      </c>
      <c r="I78" s="85" t="str">
        <f t="shared" si="2"/>
        <v>n.a.</v>
      </c>
    </row>
    <row r="79" spans="1:9" s="2" customFormat="1">
      <c r="A79" s="123"/>
      <c r="B79" s="87" t="s">
        <v>50</v>
      </c>
      <c r="C79" s="122">
        <v>210429179</v>
      </c>
      <c r="D79" s="122">
        <v>169750207</v>
      </c>
      <c r="E79" s="122">
        <v>58828882.370000012</v>
      </c>
      <c r="F79" s="122">
        <v>53510249.050000019</v>
      </c>
      <c r="G79" s="86"/>
      <c r="H79" s="85">
        <f>IFERROR(+F79/D79*100,"n.a.")</f>
        <v>31.522935963194449</v>
      </c>
      <c r="I79" s="85">
        <f t="shared" si="2"/>
        <v>90.959146076328906</v>
      </c>
    </row>
    <row r="80" spans="1:9" s="2" customFormat="1">
      <c r="A80" s="123"/>
      <c r="B80" s="87" t="s">
        <v>49</v>
      </c>
      <c r="C80" s="122">
        <v>12517564</v>
      </c>
      <c r="D80" s="122">
        <v>12517564</v>
      </c>
      <c r="E80" s="122">
        <v>7219977.3200000003</v>
      </c>
      <c r="F80" s="122">
        <v>6845588.1499999994</v>
      </c>
      <c r="G80" s="86"/>
      <c r="H80" s="85">
        <f>IFERROR(+F80/D80*100,"n.a.")</f>
        <v>54.687862191078061</v>
      </c>
      <c r="I80" s="85">
        <f t="shared" si="2"/>
        <v>94.814538143175213</v>
      </c>
    </row>
    <row r="81" spans="1:9" s="2" customFormat="1">
      <c r="A81" s="123"/>
      <c r="B81" s="87" t="s">
        <v>278</v>
      </c>
      <c r="C81" s="122">
        <v>991409892</v>
      </c>
      <c r="D81" s="122">
        <v>1293389826.8499997</v>
      </c>
      <c r="E81" s="122">
        <v>682903000.62999976</v>
      </c>
      <c r="F81" s="122">
        <v>659071613.63</v>
      </c>
      <c r="G81" s="86"/>
      <c r="H81" s="85">
        <f>IFERROR(+F81/D81*100,"n.a.")</f>
        <v>50.956919557280202</v>
      </c>
      <c r="I81" s="85">
        <f t="shared" si="2"/>
        <v>96.510282283426122</v>
      </c>
    </row>
    <row r="82" spans="1:9" s="2" customFormat="1">
      <c r="A82" s="123"/>
      <c r="B82" s="87" t="s">
        <v>234</v>
      </c>
      <c r="C82" s="122">
        <v>1233039675</v>
      </c>
      <c r="D82" s="122">
        <v>1098852601.4400001</v>
      </c>
      <c r="E82" s="122">
        <v>373681160.02999997</v>
      </c>
      <c r="F82" s="122">
        <v>368403574.56999993</v>
      </c>
      <c r="G82" s="86"/>
      <c r="H82" s="85">
        <f>IFERROR(+F82/D82*100,"n.a.")</f>
        <v>33.526204887463756</v>
      </c>
      <c r="I82" s="85">
        <f t="shared" si="2"/>
        <v>98.587676868810732</v>
      </c>
    </row>
    <row r="83" spans="1:9" s="2" customFormat="1">
      <c r="A83" s="123"/>
      <c r="B83" s="87" t="s">
        <v>277</v>
      </c>
      <c r="C83" s="122">
        <v>7590673968</v>
      </c>
      <c r="D83" s="122">
        <v>3511304584.71</v>
      </c>
      <c r="E83" s="122">
        <v>2772693412.6400003</v>
      </c>
      <c r="F83" s="122">
        <v>1983970211.3900001</v>
      </c>
      <c r="G83" s="86"/>
      <c r="H83" s="85">
        <f>IFERROR(+F83/D83*100,"n.a.")</f>
        <v>56.502367240632211</v>
      </c>
      <c r="I83" s="85">
        <f t="shared" si="2"/>
        <v>71.553897821720469</v>
      </c>
    </row>
    <row r="84" spans="1:9" s="2" customFormat="1">
      <c r="A84" s="123"/>
      <c r="B84" s="87" t="s">
        <v>276</v>
      </c>
      <c r="C84" s="122">
        <v>1571857852</v>
      </c>
      <c r="D84" s="122">
        <v>1540957852</v>
      </c>
      <c r="E84" s="122">
        <v>1268502086.4199998</v>
      </c>
      <c r="F84" s="122">
        <v>1107032168.2099998</v>
      </c>
      <c r="G84" s="86"/>
      <c r="H84" s="85">
        <f>IFERROR(+F84/D84*100,"n.a.")</f>
        <v>71.840522229286762</v>
      </c>
      <c r="I84" s="85">
        <f t="shared" si="2"/>
        <v>87.270819658980244</v>
      </c>
    </row>
    <row r="85" spans="1:9" s="2" customFormat="1" ht="12.75" thickBot="1">
      <c r="A85" s="121"/>
      <c r="B85" s="84" t="s">
        <v>275</v>
      </c>
      <c r="C85" s="130">
        <v>290575320</v>
      </c>
      <c r="D85" s="130">
        <v>238330814.00000003</v>
      </c>
      <c r="E85" s="130">
        <v>161359050.59</v>
      </c>
      <c r="F85" s="130">
        <v>127299688.73</v>
      </c>
      <c r="G85" s="5"/>
      <c r="H85" s="83">
        <f>IFERROR(+F85/D85*100,"n.a.")</f>
        <v>53.413021419043197</v>
      </c>
      <c r="I85" s="83">
        <f t="shared" si="2"/>
        <v>78.892189972943001</v>
      </c>
    </row>
    <row r="86" spans="1:9" ht="50.25" customHeight="1">
      <c r="A86" s="299" t="s">
        <v>670</v>
      </c>
      <c r="B86" s="299"/>
      <c r="C86" s="299"/>
      <c r="D86" s="299"/>
      <c r="E86" s="299"/>
      <c r="F86" s="299"/>
      <c r="G86" s="299"/>
      <c r="H86" s="299"/>
      <c r="I86" s="299"/>
    </row>
    <row r="87" spans="1:9">
      <c r="A87" s="293"/>
      <c r="B87" s="293"/>
      <c r="C87" s="293"/>
      <c r="D87" s="293"/>
      <c r="E87" s="293"/>
      <c r="F87" s="293"/>
      <c r="G87" s="293"/>
      <c r="H87" s="85"/>
      <c r="I87" s="85"/>
    </row>
    <row r="88" spans="1:9" ht="12.75" customHeight="1">
      <c r="A88" s="95"/>
      <c r="B88" s="95"/>
      <c r="C88" s="95"/>
      <c r="D88" s="120"/>
      <c r="E88" s="120"/>
      <c r="F88" s="120"/>
      <c r="G88" s="120"/>
      <c r="H88" s="95"/>
      <c r="I88" s="95"/>
    </row>
    <row r="89" spans="1:9" ht="12.75" customHeight="1">
      <c r="A89" s="95"/>
      <c r="B89" s="95"/>
      <c r="C89" s="95"/>
      <c r="D89" s="120"/>
      <c r="E89" s="120"/>
      <c r="F89" s="120"/>
      <c r="G89" s="120"/>
      <c r="H89" s="95"/>
      <c r="I89" s="95"/>
    </row>
    <row r="90" spans="1:9">
      <c r="A90" s="118"/>
      <c r="B90" s="118"/>
      <c r="C90" s="118"/>
      <c r="D90" s="119"/>
      <c r="E90" s="119"/>
      <c r="F90" s="119"/>
      <c r="G90" s="119"/>
      <c r="H90" s="118"/>
      <c r="I90" s="118"/>
    </row>
    <row r="91" spans="1:9">
      <c r="D91" s="116"/>
      <c r="E91" s="116"/>
      <c r="F91" s="116"/>
    </row>
    <row r="92" spans="1:9">
      <c r="G92" s="1"/>
    </row>
    <row r="93" spans="1:9">
      <c r="G93" s="1"/>
    </row>
    <row r="94" spans="1:9">
      <c r="G94" s="1"/>
    </row>
    <row r="95" spans="1:9">
      <c r="G95" s="1"/>
    </row>
    <row r="96" spans="1:9">
      <c r="G96" s="1"/>
    </row>
    <row r="97" spans="7:7">
      <c r="G97" s="1"/>
    </row>
  </sheetData>
  <mergeCells count="11">
    <mergeCell ref="C5:C6"/>
    <mergeCell ref="A87:G87"/>
    <mergeCell ref="A1:B1"/>
    <mergeCell ref="A3:I3"/>
    <mergeCell ref="A4:A7"/>
    <mergeCell ref="B4:B7"/>
    <mergeCell ref="E4:F4"/>
    <mergeCell ref="H4:I5"/>
    <mergeCell ref="D5:D6"/>
    <mergeCell ref="E5:E6"/>
    <mergeCell ref="A86:I86"/>
  </mergeCells>
  <pageMargins left="0" right="0" top="0" bottom="0.39370078740157483" header="0.31496062992125984" footer="0.31496062992125984"/>
  <pageSetup scale="93"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03"/>
  <sheetViews>
    <sheetView showGridLines="0" zoomScale="145" zoomScaleNormal="145" zoomScaleSheetLayoutView="55" workbookViewId="0">
      <selection sqref="A1:B1"/>
    </sheetView>
  </sheetViews>
  <sheetFormatPr baseColWidth="10" defaultRowHeight="12.75"/>
  <cols>
    <col min="1" max="1" width="5" style="52" customWidth="1"/>
    <col min="2" max="2" width="56.140625" style="51" customWidth="1"/>
    <col min="3" max="3" width="14.5703125" style="50" customWidth="1"/>
    <col min="4" max="6" width="14.5703125" style="49" customWidth="1"/>
    <col min="7" max="7" width="1.140625" style="47" customWidth="1"/>
    <col min="8" max="9" width="14.5703125" style="47" customWidth="1"/>
    <col min="10" max="10" width="9.85546875" style="48" customWidth="1"/>
    <col min="11" max="14" width="6.85546875" style="47" customWidth="1"/>
    <col min="15" max="15" width="1.85546875" style="47" customWidth="1"/>
    <col min="16" max="17" width="6.85546875" style="47" customWidth="1"/>
    <col min="18" max="18" width="1.85546875" style="47" customWidth="1"/>
    <col min="19" max="20" width="8.42578125" style="47" customWidth="1"/>
    <col min="21" max="16384" width="11.42578125" style="47"/>
  </cols>
  <sheetData>
    <row r="1" spans="1:20" ht="46.5" customHeight="1">
      <c r="A1" s="294" t="s">
        <v>0</v>
      </c>
      <c r="B1" s="294"/>
      <c r="C1" s="24" t="s">
        <v>17</v>
      </c>
    </row>
    <row r="2" spans="1:20" ht="10.5" customHeight="1"/>
    <row r="3" spans="1:20" ht="60.75" customHeight="1">
      <c r="A3" s="295" t="s">
        <v>688</v>
      </c>
      <c r="B3" s="295"/>
      <c r="C3" s="295"/>
      <c r="D3" s="295"/>
      <c r="E3" s="295"/>
      <c r="F3" s="295"/>
      <c r="G3" s="295"/>
      <c r="H3" s="295"/>
      <c r="I3" s="295"/>
    </row>
    <row r="4" spans="1:20">
      <c r="A4" s="332" t="s">
        <v>5</v>
      </c>
      <c r="B4" s="317" t="s">
        <v>116</v>
      </c>
      <c r="C4" s="7"/>
      <c r="D4" s="7"/>
      <c r="E4" s="298" t="s">
        <v>1</v>
      </c>
      <c r="F4" s="298"/>
      <c r="G4" s="6"/>
      <c r="H4" s="296" t="s">
        <v>4</v>
      </c>
      <c r="I4" s="296"/>
    </row>
    <row r="5" spans="1:20" ht="12.75" customHeight="1">
      <c r="A5" s="332"/>
      <c r="B5" s="317"/>
      <c r="C5" s="292" t="s">
        <v>2</v>
      </c>
      <c r="D5" s="292" t="s">
        <v>14</v>
      </c>
      <c r="E5" s="292" t="s">
        <v>3</v>
      </c>
      <c r="F5" s="21" t="s">
        <v>10</v>
      </c>
      <c r="G5" s="42"/>
      <c r="H5" s="297"/>
      <c r="I5" s="297"/>
    </row>
    <row r="6" spans="1:20" ht="21" customHeight="1">
      <c r="A6" s="332"/>
      <c r="B6" s="317"/>
      <c r="C6" s="292"/>
      <c r="D6" s="292"/>
      <c r="E6" s="292"/>
      <c r="F6" s="41" t="s">
        <v>115</v>
      </c>
      <c r="G6" s="41"/>
      <c r="H6" s="42" t="s">
        <v>14</v>
      </c>
      <c r="I6" s="42" t="s">
        <v>114</v>
      </c>
    </row>
    <row r="7" spans="1:20">
      <c r="A7" s="333"/>
      <c r="B7" s="318"/>
      <c r="C7" s="10" t="s">
        <v>6</v>
      </c>
      <c r="D7" s="10" t="s">
        <v>7</v>
      </c>
      <c r="E7" s="10" t="s">
        <v>8</v>
      </c>
      <c r="F7" s="11" t="s">
        <v>9</v>
      </c>
      <c r="G7" s="11"/>
      <c r="H7" s="11" t="s">
        <v>12</v>
      </c>
      <c r="I7" s="11" t="s">
        <v>13</v>
      </c>
    </row>
    <row r="8" spans="1:20" s="76" customFormat="1" ht="14.25">
      <c r="A8" s="79" t="s">
        <v>16</v>
      </c>
      <c r="B8" s="78"/>
      <c r="C8" s="251">
        <f>+C9+C23+C25+C30+C32+C35+C52+C57+C59+C63+C66+C69+C82</f>
        <v>146302919433.64008</v>
      </c>
      <c r="D8" s="251">
        <f>+D9+D23+D25+D30+D32+D35+D52+D57+D59+D63+D66+D69+D82</f>
        <v>140482510545.88391</v>
      </c>
      <c r="E8" s="251">
        <f>+E9+E23+E25+E30+E32+E35+E52+E57+E59+E63+E66+E69+E82</f>
        <v>71060704451.902893</v>
      </c>
      <c r="F8" s="251">
        <f>+F9+F23+F25+F30+F32+F35+F52+F57+F59+F63+F66+F69+F82</f>
        <v>64078062806.417633</v>
      </c>
      <c r="G8" s="74"/>
      <c r="H8" s="248">
        <f t="shared" ref="H8:H39" si="0">IF(F8=0,"n.a.",IF(D8=0,"n.a.",(F8/D8)*100))</f>
        <v>45.612840030708789</v>
      </c>
      <c r="I8" s="248">
        <f t="shared" ref="I8:I39" si="1">IF(F8=0,"n.a.",IF(E8=0,"n.a.",(F8/E8)*100))</f>
        <v>90.173694872091474</v>
      </c>
      <c r="J8" s="77"/>
      <c r="K8" s="16"/>
      <c r="L8" s="16"/>
      <c r="M8" s="16"/>
      <c r="N8" s="16"/>
      <c r="O8" s="16"/>
      <c r="P8" s="17"/>
      <c r="Q8" s="17"/>
      <c r="R8" s="18"/>
      <c r="S8" s="19"/>
      <c r="T8" s="19"/>
    </row>
    <row r="9" spans="1:20">
      <c r="A9" s="289" t="s">
        <v>113</v>
      </c>
      <c r="B9" s="8" t="s">
        <v>112</v>
      </c>
      <c r="C9" s="75">
        <f>SUM(C10:C22)</f>
        <v>36569771903</v>
      </c>
      <c r="D9" s="75">
        <f>SUM(D10:D22)</f>
        <v>37839677549.339996</v>
      </c>
      <c r="E9" s="75">
        <f>SUM(E10:E22)</f>
        <v>17607614437.200008</v>
      </c>
      <c r="F9" s="75">
        <f>SUM(F10:F22)</f>
        <v>17590823595.750008</v>
      </c>
      <c r="G9" s="70"/>
      <c r="H9" s="249">
        <f t="shared" si="0"/>
        <v>46.487773509203251</v>
      </c>
      <c r="I9" s="249">
        <f t="shared" si="1"/>
        <v>99.90463874870791</v>
      </c>
      <c r="K9" s="16"/>
      <c r="L9" s="16"/>
      <c r="M9" s="16"/>
      <c r="N9" s="16"/>
      <c r="O9" s="16"/>
      <c r="P9" s="17"/>
      <c r="Q9" s="17"/>
      <c r="R9" s="18"/>
      <c r="S9" s="19"/>
      <c r="T9" s="19"/>
    </row>
    <row r="10" spans="1:20" s="73" customFormat="1" ht="14.25">
      <c r="A10" s="290"/>
      <c r="B10" s="33" t="s">
        <v>111</v>
      </c>
      <c r="C10" s="252">
        <v>204370290</v>
      </c>
      <c r="D10" s="252">
        <v>142687673.59999999</v>
      </c>
      <c r="E10" s="252">
        <v>26509242.350000001</v>
      </c>
      <c r="F10" s="252">
        <v>26439542.350000001</v>
      </c>
      <c r="G10" s="74"/>
      <c r="H10" s="248">
        <f t="shared" si="0"/>
        <v>18.529661100312453</v>
      </c>
      <c r="I10" s="248">
        <f t="shared" si="1"/>
        <v>99.737072832637935</v>
      </c>
      <c r="J10" s="48"/>
      <c r="K10" s="16"/>
      <c r="L10" s="16"/>
      <c r="M10" s="16"/>
      <c r="N10" s="16"/>
      <c r="O10" s="16"/>
      <c r="P10" s="17"/>
      <c r="Q10" s="17"/>
      <c r="R10" s="18"/>
      <c r="S10" s="19"/>
      <c r="T10" s="19"/>
    </row>
    <row r="11" spans="1:20" s="73" customFormat="1" ht="14.25">
      <c r="A11" s="290"/>
      <c r="B11" s="33" t="s">
        <v>110</v>
      </c>
      <c r="C11" s="252">
        <v>1584041895</v>
      </c>
      <c r="D11" s="252">
        <v>1657216218.0400002</v>
      </c>
      <c r="E11" s="252">
        <v>702116494.35000002</v>
      </c>
      <c r="F11" s="252">
        <v>700075738.35000002</v>
      </c>
      <c r="G11" s="74"/>
      <c r="H11" s="248">
        <f t="shared" si="0"/>
        <v>42.244079603443893</v>
      </c>
      <c r="I11" s="248">
        <f t="shared" si="1"/>
        <v>99.709342250691705</v>
      </c>
      <c r="J11" s="48"/>
      <c r="K11" s="16"/>
      <c r="L11" s="16"/>
      <c r="M11" s="16"/>
      <c r="N11" s="16"/>
      <c r="O11" s="16"/>
      <c r="P11" s="17"/>
      <c r="Q11" s="17"/>
      <c r="R11" s="18"/>
      <c r="S11" s="19"/>
      <c r="T11" s="19"/>
    </row>
    <row r="12" spans="1:20" s="73" customFormat="1" ht="14.25">
      <c r="A12" s="290"/>
      <c r="B12" s="33" t="s">
        <v>109</v>
      </c>
      <c r="C12" s="252">
        <v>25065882426</v>
      </c>
      <c r="D12" s="252">
        <v>26666127190.139996</v>
      </c>
      <c r="E12" s="252">
        <v>12956308664.770006</v>
      </c>
      <c r="F12" s="252">
        <v>12956308664.770006</v>
      </c>
      <c r="G12" s="74"/>
      <c r="H12" s="248">
        <f t="shared" si="0"/>
        <v>48.587140428703499</v>
      </c>
      <c r="I12" s="248">
        <f t="shared" si="1"/>
        <v>100</v>
      </c>
      <c r="J12" s="48"/>
      <c r="K12" s="16"/>
      <c r="L12" s="16"/>
      <c r="M12" s="16"/>
      <c r="N12" s="16"/>
      <c r="O12" s="16"/>
      <c r="P12" s="17"/>
      <c r="Q12" s="17"/>
      <c r="R12" s="18"/>
      <c r="S12" s="19"/>
      <c r="T12" s="19"/>
    </row>
    <row r="13" spans="1:20" s="73" customFormat="1" ht="14.25">
      <c r="A13" s="290"/>
      <c r="B13" s="33" t="s">
        <v>50</v>
      </c>
      <c r="C13" s="252">
        <v>9099244</v>
      </c>
      <c r="D13" s="252">
        <v>2833244</v>
      </c>
      <c r="E13" s="252">
        <v>804272.15999999992</v>
      </c>
      <c r="F13" s="252">
        <v>804272.15999999992</v>
      </c>
      <c r="G13" s="74"/>
      <c r="H13" s="248">
        <f t="shared" si="0"/>
        <v>28.386971259799722</v>
      </c>
      <c r="I13" s="248">
        <f t="shared" si="1"/>
        <v>100</v>
      </c>
      <c r="J13" s="48"/>
      <c r="K13" s="16"/>
      <c r="L13" s="16"/>
      <c r="M13" s="16"/>
      <c r="N13" s="16"/>
      <c r="O13" s="16"/>
      <c r="P13" s="17"/>
      <c r="Q13" s="17"/>
      <c r="R13" s="18"/>
      <c r="S13" s="19"/>
      <c r="T13" s="19"/>
    </row>
    <row r="14" spans="1:20" s="73" customFormat="1" ht="14.25">
      <c r="A14" s="290"/>
      <c r="B14" s="33" t="s">
        <v>49</v>
      </c>
      <c r="C14" s="252">
        <v>1170418</v>
      </c>
      <c r="D14" s="252">
        <v>1170418</v>
      </c>
      <c r="E14" s="252">
        <v>498187.09</v>
      </c>
      <c r="F14" s="252">
        <v>498187.09</v>
      </c>
      <c r="G14" s="74"/>
      <c r="H14" s="248">
        <f t="shared" si="0"/>
        <v>42.564886220136735</v>
      </c>
      <c r="I14" s="248">
        <f t="shared" si="1"/>
        <v>100</v>
      </c>
      <c r="J14" s="48"/>
      <c r="K14" s="16"/>
      <c r="L14" s="16"/>
      <c r="M14" s="16"/>
      <c r="N14" s="16"/>
      <c r="O14" s="16"/>
      <c r="P14" s="17"/>
      <c r="Q14" s="17"/>
      <c r="R14" s="18"/>
      <c r="S14" s="19"/>
      <c r="T14" s="19"/>
    </row>
    <row r="15" spans="1:20" s="73" customFormat="1" ht="14.25">
      <c r="A15" s="290"/>
      <c r="B15" s="33" t="s">
        <v>108</v>
      </c>
      <c r="C15" s="252">
        <v>50745255</v>
      </c>
      <c r="D15" s="252">
        <v>52074985.399999999</v>
      </c>
      <c r="E15" s="252">
        <v>19751330.989999998</v>
      </c>
      <c r="F15" s="252">
        <v>19678557.989999998</v>
      </c>
      <c r="G15" s="74"/>
      <c r="H15" s="248">
        <f t="shared" si="0"/>
        <v>37.78888815588607</v>
      </c>
      <c r="I15" s="248">
        <f t="shared" si="1"/>
        <v>99.631553944203333</v>
      </c>
      <c r="J15" s="48"/>
      <c r="K15" s="16"/>
      <c r="L15" s="16"/>
      <c r="M15" s="16"/>
      <c r="N15" s="16"/>
      <c r="O15" s="16"/>
      <c r="P15" s="17"/>
      <c r="Q15" s="17"/>
      <c r="R15" s="18"/>
      <c r="S15" s="19"/>
      <c r="T15" s="19"/>
    </row>
    <row r="16" spans="1:20" s="73" customFormat="1" ht="14.25">
      <c r="A16" s="290"/>
      <c r="B16" s="33" t="s">
        <v>107</v>
      </c>
      <c r="C16" s="252">
        <v>386604249</v>
      </c>
      <c r="D16" s="252">
        <v>392565165</v>
      </c>
      <c r="E16" s="252">
        <v>131832555.19999999</v>
      </c>
      <c r="F16" s="252">
        <v>131297837.19999999</v>
      </c>
      <c r="G16" s="74"/>
      <c r="H16" s="248">
        <f t="shared" si="0"/>
        <v>33.446125358575813</v>
      </c>
      <c r="I16" s="248">
        <f t="shared" si="1"/>
        <v>99.59439608889565</v>
      </c>
      <c r="J16" s="48"/>
      <c r="K16" s="16"/>
      <c r="L16" s="16"/>
      <c r="M16" s="16"/>
      <c r="N16" s="16"/>
      <c r="O16" s="16"/>
      <c r="P16" s="17"/>
      <c r="Q16" s="17"/>
      <c r="R16" s="18"/>
      <c r="S16" s="19"/>
      <c r="T16" s="19"/>
    </row>
    <row r="17" spans="1:20" s="73" customFormat="1" ht="14.25">
      <c r="A17" s="290"/>
      <c r="B17" s="33" t="s">
        <v>106</v>
      </c>
      <c r="C17" s="252">
        <v>232475457</v>
      </c>
      <c r="D17" s="252">
        <v>184699453.88999999</v>
      </c>
      <c r="E17" s="252">
        <v>17839024.640000001</v>
      </c>
      <c r="F17" s="252">
        <v>17839024.640000001</v>
      </c>
      <c r="G17" s="74"/>
      <c r="H17" s="248">
        <f t="shared" si="0"/>
        <v>9.6584068140365211</v>
      </c>
      <c r="I17" s="248">
        <f t="shared" si="1"/>
        <v>100</v>
      </c>
      <c r="J17" s="48"/>
      <c r="K17" s="16"/>
      <c r="L17" s="16"/>
      <c r="M17" s="16"/>
      <c r="N17" s="16"/>
      <c r="O17" s="16"/>
      <c r="P17" s="17"/>
      <c r="Q17" s="17"/>
      <c r="R17" s="18"/>
      <c r="S17" s="19"/>
      <c r="T17" s="19"/>
    </row>
    <row r="18" spans="1:20" s="73" customFormat="1" ht="14.25">
      <c r="A18" s="290"/>
      <c r="B18" s="33" t="s">
        <v>105</v>
      </c>
      <c r="C18" s="252">
        <v>210412182</v>
      </c>
      <c r="D18" s="252">
        <v>161004598.85999998</v>
      </c>
      <c r="E18" s="252">
        <v>50967771.669999987</v>
      </c>
      <c r="F18" s="252">
        <v>50744843.669999987</v>
      </c>
      <c r="G18" s="74"/>
      <c r="H18" s="248">
        <f t="shared" si="0"/>
        <v>31.517636160271845</v>
      </c>
      <c r="I18" s="248">
        <f t="shared" si="1"/>
        <v>99.562609875426006</v>
      </c>
      <c r="J18" s="48"/>
      <c r="K18" s="16"/>
      <c r="L18" s="16"/>
      <c r="M18" s="16"/>
      <c r="N18" s="16"/>
      <c r="O18" s="16"/>
      <c r="P18" s="17"/>
      <c r="Q18" s="17"/>
      <c r="R18" s="18"/>
      <c r="S18" s="19"/>
      <c r="T18" s="19"/>
    </row>
    <row r="19" spans="1:20" s="73" customFormat="1" ht="14.25">
      <c r="A19" s="290"/>
      <c r="B19" s="33" t="s">
        <v>104</v>
      </c>
      <c r="C19" s="252">
        <v>143815588</v>
      </c>
      <c r="D19" s="252">
        <v>161543703.76999995</v>
      </c>
      <c r="E19" s="252">
        <v>56269720.870000012</v>
      </c>
      <c r="F19" s="252">
        <v>44795605.100000009</v>
      </c>
      <c r="G19" s="74"/>
      <c r="H19" s="248">
        <f t="shared" si="0"/>
        <v>27.729712798821527</v>
      </c>
      <c r="I19" s="248">
        <f t="shared" si="1"/>
        <v>79.608721009104229</v>
      </c>
      <c r="J19" s="48"/>
      <c r="K19" s="16"/>
      <c r="L19" s="16"/>
      <c r="M19" s="16"/>
      <c r="N19" s="16"/>
      <c r="O19" s="16"/>
      <c r="P19" s="17"/>
      <c r="Q19" s="17"/>
      <c r="R19" s="18"/>
      <c r="S19" s="19"/>
      <c r="T19" s="19"/>
    </row>
    <row r="20" spans="1:20" s="73" customFormat="1" ht="14.25">
      <c r="A20" s="290"/>
      <c r="B20" s="33" t="s">
        <v>103</v>
      </c>
      <c r="C20" s="252">
        <v>713145294</v>
      </c>
      <c r="D20" s="252">
        <v>713145294.00000012</v>
      </c>
      <c r="E20" s="252">
        <v>702797896.1400001</v>
      </c>
      <c r="F20" s="252">
        <v>702797896.1400001</v>
      </c>
      <c r="G20" s="74"/>
      <c r="H20" s="248">
        <f t="shared" si="0"/>
        <v>98.549047726030423</v>
      </c>
      <c r="I20" s="248">
        <f t="shared" si="1"/>
        <v>100</v>
      </c>
      <c r="J20" s="48"/>
      <c r="K20" s="16"/>
      <c r="L20" s="16"/>
      <c r="M20" s="16"/>
      <c r="N20" s="16"/>
      <c r="O20" s="16"/>
      <c r="P20" s="17"/>
      <c r="Q20" s="17"/>
      <c r="R20" s="18"/>
      <c r="S20" s="19"/>
      <c r="T20" s="19"/>
    </row>
    <row r="21" spans="1:20" s="73" customFormat="1" ht="14.25">
      <c r="A21" s="290"/>
      <c r="B21" s="33" t="s">
        <v>102</v>
      </c>
      <c r="C21" s="252">
        <v>2015311756</v>
      </c>
      <c r="D21" s="252">
        <v>1751911755.6400001</v>
      </c>
      <c r="E21" s="252">
        <v>0</v>
      </c>
      <c r="F21" s="252">
        <v>0</v>
      </c>
      <c r="G21" s="74"/>
      <c r="H21" s="248" t="str">
        <f t="shared" si="0"/>
        <v>n.a.</v>
      </c>
      <c r="I21" s="248" t="str">
        <f t="shared" si="1"/>
        <v>n.a.</v>
      </c>
      <c r="J21" s="48"/>
      <c r="K21" s="16"/>
      <c r="L21" s="16"/>
      <c r="M21" s="16"/>
      <c r="N21" s="16"/>
      <c r="O21" s="16"/>
      <c r="P21" s="17"/>
      <c r="Q21" s="17"/>
      <c r="R21" s="18"/>
      <c r="S21" s="19"/>
      <c r="T21" s="19"/>
    </row>
    <row r="22" spans="1:20">
      <c r="A22" s="290"/>
      <c r="B22" s="33" t="s">
        <v>101</v>
      </c>
      <c r="C22" s="252">
        <v>5952697849</v>
      </c>
      <c r="D22" s="252">
        <v>5952697849</v>
      </c>
      <c r="E22" s="252">
        <v>2941919276.9700003</v>
      </c>
      <c r="F22" s="252">
        <v>2939543426.29</v>
      </c>
      <c r="G22" s="68"/>
      <c r="H22" s="248">
        <f t="shared" si="0"/>
        <v>49.381700547489018</v>
      </c>
      <c r="I22" s="248">
        <f t="shared" si="1"/>
        <v>99.919241472782787</v>
      </c>
      <c r="K22" s="16"/>
      <c r="L22" s="16"/>
      <c r="M22" s="16"/>
      <c r="N22" s="16"/>
      <c r="O22" s="16"/>
      <c r="P22" s="17"/>
      <c r="Q22" s="17"/>
      <c r="R22" s="18"/>
      <c r="S22" s="19"/>
      <c r="T22" s="19"/>
    </row>
    <row r="23" spans="1:20">
      <c r="A23" s="289" t="s">
        <v>100</v>
      </c>
      <c r="B23" s="71" t="s">
        <v>99</v>
      </c>
      <c r="C23" s="253">
        <f>SUM(C24)</f>
        <v>202938135</v>
      </c>
      <c r="D23" s="253">
        <f>SUM(D24)</f>
        <v>212325539.70999998</v>
      </c>
      <c r="E23" s="253">
        <f>SUM(E24)</f>
        <v>84885883.549999967</v>
      </c>
      <c r="F23" s="253">
        <f>SUM(F24)</f>
        <v>69991105.969999999</v>
      </c>
      <c r="G23" s="70"/>
      <c r="H23" s="249">
        <f t="shared" si="0"/>
        <v>32.964054190370021</v>
      </c>
      <c r="I23" s="249">
        <f t="shared" si="1"/>
        <v>82.453174830622373</v>
      </c>
      <c r="K23" s="16"/>
      <c r="L23" s="16"/>
      <c r="M23" s="16"/>
      <c r="N23" s="16"/>
      <c r="O23" s="16"/>
      <c r="P23" s="17"/>
      <c r="Q23" s="17"/>
      <c r="R23" s="18"/>
      <c r="S23" s="19"/>
      <c r="T23" s="19"/>
    </row>
    <row r="24" spans="1:20">
      <c r="A24" s="290"/>
      <c r="B24" s="33" t="s">
        <v>98</v>
      </c>
      <c r="C24" s="252">
        <v>202938135</v>
      </c>
      <c r="D24" s="252">
        <v>212325539.70999998</v>
      </c>
      <c r="E24" s="72">
        <v>84885883.549999967</v>
      </c>
      <c r="F24" s="72">
        <v>69991105.969999999</v>
      </c>
      <c r="G24" s="68"/>
      <c r="H24" s="248">
        <f t="shared" si="0"/>
        <v>32.964054190370021</v>
      </c>
      <c r="I24" s="248">
        <f t="shared" si="1"/>
        <v>82.453174830622373</v>
      </c>
      <c r="K24" s="16"/>
      <c r="L24" s="16"/>
      <c r="M24" s="16"/>
      <c r="N24" s="16"/>
      <c r="O24" s="16"/>
      <c r="P24" s="17"/>
      <c r="Q24" s="17"/>
      <c r="R24" s="18"/>
      <c r="S24" s="19"/>
      <c r="T24" s="19"/>
    </row>
    <row r="25" spans="1:20">
      <c r="A25" s="289" t="s">
        <v>97</v>
      </c>
      <c r="B25" s="71" t="s">
        <v>96</v>
      </c>
      <c r="C25" s="253">
        <f>SUM(C26:C29)</f>
        <v>4701325961</v>
      </c>
      <c r="D25" s="253">
        <f>SUM(D26:D29)</f>
        <v>6479310477.3100014</v>
      </c>
      <c r="E25" s="253">
        <f>SUM(E26:E29)</f>
        <v>3751929506.7199998</v>
      </c>
      <c r="F25" s="253">
        <f>SUM(F26:F29)</f>
        <v>3751929506.7199998</v>
      </c>
      <c r="G25" s="70"/>
      <c r="H25" s="249">
        <f t="shared" si="0"/>
        <v>57.906308392828841</v>
      </c>
      <c r="I25" s="249">
        <f t="shared" si="1"/>
        <v>100</v>
      </c>
      <c r="K25" s="16"/>
      <c r="L25" s="16"/>
      <c r="M25" s="16"/>
      <c r="N25" s="16"/>
      <c r="O25" s="16"/>
      <c r="P25" s="17"/>
      <c r="Q25" s="17"/>
      <c r="R25" s="18"/>
      <c r="S25" s="19"/>
      <c r="T25" s="19"/>
    </row>
    <row r="26" spans="1:20">
      <c r="A26" s="290"/>
      <c r="B26" s="33" t="s">
        <v>95</v>
      </c>
      <c r="C26" s="252">
        <v>2832709275</v>
      </c>
      <c r="D26" s="252">
        <v>4456181803.8400011</v>
      </c>
      <c r="E26" s="72">
        <v>2812414492.5599999</v>
      </c>
      <c r="F26" s="72">
        <v>2812414492.5599999</v>
      </c>
      <c r="G26" s="68"/>
      <c r="H26" s="248">
        <f t="shared" si="0"/>
        <v>63.112651511131645</v>
      </c>
      <c r="I26" s="248">
        <f t="shared" si="1"/>
        <v>100</v>
      </c>
      <c r="K26" s="16"/>
      <c r="L26" s="16"/>
      <c r="M26" s="16"/>
      <c r="N26" s="16"/>
      <c r="O26" s="16"/>
      <c r="P26" s="17"/>
      <c r="Q26" s="17"/>
      <c r="R26" s="18"/>
      <c r="S26" s="19"/>
      <c r="T26" s="19"/>
    </row>
    <row r="27" spans="1:20">
      <c r="A27" s="290"/>
      <c r="B27" s="33" t="s">
        <v>94</v>
      </c>
      <c r="C27" s="252">
        <v>62910672</v>
      </c>
      <c r="D27" s="252">
        <v>40437136.049999997</v>
      </c>
      <c r="E27" s="72">
        <v>16529032.449999999</v>
      </c>
      <c r="F27" s="72">
        <v>16529032.449999999</v>
      </c>
      <c r="G27" s="68"/>
      <c r="H27" s="248">
        <f t="shared" si="0"/>
        <v>40.875873181429228</v>
      </c>
      <c r="I27" s="248">
        <f t="shared" si="1"/>
        <v>100</v>
      </c>
      <c r="K27" s="16"/>
      <c r="L27" s="16"/>
      <c r="M27" s="16"/>
      <c r="N27" s="16"/>
      <c r="O27" s="16"/>
      <c r="P27" s="17"/>
      <c r="Q27" s="17"/>
      <c r="R27" s="18"/>
      <c r="S27" s="19"/>
      <c r="T27" s="19"/>
    </row>
    <row r="28" spans="1:20">
      <c r="A28" s="290"/>
      <c r="B28" s="33" t="s">
        <v>93</v>
      </c>
      <c r="C28" s="252">
        <v>1697706014</v>
      </c>
      <c r="D28" s="252">
        <v>1944982496.9099998</v>
      </c>
      <c r="E28" s="72">
        <v>913846497.71000004</v>
      </c>
      <c r="F28" s="72">
        <v>913846497.71000004</v>
      </c>
      <c r="G28" s="68"/>
      <c r="H28" s="248">
        <f t="shared" si="0"/>
        <v>46.984818586379625</v>
      </c>
      <c r="I28" s="248">
        <f t="shared" si="1"/>
        <v>100</v>
      </c>
      <c r="K28" s="16"/>
      <c r="L28" s="16"/>
      <c r="M28" s="16"/>
      <c r="N28" s="16"/>
      <c r="O28" s="16"/>
      <c r="P28" s="17"/>
      <c r="Q28" s="17"/>
      <c r="R28" s="18"/>
      <c r="S28" s="19"/>
      <c r="T28" s="19"/>
    </row>
    <row r="29" spans="1:20">
      <c r="A29" s="290"/>
      <c r="B29" s="33" t="s">
        <v>92</v>
      </c>
      <c r="C29" s="252">
        <v>108000000</v>
      </c>
      <c r="D29" s="252">
        <v>37709040.509999998</v>
      </c>
      <c r="E29" s="72">
        <v>9139484</v>
      </c>
      <c r="F29" s="72">
        <v>9139484</v>
      </c>
      <c r="G29" s="68"/>
      <c r="H29" s="248">
        <f t="shared" si="0"/>
        <v>24.236851100935109</v>
      </c>
      <c r="I29" s="248">
        <f t="shared" si="1"/>
        <v>100</v>
      </c>
      <c r="K29" s="16"/>
      <c r="L29" s="16"/>
      <c r="M29" s="16"/>
      <c r="N29" s="16"/>
      <c r="O29" s="16"/>
      <c r="P29" s="17"/>
      <c r="Q29" s="17"/>
      <c r="R29" s="18"/>
      <c r="S29" s="19"/>
      <c r="T29" s="19"/>
    </row>
    <row r="30" spans="1:20">
      <c r="A30" s="289" t="s">
        <v>91</v>
      </c>
      <c r="B30" s="71" t="s">
        <v>90</v>
      </c>
      <c r="C30" s="253">
        <f>SUM(C31)</f>
        <v>1918359995</v>
      </c>
      <c r="D30" s="253">
        <f>SUM(D31)</f>
        <v>1930359994.9999993</v>
      </c>
      <c r="E30" s="253">
        <f>SUM(E31)</f>
        <v>763878424.18999982</v>
      </c>
      <c r="F30" s="253">
        <f>SUM(F31)</f>
        <v>763767099.28999984</v>
      </c>
      <c r="G30" s="70"/>
      <c r="H30" s="249">
        <f t="shared" si="0"/>
        <v>39.566044741307444</v>
      </c>
      <c r="I30" s="249">
        <f t="shared" si="1"/>
        <v>99.985426358897627</v>
      </c>
      <c r="K30" s="16"/>
      <c r="L30" s="16"/>
      <c r="M30" s="16"/>
      <c r="N30" s="16"/>
      <c r="O30" s="16"/>
      <c r="P30" s="17"/>
      <c r="Q30" s="17"/>
      <c r="R30" s="18"/>
      <c r="S30" s="19"/>
      <c r="T30" s="19"/>
    </row>
    <row r="31" spans="1:20">
      <c r="A31" s="290"/>
      <c r="B31" s="33" t="s">
        <v>44</v>
      </c>
      <c r="C31" s="252">
        <v>1918359995</v>
      </c>
      <c r="D31" s="252">
        <v>1930359994.9999993</v>
      </c>
      <c r="E31" s="72">
        <v>763878424.18999982</v>
      </c>
      <c r="F31" s="72">
        <v>763767099.28999984</v>
      </c>
      <c r="G31" s="68"/>
      <c r="H31" s="248">
        <f t="shared" si="0"/>
        <v>39.566044741307444</v>
      </c>
      <c r="I31" s="248">
        <f t="shared" si="1"/>
        <v>99.985426358897627</v>
      </c>
      <c r="K31" s="16"/>
      <c r="L31" s="16"/>
      <c r="M31" s="16"/>
      <c r="N31" s="16"/>
      <c r="O31" s="16"/>
      <c r="P31" s="17"/>
      <c r="Q31" s="17"/>
      <c r="R31" s="18"/>
      <c r="S31" s="19"/>
      <c r="T31" s="19"/>
    </row>
    <row r="32" spans="1:20">
      <c r="A32" s="289">
        <v>10</v>
      </c>
      <c r="B32" s="71" t="s">
        <v>89</v>
      </c>
      <c r="C32" s="253">
        <f>SUM(C33:C34)</f>
        <v>303707819.05000001</v>
      </c>
      <c r="D32" s="253">
        <f>SUM(D33:D34)</f>
        <v>256704395.58475</v>
      </c>
      <c r="E32" s="253">
        <f>SUM(E33:E34)</f>
        <v>0</v>
      </c>
      <c r="F32" s="253">
        <f>SUM(F33:F34)</f>
        <v>0</v>
      </c>
      <c r="G32" s="70"/>
      <c r="H32" s="249" t="str">
        <f t="shared" si="0"/>
        <v>n.a.</v>
      </c>
      <c r="I32" s="249" t="str">
        <f t="shared" si="1"/>
        <v>n.a.</v>
      </c>
      <c r="K32" s="16"/>
      <c r="L32" s="16"/>
      <c r="M32" s="16"/>
      <c r="N32" s="16"/>
      <c r="O32" s="16"/>
      <c r="P32" s="17"/>
      <c r="Q32" s="17"/>
      <c r="R32" s="18"/>
      <c r="S32" s="19"/>
      <c r="T32" s="19"/>
    </row>
    <row r="33" spans="1:20">
      <c r="A33" s="290"/>
      <c r="B33" s="33" t="s">
        <v>88</v>
      </c>
      <c r="C33" s="252">
        <v>250000000</v>
      </c>
      <c r="D33" s="252">
        <v>250000000</v>
      </c>
      <c r="E33" s="72">
        <v>0</v>
      </c>
      <c r="F33" s="72">
        <v>0</v>
      </c>
      <c r="G33" s="68"/>
      <c r="H33" s="248" t="str">
        <f t="shared" si="0"/>
        <v>n.a.</v>
      </c>
      <c r="I33" s="248" t="str">
        <f t="shared" si="1"/>
        <v>n.a.</v>
      </c>
      <c r="K33" s="16"/>
      <c r="L33" s="16"/>
      <c r="M33" s="16"/>
      <c r="N33" s="16"/>
      <c r="O33" s="16"/>
      <c r="P33" s="17"/>
      <c r="Q33" s="17"/>
      <c r="R33" s="18"/>
      <c r="S33" s="19"/>
      <c r="T33" s="19"/>
    </row>
    <row r="34" spans="1:20">
      <c r="A34" s="290"/>
      <c r="B34" s="33" t="s">
        <v>87</v>
      </c>
      <c r="C34" s="252">
        <v>53707819.049999997</v>
      </c>
      <c r="D34" s="252">
        <v>6704395.5847500004</v>
      </c>
      <c r="E34" s="72">
        <v>0</v>
      </c>
      <c r="F34" s="72">
        <v>0</v>
      </c>
      <c r="G34" s="68"/>
      <c r="H34" s="248" t="str">
        <f t="shared" si="0"/>
        <v>n.a.</v>
      </c>
      <c r="I34" s="248" t="str">
        <f t="shared" si="1"/>
        <v>n.a.</v>
      </c>
      <c r="K34" s="16"/>
      <c r="L34" s="16"/>
      <c r="M34" s="16"/>
      <c r="N34" s="16"/>
      <c r="O34" s="16"/>
      <c r="P34" s="17"/>
      <c r="Q34" s="17"/>
      <c r="R34" s="18"/>
      <c r="S34" s="19"/>
      <c r="T34" s="19"/>
    </row>
    <row r="35" spans="1:20">
      <c r="A35" s="289">
        <v>11</v>
      </c>
      <c r="B35" s="71" t="s">
        <v>86</v>
      </c>
      <c r="C35" s="253">
        <f>SUM(C36:C51)</f>
        <v>87008609337</v>
      </c>
      <c r="D35" s="253">
        <f>SUM(D36:D51)</f>
        <v>79713898618</v>
      </c>
      <c r="E35" s="253">
        <f>SUM(E36:E51)</f>
        <v>43095398013.300003</v>
      </c>
      <c r="F35" s="253">
        <f>SUM(F36:F51)</f>
        <v>36732694363.860001</v>
      </c>
      <c r="G35" s="70"/>
      <c r="H35" s="249">
        <f t="shared" si="0"/>
        <v>46.080664728102363</v>
      </c>
      <c r="I35" s="249">
        <f t="shared" si="1"/>
        <v>85.235770075783122</v>
      </c>
      <c r="K35" s="16"/>
      <c r="L35" s="16"/>
      <c r="M35" s="16"/>
      <c r="N35" s="16"/>
      <c r="O35" s="16"/>
      <c r="P35" s="17"/>
      <c r="Q35" s="17"/>
      <c r="R35" s="18"/>
      <c r="S35" s="19"/>
      <c r="T35" s="19"/>
    </row>
    <row r="36" spans="1:20">
      <c r="A36" s="290"/>
      <c r="B36" s="33" t="s">
        <v>85</v>
      </c>
      <c r="C36" s="252">
        <v>2718071020</v>
      </c>
      <c r="D36" s="252">
        <v>2713736776.6400013</v>
      </c>
      <c r="E36" s="72">
        <v>1202375950.27</v>
      </c>
      <c r="F36" s="72">
        <v>1183289974.73</v>
      </c>
      <c r="G36" s="68"/>
      <c r="H36" s="248">
        <f t="shared" si="0"/>
        <v>43.603712228681374</v>
      </c>
      <c r="I36" s="248">
        <f t="shared" si="1"/>
        <v>98.412644935578257</v>
      </c>
      <c r="K36" s="16"/>
      <c r="L36" s="16"/>
      <c r="M36" s="16"/>
      <c r="N36" s="16"/>
      <c r="O36" s="16"/>
      <c r="P36" s="17"/>
      <c r="Q36" s="17"/>
      <c r="R36" s="18"/>
      <c r="S36" s="19"/>
      <c r="T36" s="19"/>
    </row>
    <row r="37" spans="1:20">
      <c r="A37" s="290"/>
      <c r="B37" s="33" t="s">
        <v>84</v>
      </c>
      <c r="C37" s="252">
        <v>9015937561</v>
      </c>
      <c r="D37" s="252">
        <v>8860034483.4699917</v>
      </c>
      <c r="E37" s="72">
        <v>4684363567.5200033</v>
      </c>
      <c r="F37" s="72">
        <v>4568818683.3100052</v>
      </c>
      <c r="G37" s="68"/>
      <c r="H37" s="248">
        <f t="shared" si="0"/>
        <v>51.566601595444908</v>
      </c>
      <c r="I37" s="248">
        <f t="shared" si="1"/>
        <v>97.53339204900422</v>
      </c>
      <c r="K37" s="16"/>
      <c r="L37" s="16"/>
      <c r="M37" s="16"/>
      <c r="N37" s="16"/>
      <c r="O37" s="16"/>
      <c r="P37" s="17"/>
      <c r="Q37" s="17"/>
      <c r="R37" s="18"/>
      <c r="S37" s="19"/>
      <c r="T37" s="19"/>
    </row>
    <row r="38" spans="1:20">
      <c r="A38" s="290"/>
      <c r="B38" s="33" t="s">
        <v>83</v>
      </c>
      <c r="C38" s="252">
        <v>1116858659</v>
      </c>
      <c r="D38" s="252">
        <v>1080017840.8199997</v>
      </c>
      <c r="E38" s="72">
        <v>401941639.49999976</v>
      </c>
      <c r="F38" s="72">
        <v>394755631.05999982</v>
      </c>
      <c r="G38" s="68"/>
      <c r="H38" s="248">
        <f t="shared" si="0"/>
        <v>36.550843526833134</v>
      </c>
      <c r="I38" s="248">
        <f t="shared" si="1"/>
        <v>98.212176163450223</v>
      </c>
      <c r="K38" s="16"/>
      <c r="L38" s="16"/>
      <c r="M38" s="16"/>
      <c r="N38" s="16"/>
      <c r="O38" s="16"/>
      <c r="P38" s="17"/>
      <c r="Q38" s="17"/>
      <c r="R38" s="18"/>
      <c r="S38" s="19"/>
      <c r="T38" s="19"/>
    </row>
    <row r="39" spans="1:20">
      <c r="A39" s="290"/>
      <c r="B39" s="33" t="s">
        <v>82</v>
      </c>
      <c r="C39" s="252">
        <v>225451080</v>
      </c>
      <c r="D39" s="252">
        <v>275495244</v>
      </c>
      <c r="E39" s="72">
        <v>124987186.66999999</v>
      </c>
      <c r="F39" s="72">
        <v>124987186.66999999</v>
      </c>
      <c r="G39" s="68"/>
      <c r="H39" s="248">
        <f t="shared" si="0"/>
        <v>45.368183078325657</v>
      </c>
      <c r="I39" s="248">
        <f t="shared" si="1"/>
        <v>100</v>
      </c>
      <c r="K39" s="16"/>
      <c r="L39" s="16"/>
      <c r="M39" s="16"/>
      <c r="N39" s="16"/>
      <c r="O39" s="16"/>
      <c r="P39" s="17"/>
      <c r="Q39" s="17"/>
      <c r="R39" s="18"/>
      <c r="S39" s="19"/>
      <c r="T39" s="19"/>
    </row>
    <row r="40" spans="1:20">
      <c r="A40" s="290"/>
      <c r="B40" s="33" t="s">
        <v>81</v>
      </c>
      <c r="C40" s="252">
        <v>757805763</v>
      </c>
      <c r="D40" s="252">
        <v>755878248.75</v>
      </c>
      <c r="E40" s="72">
        <v>254596295.87</v>
      </c>
      <c r="F40" s="72">
        <v>248757191.22999999</v>
      </c>
      <c r="G40" s="68"/>
      <c r="H40" s="248">
        <f t="shared" ref="H40:H71" si="2">IF(F40=0,"n.a.",IF(D40=0,"n.a.",(F40/D40)*100))</f>
        <v>32.909690368967638</v>
      </c>
      <c r="I40" s="248">
        <f t="shared" ref="I40:I71" si="3">IF(F40=0,"n.a.",IF(E40=0,"n.a.",(F40/E40)*100))</f>
        <v>97.706524118881305</v>
      </c>
      <c r="K40" s="16"/>
      <c r="L40" s="16"/>
      <c r="M40" s="16"/>
      <c r="N40" s="16"/>
      <c r="O40" s="16"/>
      <c r="P40" s="17"/>
      <c r="Q40" s="17"/>
      <c r="R40" s="18"/>
      <c r="S40" s="19"/>
      <c r="T40" s="19"/>
    </row>
    <row r="41" spans="1:20">
      <c r="A41" s="290"/>
      <c r="B41" s="33" t="s">
        <v>80</v>
      </c>
      <c r="C41" s="252">
        <v>201870594</v>
      </c>
      <c r="D41" s="252">
        <v>301323448.38000005</v>
      </c>
      <c r="E41" s="72">
        <v>120155751.01000002</v>
      </c>
      <c r="F41" s="72">
        <v>115683030.41000001</v>
      </c>
      <c r="G41" s="68"/>
      <c r="H41" s="248">
        <f t="shared" si="2"/>
        <v>38.391645599419711</v>
      </c>
      <c r="I41" s="248">
        <f t="shared" si="3"/>
        <v>96.27756427603056</v>
      </c>
      <c r="K41" s="16"/>
      <c r="L41" s="16"/>
      <c r="M41" s="16"/>
      <c r="N41" s="16"/>
      <c r="O41" s="16"/>
      <c r="P41" s="17"/>
      <c r="Q41" s="17"/>
      <c r="R41" s="18"/>
      <c r="S41" s="19"/>
      <c r="T41" s="19"/>
    </row>
    <row r="42" spans="1:20">
      <c r="A42" s="290"/>
      <c r="B42" s="33" t="s">
        <v>79</v>
      </c>
      <c r="C42" s="252">
        <v>87839378</v>
      </c>
      <c r="D42" s="252">
        <v>87624059.079999998</v>
      </c>
      <c r="E42" s="72">
        <v>46463552.840000004</v>
      </c>
      <c r="F42" s="72">
        <v>45927767.580000006</v>
      </c>
      <c r="G42" s="68"/>
      <c r="H42" s="248">
        <f t="shared" si="2"/>
        <v>52.414562920519757</v>
      </c>
      <c r="I42" s="248">
        <f t="shared" si="3"/>
        <v>98.846869799550191</v>
      </c>
      <c r="K42" s="16"/>
      <c r="L42" s="16"/>
      <c r="M42" s="16"/>
      <c r="N42" s="16"/>
      <c r="O42" s="16"/>
      <c r="P42" s="17"/>
      <c r="Q42" s="17"/>
      <c r="R42" s="18"/>
      <c r="S42" s="19"/>
      <c r="T42" s="19"/>
    </row>
    <row r="43" spans="1:20">
      <c r="A43" s="290"/>
      <c r="B43" s="33" t="s">
        <v>78</v>
      </c>
      <c r="C43" s="252">
        <v>29152424805</v>
      </c>
      <c r="D43" s="252">
        <v>29152424805</v>
      </c>
      <c r="E43" s="72">
        <v>24901230116.150002</v>
      </c>
      <c r="F43" s="72">
        <v>18709834775.810001</v>
      </c>
      <c r="G43" s="68"/>
      <c r="H43" s="248">
        <f t="shared" si="2"/>
        <v>64.17934323117106</v>
      </c>
      <c r="I43" s="248">
        <f t="shared" si="3"/>
        <v>75.136186800970549</v>
      </c>
      <c r="K43" s="16"/>
      <c r="L43" s="16"/>
      <c r="M43" s="16"/>
      <c r="N43" s="16"/>
      <c r="O43" s="16"/>
      <c r="P43" s="17"/>
      <c r="Q43" s="17"/>
      <c r="R43" s="18"/>
      <c r="S43" s="19"/>
      <c r="T43" s="19"/>
    </row>
    <row r="44" spans="1:20">
      <c r="A44" s="290"/>
      <c r="B44" s="33" t="s">
        <v>77</v>
      </c>
      <c r="C44" s="252">
        <v>11061365390</v>
      </c>
      <c r="D44" s="252">
        <v>10561365390</v>
      </c>
      <c r="E44" s="72">
        <v>4748189411.289999</v>
      </c>
      <c r="F44" s="72">
        <v>4748040640.6999989</v>
      </c>
      <c r="G44" s="68"/>
      <c r="H44" s="248">
        <f t="shared" si="2"/>
        <v>44.956693243429193</v>
      </c>
      <c r="I44" s="248">
        <f t="shared" si="3"/>
        <v>99.996866793273952</v>
      </c>
      <c r="K44" s="16"/>
      <c r="L44" s="16"/>
      <c r="M44" s="16"/>
      <c r="N44" s="16"/>
      <c r="O44" s="16"/>
      <c r="P44" s="17"/>
      <c r="Q44" s="17"/>
      <c r="R44" s="18"/>
      <c r="S44" s="19"/>
      <c r="T44" s="19"/>
    </row>
    <row r="45" spans="1:20">
      <c r="A45" s="290"/>
      <c r="B45" s="33" t="s">
        <v>76</v>
      </c>
      <c r="C45" s="252">
        <v>12651849521</v>
      </c>
      <c r="D45" s="252">
        <v>10572519678.9</v>
      </c>
      <c r="E45" s="72">
        <v>4439852292.6499996</v>
      </c>
      <c r="F45" s="72">
        <v>4439619429.249999</v>
      </c>
      <c r="G45" s="68"/>
      <c r="H45" s="248">
        <f t="shared" si="2"/>
        <v>41.992065884827106</v>
      </c>
      <c r="I45" s="248">
        <f t="shared" si="3"/>
        <v>99.994755154346322</v>
      </c>
      <c r="K45" s="16"/>
      <c r="L45" s="16"/>
      <c r="M45" s="16"/>
      <c r="N45" s="16"/>
      <c r="O45" s="16"/>
      <c r="P45" s="17"/>
      <c r="Q45" s="17"/>
      <c r="R45" s="18"/>
      <c r="S45" s="19"/>
      <c r="T45" s="19"/>
    </row>
    <row r="46" spans="1:20">
      <c r="A46" s="290"/>
      <c r="B46" s="33" t="s">
        <v>75</v>
      </c>
      <c r="C46" s="252">
        <v>1978150977</v>
      </c>
      <c r="D46" s="252">
        <v>1648150977</v>
      </c>
      <c r="E46" s="72">
        <v>991191725</v>
      </c>
      <c r="F46" s="72">
        <v>991191725</v>
      </c>
      <c r="G46" s="68"/>
      <c r="H46" s="248">
        <f t="shared" si="2"/>
        <v>60.139619417887836</v>
      </c>
      <c r="I46" s="248">
        <f t="shared" si="3"/>
        <v>100</v>
      </c>
      <c r="K46" s="16"/>
      <c r="L46" s="16"/>
      <c r="M46" s="16"/>
      <c r="N46" s="16"/>
      <c r="O46" s="16"/>
      <c r="P46" s="17"/>
      <c r="Q46" s="17"/>
      <c r="R46" s="18"/>
      <c r="S46" s="19"/>
      <c r="T46" s="19"/>
    </row>
    <row r="47" spans="1:20">
      <c r="A47" s="290"/>
      <c r="B47" s="33" t="s">
        <v>74</v>
      </c>
      <c r="C47" s="252">
        <v>2067845923</v>
      </c>
      <c r="D47" s="252">
        <v>2061826100.8999999</v>
      </c>
      <c r="E47" s="72">
        <v>711051953.24000001</v>
      </c>
      <c r="F47" s="72">
        <v>693454168.32000005</v>
      </c>
      <c r="G47" s="68"/>
      <c r="H47" s="248">
        <f t="shared" si="2"/>
        <v>33.633009496644895</v>
      </c>
      <c r="I47" s="248">
        <f t="shared" si="3"/>
        <v>97.525105607288836</v>
      </c>
      <c r="K47" s="16"/>
      <c r="L47" s="16"/>
      <c r="M47" s="16"/>
      <c r="N47" s="16"/>
      <c r="O47" s="16"/>
      <c r="P47" s="17"/>
      <c r="Q47" s="17"/>
      <c r="R47" s="18"/>
      <c r="S47" s="19"/>
      <c r="T47" s="19"/>
    </row>
    <row r="48" spans="1:20">
      <c r="A48" s="290"/>
      <c r="B48" s="33" t="s">
        <v>73</v>
      </c>
      <c r="C48" s="252">
        <v>350000000</v>
      </c>
      <c r="D48" s="252">
        <v>349999999.99999994</v>
      </c>
      <c r="E48" s="72">
        <v>25418493.689999998</v>
      </c>
      <c r="F48" s="72">
        <v>25403959.23</v>
      </c>
      <c r="G48" s="68"/>
      <c r="H48" s="248">
        <f t="shared" si="2"/>
        <v>7.2582740657142875</v>
      </c>
      <c r="I48" s="248">
        <f t="shared" si="3"/>
        <v>99.9428193496544</v>
      </c>
      <c r="K48" s="16"/>
      <c r="L48" s="16"/>
      <c r="M48" s="16"/>
      <c r="N48" s="16"/>
      <c r="O48" s="16"/>
      <c r="P48" s="17"/>
      <c r="Q48" s="17"/>
      <c r="R48" s="18"/>
      <c r="S48" s="19"/>
      <c r="T48" s="19"/>
    </row>
    <row r="49" spans="1:20">
      <c r="A49" s="290"/>
      <c r="B49" s="33" t="s">
        <v>72</v>
      </c>
      <c r="C49" s="252">
        <v>1641965792</v>
      </c>
      <c r="D49" s="252">
        <v>951965792</v>
      </c>
      <c r="E49" s="72">
        <v>44220448.57</v>
      </c>
      <c r="F49" s="72">
        <v>44002679.849999994</v>
      </c>
      <c r="G49" s="68"/>
      <c r="H49" s="248">
        <f t="shared" si="2"/>
        <v>4.6222963282697451</v>
      </c>
      <c r="I49" s="248">
        <f t="shared" si="3"/>
        <v>99.507538419346247</v>
      </c>
      <c r="K49" s="16"/>
      <c r="L49" s="16"/>
      <c r="M49" s="16"/>
      <c r="N49" s="16"/>
      <c r="O49" s="16"/>
      <c r="P49" s="17"/>
      <c r="Q49" s="17"/>
      <c r="R49" s="18"/>
      <c r="S49" s="19"/>
      <c r="T49" s="19"/>
    </row>
    <row r="50" spans="1:20">
      <c r="A50" s="290"/>
      <c r="B50" s="33" t="s">
        <v>71</v>
      </c>
      <c r="C50" s="252">
        <v>6373398072</v>
      </c>
      <c r="D50" s="252">
        <v>4333760971.0599995</v>
      </c>
      <c r="E50" s="72">
        <v>382171701.81</v>
      </c>
      <c r="F50" s="72">
        <v>381932618.83999997</v>
      </c>
      <c r="G50" s="68"/>
      <c r="H50" s="248">
        <f t="shared" si="2"/>
        <v>8.8129599530401102</v>
      </c>
      <c r="I50" s="248">
        <f t="shared" si="3"/>
        <v>99.937440954192141</v>
      </c>
      <c r="K50" s="16"/>
      <c r="L50" s="16"/>
      <c r="M50" s="16"/>
      <c r="N50" s="16"/>
      <c r="O50" s="16"/>
      <c r="P50" s="17"/>
      <c r="Q50" s="17"/>
      <c r="R50" s="18"/>
      <c r="S50" s="19"/>
      <c r="T50" s="19"/>
    </row>
    <row r="51" spans="1:20">
      <c r="A51" s="290"/>
      <c r="B51" s="33" t="s">
        <v>70</v>
      </c>
      <c r="C51" s="252">
        <v>7607774802</v>
      </c>
      <c r="D51" s="252">
        <v>6007774802</v>
      </c>
      <c r="E51" s="72">
        <v>17187927.219999999</v>
      </c>
      <c r="F51" s="72">
        <v>16994901.870000001</v>
      </c>
      <c r="G51" s="68"/>
      <c r="H51" s="248">
        <f t="shared" si="2"/>
        <v>0.28288180616128228</v>
      </c>
      <c r="I51" s="248">
        <f t="shared" si="3"/>
        <v>98.87697133267244</v>
      </c>
      <c r="K51" s="16"/>
      <c r="L51" s="16"/>
      <c r="M51" s="16"/>
      <c r="N51" s="16"/>
      <c r="O51" s="16"/>
      <c r="P51" s="17"/>
      <c r="Q51" s="17"/>
      <c r="R51" s="18"/>
      <c r="S51" s="19"/>
      <c r="T51" s="19"/>
    </row>
    <row r="52" spans="1:20">
      <c r="A52" s="289">
        <v>12</v>
      </c>
      <c r="B52" s="71" t="s">
        <v>69</v>
      </c>
      <c r="C52" s="253">
        <f>SUM(C53:C56)</f>
        <v>1429366093</v>
      </c>
      <c r="D52" s="253">
        <f>SUM(D53:D56)</f>
        <v>1238389310.8999999</v>
      </c>
      <c r="E52" s="253">
        <f>SUM(E53:E56)</f>
        <v>461291794.72000003</v>
      </c>
      <c r="F52" s="253">
        <f>SUM(F53:F56)</f>
        <v>460456215.54000002</v>
      </c>
      <c r="G52" s="70"/>
      <c r="H52" s="249">
        <f t="shared" si="2"/>
        <v>37.181862883277255</v>
      </c>
      <c r="I52" s="249">
        <f t="shared" si="3"/>
        <v>99.818861035560531</v>
      </c>
      <c r="K52" s="16"/>
      <c r="L52" s="16"/>
      <c r="M52" s="16"/>
      <c r="N52" s="16"/>
      <c r="O52" s="16"/>
      <c r="P52" s="17"/>
      <c r="Q52" s="17"/>
      <c r="R52" s="18"/>
      <c r="S52" s="19"/>
      <c r="T52" s="19"/>
    </row>
    <row r="53" spans="1:20">
      <c r="A53" s="290"/>
      <c r="B53" s="33" t="s">
        <v>68</v>
      </c>
      <c r="C53" s="252">
        <v>1405026988</v>
      </c>
      <c r="D53" s="252">
        <v>1214050205.8899999</v>
      </c>
      <c r="E53" s="72">
        <v>436952689.71000004</v>
      </c>
      <c r="F53" s="72">
        <v>436117110.53000003</v>
      </c>
      <c r="G53" s="68"/>
      <c r="H53" s="248">
        <f t="shared" si="2"/>
        <v>35.922493848620526</v>
      </c>
      <c r="I53" s="248">
        <f t="shared" si="3"/>
        <v>99.808771246938761</v>
      </c>
      <c r="K53" s="16"/>
      <c r="L53" s="16"/>
      <c r="M53" s="16"/>
      <c r="N53" s="16"/>
      <c r="O53" s="16"/>
      <c r="P53" s="17"/>
      <c r="Q53" s="17"/>
      <c r="R53" s="18"/>
      <c r="S53" s="19"/>
      <c r="T53" s="19"/>
    </row>
    <row r="54" spans="1:20">
      <c r="A54" s="290"/>
      <c r="B54" s="33" t="s">
        <v>67</v>
      </c>
      <c r="C54" s="252">
        <v>1056391</v>
      </c>
      <c r="D54" s="252">
        <v>23282714.010000005</v>
      </c>
      <c r="E54" s="72">
        <v>23282714.010000005</v>
      </c>
      <c r="F54" s="72">
        <v>23282714.010000005</v>
      </c>
      <c r="G54" s="68"/>
      <c r="H54" s="248">
        <f t="shared" si="2"/>
        <v>100</v>
      </c>
      <c r="I54" s="248">
        <f t="shared" si="3"/>
        <v>100</v>
      </c>
      <c r="K54" s="16"/>
      <c r="L54" s="16"/>
      <c r="M54" s="16"/>
      <c r="N54" s="16"/>
      <c r="O54" s="16"/>
      <c r="P54" s="17"/>
      <c r="Q54" s="17"/>
      <c r="R54" s="18"/>
      <c r="S54" s="19"/>
      <c r="T54" s="19"/>
    </row>
    <row r="55" spans="1:20">
      <c r="A55" s="290"/>
      <c r="B55" s="33" t="s">
        <v>66</v>
      </c>
      <c r="C55" s="252">
        <v>1903982</v>
      </c>
      <c r="D55" s="252">
        <v>1056391</v>
      </c>
      <c r="E55" s="72">
        <v>1056391</v>
      </c>
      <c r="F55" s="72">
        <v>1056391</v>
      </c>
      <c r="G55" s="68"/>
      <c r="H55" s="248">
        <f t="shared" si="2"/>
        <v>100</v>
      </c>
      <c r="I55" s="248">
        <f t="shared" si="3"/>
        <v>100</v>
      </c>
      <c r="K55" s="16"/>
      <c r="L55" s="16"/>
      <c r="M55" s="16"/>
      <c r="N55" s="16"/>
      <c r="O55" s="16"/>
      <c r="P55" s="17"/>
      <c r="Q55" s="17"/>
      <c r="R55" s="18"/>
      <c r="S55" s="19"/>
      <c r="T55" s="19"/>
    </row>
    <row r="56" spans="1:20">
      <c r="A56" s="290"/>
      <c r="B56" s="33" t="s">
        <v>65</v>
      </c>
      <c r="C56" s="252">
        <v>21378732</v>
      </c>
      <c r="D56" s="252">
        <v>0</v>
      </c>
      <c r="E56" s="72">
        <v>0</v>
      </c>
      <c r="F56" s="72">
        <v>0</v>
      </c>
      <c r="G56" s="68"/>
      <c r="H56" s="248" t="str">
        <f t="shared" si="2"/>
        <v>n.a.</v>
      </c>
      <c r="I56" s="248" t="str">
        <f t="shared" si="3"/>
        <v>n.a.</v>
      </c>
      <c r="K56" s="16"/>
      <c r="L56" s="16"/>
      <c r="M56" s="16"/>
      <c r="N56" s="16"/>
      <c r="O56" s="16"/>
      <c r="P56" s="17"/>
      <c r="Q56" s="17"/>
      <c r="R56" s="18"/>
      <c r="S56" s="19"/>
      <c r="T56" s="19"/>
    </row>
    <row r="57" spans="1:20">
      <c r="A57" s="289">
        <v>13</v>
      </c>
      <c r="B57" s="71" t="s">
        <v>64</v>
      </c>
      <c r="C57" s="253">
        <f>SUM(C58)</f>
        <v>4084836234</v>
      </c>
      <c r="D57" s="253">
        <f>SUM(D58)</f>
        <v>3979279868.3199992</v>
      </c>
      <c r="E57" s="253">
        <f>SUM(E58)</f>
        <v>1718522113.9299998</v>
      </c>
      <c r="F57" s="253">
        <f>SUM(F58)</f>
        <v>1718522113.9299998</v>
      </c>
      <c r="G57" s="70"/>
      <c r="H57" s="249">
        <f t="shared" si="2"/>
        <v>43.186761695541101</v>
      </c>
      <c r="I57" s="249">
        <f t="shared" si="3"/>
        <v>100</v>
      </c>
      <c r="K57" s="16"/>
      <c r="L57" s="16"/>
      <c r="M57" s="16"/>
      <c r="N57" s="16"/>
      <c r="O57" s="16"/>
      <c r="P57" s="17"/>
      <c r="Q57" s="17"/>
      <c r="R57" s="18"/>
      <c r="S57" s="19"/>
      <c r="T57" s="19"/>
    </row>
    <row r="58" spans="1:20">
      <c r="A58" s="290"/>
      <c r="B58" s="33" t="s">
        <v>63</v>
      </c>
      <c r="C58" s="252">
        <v>4084836234</v>
      </c>
      <c r="D58" s="252">
        <v>3979279868.3199992</v>
      </c>
      <c r="E58" s="72">
        <v>1718522113.9299998</v>
      </c>
      <c r="F58" s="72">
        <v>1718522113.9299998</v>
      </c>
      <c r="G58" s="68"/>
      <c r="H58" s="248">
        <f t="shared" si="2"/>
        <v>43.186761695541101</v>
      </c>
      <c r="I58" s="248">
        <f t="shared" si="3"/>
        <v>100</v>
      </c>
      <c r="K58" s="16"/>
      <c r="L58" s="16"/>
      <c r="M58" s="16"/>
      <c r="N58" s="16"/>
      <c r="O58" s="16"/>
      <c r="P58" s="17"/>
      <c r="Q58" s="17"/>
      <c r="R58" s="18"/>
      <c r="S58" s="19"/>
      <c r="T58" s="19"/>
    </row>
    <row r="59" spans="1:20">
      <c r="A59" s="289">
        <v>14</v>
      </c>
      <c r="B59" s="71" t="s">
        <v>62</v>
      </c>
      <c r="C59" s="254">
        <f>SUM(C60:C62)</f>
        <v>1849999.9900000002</v>
      </c>
      <c r="D59" s="254">
        <f>SUM(D60:D62)</f>
        <v>1976217.1000000006</v>
      </c>
      <c r="E59" s="254">
        <f>SUM(E60:E62)</f>
        <v>1171954.55</v>
      </c>
      <c r="F59" s="254">
        <f>SUM(F60:F62)</f>
        <v>1171907.08</v>
      </c>
      <c r="G59" s="70"/>
      <c r="H59" s="249">
        <f t="shared" si="2"/>
        <v>59.300523206686137</v>
      </c>
      <c r="I59" s="249">
        <f t="shared" si="3"/>
        <v>99.995949501625304</v>
      </c>
      <c r="K59" s="16"/>
      <c r="L59" s="16"/>
      <c r="M59" s="16"/>
      <c r="N59" s="16"/>
      <c r="O59" s="16"/>
      <c r="P59" s="17"/>
      <c r="Q59" s="17"/>
      <c r="R59" s="18"/>
      <c r="S59" s="19"/>
      <c r="T59" s="19"/>
    </row>
    <row r="60" spans="1:20">
      <c r="A60" s="290"/>
      <c r="B60" s="33" t="s">
        <v>61</v>
      </c>
      <c r="C60" s="252">
        <v>125000</v>
      </c>
      <c r="D60" s="252">
        <v>164136.12000000002</v>
      </c>
      <c r="E60" s="72">
        <v>74256.989999999991</v>
      </c>
      <c r="F60" s="72">
        <v>74256.989999999991</v>
      </c>
      <c r="G60" s="68"/>
      <c r="H60" s="248">
        <f t="shared" si="2"/>
        <v>45.24110232409538</v>
      </c>
      <c r="I60" s="248">
        <f t="shared" si="3"/>
        <v>100</v>
      </c>
      <c r="K60" s="16"/>
      <c r="L60" s="16"/>
      <c r="M60" s="16"/>
      <c r="N60" s="16"/>
      <c r="O60" s="16"/>
      <c r="P60" s="17"/>
      <c r="Q60" s="17"/>
      <c r="R60" s="18"/>
      <c r="S60" s="19"/>
      <c r="T60" s="19"/>
    </row>
    <row r="61" spans="1:20">
      <c r="A61" s="290"/>
      <c r="B61" s="33" t="s">
        <v>60</v>
      </c>
      <c r="C61" s="252">
        <v>25000</v>
      </c>
      <c r="D61" s="252">
        <v>25000</v>
      </c>
      <c r="E61" s="72">
        <v>0</v>
      </c>
      <c r="F61" s="72">
        <v>0</v>
      </c>
      <c r="G61" s="68"/>
      <c r="H61" s="248" t="str">
        <f t="shared" si="2"/>
        <v>n.a.</v>
      </c>
      <c r="I61" s="248" t="str">
        <f t="shared" si="3"/>
        <v>n.a.</v>
      </c>
      <c r="K61" s="16"/>
      <c r="L61" s="16"/>
      <c r="M61" s="16"/>
      <c r="N61" s="16"/>
      <c r="O61" s="16"/>
      <c r="P61" s="17"/>
      <c r="Q61" s="17"/>
      <c r="R61" s="18"/>
      <c r="S61" s="19"/>
      <c r="T61" s="19"/>
    </row>
    <row r="62" spans="1:20">
      <c r="A62" s="290"/>
      <c r="B62" s="33" t="s">
        <v>59</v>
      </c>
      <c r="C62" s="252">
        <v>1699999.9900000002</v>
      </c>
      <c r="D62" s="252">
        <v>1787080.9800000004</v>
      </c>
      <c r="E62" s="72">
        <v>1097697.56</v>
      </c>
      <c r="F62" s="72">
        <v>1097650.0900000001</v>
      </c>
      <c r="G62" s="68"/>
      <c r="H62" s="248">
        <f t="shared" si="2"/>
        <v>61.421396248087191</v>
      </c>
      <c r="I62" s="248">
        <f t="shared" si="3"/>
        <v>99.995675493712497</v>
      </c>
      <c r="K62" s="16"/>
      <c r="L62" s="16"/>
      <c r="M62" s="16"/>
      <c r="N62" s="16"/>
      <c r="O62" s="16"/>
      <c r="P62" s="17"/>
      <c r="Q62" s="17"/>
      <c r="R62" s="18"/>
      <c r="S62" s="19"/>
      <c r="T62" s="19"/>
    </row>
    <row r="63" spans="1:20">
      <c r="A63" s="289">
        <v>15</v>
      </c>
      <c r="B63" s="71" t="s">
        <v>58</v>
      </c>
      <c r="C63" s="253">
        <f>SUM(C64:C65)</f>
        <v>4298882604</v>
      </c>
      <c r="D63" s="253">
        <f>SUM(D64:D65)</f>
        <v>3179220815.5799999</v>
      </c>
      <c r="E63" s="253">
        <f>SUM(E64:E65)</f>
        <v>1277073032.7500002</v>
      </c>
      <c r="F63" s="253">
        <f>SUM(F64:F65)</f>
        <v>842436580.05000007</v>
      </c>
      <c r="G63" s="70"/>
      <c r="H63" s="249">
        <f t="shared" si="2"/>
        <v>26.498209118460071</v>
      </c>
      <c r="I63" s="249">
        <f t="shared" si="3"/>
        <v>65.966202280219591</v>
      </c>
      <c r="K63" s="16"/>
      <c r="L63" s="16"/>
      <c r="M63" s="16"/>
      <c r="N63" s="16"/>
      <c r="O63" s="16"/>
      <c r="P63" s="17"/>
      <c r="Q63" s="17"/>
      <c r="R63" s="18"/>
      <c r="S63" s="19"/>
      <c r="T63" s="19"/>
    </row>
    <row r="64" spans="1:20">
      <c r="A64" s="290"/>
      <c r="B64" s="33" t="s">
        <v>57</v>
      </c>
      <c r="C64" s="252">
        <v>3419652281</v>
      </c>
      <c r="D64" s="252">
        <v>2680519417.7799997</v>
      </c>
      <c r="E64" s="72">
        <v>1274435408.8500001</v>
      </c>
      <c r="F64" s="72">
        <v>839798956.1500001</v>
      </c>
      <c r="G64" s="68"/>
      <c r="H64" s="248">
        <f t="shared" si="2"/>
        <v>31.329709853231346</v>
      </c>
      <c r="I64" s="248">
        <f t="shared" si="3"/>
        <v>65.895764533708402</v>
      </c>
      <c r="K64" s="16"/>
      <c r="L64" s="16"/>
      <c r="M64" s="16"/>
      <c r="N64" s="16"/>
      <c r="O64" s="16"/>
      <c r="P64" s="17"/>
      <c r="Q64" s="17"/>
      <c r="R64" s="18"/>
      <c r="S64" s="19"/>
      <c r="T64" s="19"/>
    </row>
    <row r="65" spans="1:20">
      <c r="A65" s="290"/>
      <c r="B65" s="33" t="s">
        <v>56</v>
      </c>
      <c r="C65" s="252">
        <v>879230323</v>
      </c>
      <c r="D65" s="252">
        <v>498701397.80000001</v>
      </c>
      <c r="E65" s="72">
        <v>2637623.9</v>
      </c>
      <c r="F65" s="72">
        <v>2637623.9</v>
      </c>
      <c r="G65" s="68"/>
      <c r="H65" s="248">
        <f t="shared" si="2"/>
        <v>0.52889843734863495</v>
      </c>
      <c r="I65" s="248">
        <f t="shared" si="3"/>
        <v>100</v>
      </c>
      <c r="K65" s="16"/>
      <c r="L65" s="16"/>
      <c r="M65" s="16"/>
      <c r="N65" s="16"/>
      <c r="O65" s="16"/>
      <c r="P65" s="17"/>
      <c r="Q65" s="17"/>
      <c r="R65" s="18"/>
      <c r="S65" s="19"/>
      <c r="T65" s="19"/>
    </row>
    <row r="66" spans="1:20">
      <c r="A66" s="289">
        <v>17</v>
      </c>
      <c r="B66" s="71" t="s">
        <v>55</v>
      </c>
      <c r="C66" s="253">
        <f>SUM(C67:C68)</f>
        <v>1613146840.9714465</v>
      </c>
      <c r="D66" s="253">
        <f>SUM(D67:D68)</f>
        <v>1772203013.7444878</v>
      </c>
      <c r="E66" s="253">
        <f>SUM(E67:E68)</f>
        <v>718414848.91878438</v>
      </c>
      <c r="F66" s="253">
        <f>SUM(F67:F68)</f>
        <v>699555073.14124322</v>
      </c>
      <c r="G66" s="70"/>
      <c r="H66" s="249">
        <f t="shared" si="2"/>
        <v>39.473754852902168</v>
      </c>
      <c r="I66" s="249">
        <f t="shared" si="3"/>
        <v>97.374807076172615</v>
      </c>
      <c r="K66" s="16"/>
      <c r="L66" s="16"/>
      <c r="M66" s="16"/>
      <c r="N66" s="16"/>
      <c r="O66" s="16"/>
      <c r="P66" s="17"/>
      <c r="Q66" s="17"/>
      <c r="R66" s="18"/>
      <c r="S66" s="19"/>
      <c r="T66" s="19"/>
    </row>
    <row r="67" spans="1:20">
      <c r="A67" s="290"/>
      <c r="B67" s="33" t="s">
        <v>54</v>
      </c>
      <c r="C67" s="252">
        <v>214984200.97144651</v>
      </c>
      <c r="D67" s="252">
        <v>221204223.70448792</v>
      </c>
      <c r="E67" s="72">
        <v>83325060.688783973</v>
      </c>
      <c r="F67" s="72">
        <v>81205161.391242772</v>
      </c>
      <c r="G67" s="68"/>
      <c r="H67" s="248">
        <f t="shared" si="2"/>
        <v>36.710493150314669</v>
      </c>
      <c r="I67" s="248">
        <f t="shared" si="3"/>
        <v>97.455868282581932</v>
      </c>
      <c r="K67" s="16"/>
      <c r="L67" s="16"/>
      <c r="M67" s="16"/>
      <c r="N67" s="16"/>
      <c r="O67" s="16"/>
      <c r="P67" s="17"/>
      <c r="Q67" s="17"/>
      <c r="R67" s="18"/>
      <c r="S67" s="19"/>
      <c r="T67" s="19"/>
    </row>
    <row r="68" spans="1:20">
      <c r="A68" s="290"/>
      <c r="B68" s="33" t="s">
        <v>53</v>
      </c>
      <c r="C68" s="252">
        <v>1398162640</v>
      </c>
      <c r="D68" s="252">
        <v>1550998790.0399997</v>
      </c>
      <c r="E68" s="72">
        <v>635089788.23000038</v>
      </c>
      <c r="F68" s="72">
        <v>618349911.75000048</v>
      </c>
      <c r="G68" s="68"/>
      <c r="H68" s="248">
        <f t="shared" si="2"/>
        <v>39.867852619927149</v>
      </c>
      <c r="I68" s="248">
        <f t="shared" si="3"/>
        <v>97.364171682455478</v>
      </c>
      <c r="K68" s="16"/>
      <c r="L68" s="16"/>
      <c r="M68" s="16"/>
      <c r="N68" s="16"/>
      <c r="O68" s="16"/>
      <c r="P68" s="17"/>
      <c r="Q68" s="17"/>
      <c r="R68" s="18"/>
      <c r="S68" s="19"/>
      <c r="T68" s="19"/>
    </row>
    <row r="69" spans="1:20">
      <c r="A69" s="289">
        <v>20</v>
      </c>
      <c r="B69" s="71" t="s">
        <v>52</v>
      </c>
      <c r="C69" s="253">
        <f>SUM(C70:C81)</f>
        <v>3983239895.6286259</v>
      </c>
      <c r="D69" s="253">
        <f>SUM(D70:D81)</f>
        <v>3692280129.2747006</v>
      </c>
      <c r="E69" s="253">
        <f>SUM(E70:E81)</f>
        <v>1513891027.524101</v>
      </c>
      <c r="F69" s="253">
        <f>SUM(F70:F81)</f>
        <v>1380287875.3363698</v>
      </c>
      <c r="G69" s="70"/>
      <c r="H69" s="249">
        <f t="shared" si="2"/>
        <v>37.383075687908565</v>
      </c>
      <c r="I69" s="249">
        <f t="shared" si="3"/>
        <v>91.174850120736025</v>
      </c>
      <c r="K69" s="16"/>
      <c r="L69" s="16"/>
      <c r="M69" s="16"/>
      <c r="N69" s="16"/>
      <c r="O69" s="16"/>
      <c r="P69" s="17"/>
      <c r="Q69" s="17"/>
      <c r="R69" s="18"/>
      <c r="S69" s="19"/>
      <c r="T69" s="19"/>
    </row>
    <row r="70" spans="1:20">
      <c r="A70" s="290"/>
      <c r="B70" s="33" t="s">
        <v>51</v>
      </c>
      <c r="C70" s="252">
        <v>256070013</v>
      </c>
      <c r="D70" s="252">
        <v>263467490.37</v>
      </c>
      <c r="E70" s="72">
        <v>119083242.89</v>
      </c>
      <c r="F70" s="72">
        <v>92088002.329999983</v>
      </c>
      <c r="G70" s="68"/>
      <c r="H70" s="248">
        <f t="shared" si="2"/>
        <v>34.952320759072173</v>
      </c>
      <c r="I70" s="248">
        <f t="shared" si="3"/>
        <v>77.330781472808766</v>
      </c>
      <c r="K70" s="16"/>
      <c r="L70" s="16"/>
      <c r="M70" s="16"/>
      <c r="N70" s="16"/>
      <c r="O70" s="16"/>
      <c r="P70" s="17"/>
      <c r="Q70" s="17"/>
      <c r="R70" s="18"/>
      <c r="S70" s="19"/>
      <c r="T70" s="19"/>
    </row>
    <row r="71" spans="1:20">
      <c r="A71" s="290"/>
      <c r="B71" s="33" t="s">
        <v>50</v>
      </c>
      <c r="C71" s="252">
        <v>21634519</v>
      </c>
      <c r="D71" s="252">
        <v>21737041.629999999</v>
      </c>
      <c r="E71" s="72">
        <v>11052993.460000001</v>
      </c>
      <c r="F71" s="72">
        <v>10808181.990000002</v>
      </c>
      <c r="G71" s="68"/>
      <c r="H71" s="248">
        <f t="shared" si="2"/>
        <v>49.722414733214102</v>
      </c>
      <c r="I71" s="248">
        <f t="shared" si="3"/>
        <v>97.785111599984617</v>
      </c>
      <c r="K71" s="16"/>
      <c r="L71" s="16"/>
      <c r="M71" s="16"/>
      <c r="N71" s="16"/>
      <c r="O71" s="16"/>
      <c r="P71" s="17"/>
      <c r="Q71" s="17"/>
      <c r="R71" s="18"/>
      <c r="S71" s="19"/>
      <c r="T71" s="19"/>
    </row>
    <row r="72" spans="1:20">
      <c r="A72" s="290"/>
      <c r="B72" s="33" t="s">
        <v>49</v>
      </c>
      <c r="C72" s="252">
        <v>2168030</v>
      </c>
      <c r="D72" s="252">
        <v>2168030</v>
      </c>
      <c r="E72" s="72">
        <v>955313.74</v>
      </c>
      <c r="F72" s="72">
        <v>950098.81000000017</v>
      </c>
      <c r="G72" s="68"/>
      <c r="H72" s="248">
        <f t="shared" ref="H72:H83" si="4">IF(F72=0,"n.a.",IF(D72=0,"n.a.",(F72/D72)*100))</f>
        <v>43.823139439952406</v>
      </c>
      <c r="I72" s="248">
        <f t="shared" ref="I72:I83" si="5">IF(F72=0,"n.a.",IF(E72=0,"n.a.",(F72/E72)*100))</f>
        <v>99.454113368033433</v>
      </c>
      <c r="K72" s="16"/>
      <c r="L72" s="16"/>
      <c r="M72" s="16"/>
      <c r="N72" s="16"/>
      <c r="O72" s="16"/>
      <c r="P72" s="17"/>
      <c r="Q72" s="17"/>
      <c r="R72" s="18"/>
      <c r="S72" s="19"/>
      <c r="T72" s="19"/>
    </row>
    <row r="73" spans="1:20">
      <c r="A73" s="290"/>
      <c r="B73" s="33" t="s">
        <v>48</v>
      </c>
      <c r="C73" s="252">
        <v>791447206.06945181</v>
      </c>
      <c r="D73" s="252">
        <v>605405445.36205173</v>
      </c>
      <c r="E73" s="72">
        <v>323381800.07700002</v>
      </c>
      <c r="F73" s="72">
        <v>323381800.07700002</v>
      </c>
      <c r="G73" s="68"/>
      <c r="H73" s="248">
        <f t="shared" si="4"/>
        <v>53.415740237289647</v>
      </c>
      <c r="I73" s="248">
        <f t="shared" si="5"/>
        <v>100</v>
      </c>
      <c r="K73" s="16"/>
      <c r="L73" s="16"/>
      <c r="M73" s="16"/>
      <c r="N73" s="16"/>
      <c r="O73" s="16"/>
      <c r="P73" s="17"/>
      <c r="Q73" s="17"/>
      <c r="R73" s="18"/>
      <c r="S73" s="19"/>
      <c r="T73" s="19"/>
    </row>
    <row r="74" spans="1:20">
      <c r="A74" s="290"/>
      <c r="B74" s="33" t="s">
        <v>47</v>
      </c>
      <c r="C74" s="252">
        <v>145930705</v>
      </c>
      <c r="D74" s="252">
        <v>145930705</v>
      </c>
      <c r="E74" s="72">
        <v>62309568</v>
      </c>
      <c r="F74" s="72">
        <v>62309568</v>
      </c>
      <c r="G74" s="68"/>
      <c r="H74" s="248">
        <f t="shared" si="4"/>
        <v>42.698051791088105</v>
      </c>
      <c r="I74" s="248">
        <f t="shared" si="5"/>
        <v>100</v>
      </c>
      <c r="K74" s="16"/>
      <c r="L74" s="16"/>
      <c r="M74" s="16"/>
      <c r="N74" s="16"/>
      <c r="O74" s="16"/>
      <c r="P74" s="17"/>
      <c r="Q74" s="17"/>
      <c r="R74" s="18"/>
      <c r="S74" s="19"/>
      <c r="T74" s="19"/>
    </row>
    <row r="75" spans="1:20">
      <c r="A75" s="290"/>
      <c r="B75" s="33" t="s">
        <v>46</v>
      </c>
      <c r="C75" s="252">
        <v>197048329.44999999</v>
      </c>
      <c r="D75" s="252">
        <v>179206976.26300004</v>
      </c>
      <c r="E75" s="72">
        <v>36285809.738500006</v>
      </c>
      <c r="F75" s="72">
        <v>30008151.194000002</v>
      </c>
      <c r="G75" s="68"/>
      <c r="H75" s="248">
        <f t="shared" si="4"/>
        <v>16.744968203671228</v>
      </c>
      <c r="I75" s="248">
        <f t="shared" si="5"/>
        <v>82.699411726674853</v>
      </c>
      <c r="K75" s="16"/>
      <c r="L75" s="16"/>
      <c r="M75" s="16"/>
      <c r="N75" s="16"/>
      <c r="O75" s="16"/>
      <c r="P75" s="17"/>
      <c r="Q75" s="17"/>
      <c r="R75" s="18"/>
      <c r="S75" s="19"/>
      <c r="T75" s="19"/>
    </row>
    <row r="76" spans="1:20">
      <c r="A76" s="290"/>
      <c r="B76" s="33" t="s">
        <v>45</v>
      </c>
      <c r="C76" s="252">
        <v>95201918</v>
      </c>
      <c r="D76" s="252">
        <v>95484147.043999985</v>
      </c>
      <c r="E76" s="72">
        <v>52498336.027999997</v>
      </c>
      <c r="F76" s="72">
        <v>41354705.599999994</v>
      </c>
      <c r="G76" s="68"/>
      <c r="H76" s="248">
        <f t="shared" si="4"/>
        <v>43.310546179925929</v>
      </c>
      <c r="I76" s="248">
        <f t="shared" si="5"/>
        <v>78.773364508054982</v>
      </c>
      <c r="K76" s="16"/>
      <c r="L76" s="16"/>
      <c r="M76" s="16"/>
      <c r="N76" s="16"/>
      <c r="O76" s="16"/>
      <c r="P76" s="17"/>
      <c r="Q76" s="17"/>
      <c r="R76" s="18"/>
      <c r="S76" s="19"/>
      <c r="T76" s="19"/>
    </row>
    <row r="77" spans="1:20">
      <c r="A77" s="290"/>
      <c r="B77" s="33" t="s">
        <v>44</v>
      </c>
      <c r="C77" s="252">
        <v>1319711248.8341739</v>
      </c>
      <c r="D77" s="252">
        <v>1225842587.7811491</v>
      </c>
      <c r="E77" s="72">
        <v>200845056.98010111</v>
      </c>
      <c r="F77" s="72">
        <v>128636345.30136985</v>
      </c>
      <c r="G77" s="68"/>
      <c r="H77" s="248">
        <f t="shared" si="4"/>
        <v>10.493708293673301</v>
      </c>
      <c r="I77" s="248">
        <f t="shared" si="5"/>
        <v>64.047553490009264</v>
      </c>
      <c r="K77" s="16"/>
      <c r="L77" s="16"/>
      <c r="M77" s="16"/>
      <c r="N77" s="16"/>
      <c r="O77" s="16"/>
      <c r="P77" s="17"/>
      <c r="Q77" s="17"/>
      <c r="R77" s="18"/>
      <c r="S77" s="19"/>
      <c r="T77" s="19"/>
    </row>
    <row r="78" spans="1:20">
      <c r="A78" s="290"/>
      <c r="B78" s="33" t="s">
        <v>43</v>
      </c>
      <c r="C78" s="252">
        <v>203089673</v>
      </c>
      <c r="D78" s="252">
        <v>198421737.87</v>
      </c>
      <c r="E78" s="72">
        <v>190628787.50999999</v>
      </c>
      <c r="F78" s="72">
        <v>186843792</v>
      </c>
      <c r="G78" s="68"/>
      <c r="H78" s="248">
        <f t="shared" si="4"/>
        <v>94.164981118356323</v>
      </c>
      <c r="I78" s="248">
        <f t="shared" si="5"/>
        <v>98.01446803526386</v>
      </c>
      <c r="K78" s="16"/>
      <c r="L78" s="16"/>
      <c r="M78" s="16"/>
      <c r="N78" s="16"/>
      <c r="O78" s="16"/>
      <c r="P78" s="17"/>
      <c r="Q78" s="17"/>
      <c r="R78" s="18"/>
      <c r="S78" s="19"/>
      <c r="T78" s="19"/>
    </row>
    <row r="79" spans="1:20">
      <c r="A79" s="290"/>
      <c r="B79" s="33" t="s">
        <v>42</v>
      </c>
      <c r="C79" s="252">
        <v>627254787.77499998</v>
      </c>
      <c r="D79" s="252">
        <v>630164695.3944999</v>
      </c>
      <c r="E79" s="72">
        <v>247780409.53050002</v>
      </c>
      <c r="F79" s="72">
        <v>245328186.47400001</v>
      </c>
      <c r="G79" s="68"/>
      <c r="H79" s="248">
        <f t="shared" si="4"/>
        <v>38.930804639954957</v>
      </c>
      <c r="I79" s="248">
        <f t="shared" si="5"/>
        <v>99.010324076408409</v>
      </c>
      <c r="K79" s="16"/>
      <c r="L79" s="16"/>
      <c r="M79" s="16"/>
      <c r="N79" s="16"/>
      <c r="O79" s="16"/>
      <c r="P79" s="17"/>
      <c r="Q79" s="17"/>
      <c r="R79" s="18"/>
      <c r="S79" s="19"/>
      <c r="T79" s="19"/>
    </row>
    <row r="80" spans="1:20">
      <c r="A80" s="290"/>
      <c r="B80" s="33" t="s">
        <v>41</v>
      </c>
      <c r="C80" s="252">
        <v>253551236.5</v>
      </c>
      <c r="D80" s="252">
        <v>254319043.56</v>
      </c>
      <c r="E80" s="72">
        <v>254319043.56</v>
      </c>
      <c r="F80" s="72">
        <v>254319043.56</v>
      </c>
      <c r="G80" s="68"/>
      <c r="H80" s="248">
        <f t="shared" si="4"/>
        <v>100</v>
      </c>
      <c r="I80" s="248">
        <f t="shared" si="5"/>
        <v>100</v>
      </c>
      <c r="K80" s="16"/>
      <c r="L80" s="16"/>
      <c r="M80" s="16"/>
      <c r="N80" s="16"/>
      <c r="O80" s="16"/>
      <c r="P80" s="17"/>
      <c r="Q80" s="17"/>
      <c r="R80" s="18"/>
      <c r="S80" s="19"/>
      <c r="T80" s="19"/>
    </row>
    <row r="81" spans="1:20">
      <c r="A81" s="290"/>
      <c r="B81" s="33" t="s">
        <v>40</v>
      </c>
      <c r="C81" s="252">
        <v>70132229</v>
      </c>
      <c r="D81" s="252">
        <v>70132229</v>
      </c>
      <c r="E81" s="72">
        <v>14750666.01</v>
      </c>
      <c r="F81" s="72">
        <v>4260000</v>
      </c>
      <c r="G81" s="68"/>
      <c r="H81" s="248">
        <f t="shared" si="4"/>
        <v>6.0742401328781375</v>
      </c>
      <c r="I81" s="248">
        <f t="shared" si="5"/>
        <v>28.88005190485633</v>
      </c>
      <c r="K81" s="16"/>
      <c r="L81" s="16"/>
      <c r="M81" s="16"/>
      <c r="N81" s="16"/>
      <c r="O81" s="16"/>
      <c r="P81" s="17"/>
      <c r="Q81" s="17"/>
      <c r="R81" s="18"/>
      <c r="S81" s="19"/>
      <c r="T81" s="19"/>
    </row>
    <row r="82" spans="1:20">
      <c r="A82" s="289">
        <v>47</v>
      </c>
      <c r="B82" s="71" t="s">
        <v>39</v>
      </c>
      <c r="C82" s="253">
        <f>SUM(C83)</f>
        <v>186884616</v>
      </c>
      <c r="D82" s="253">
        <f>SUM(D83)</f>
        <v>186884616.01999998</v>
      </c>
      <c r="E82" s="253">
        <f>SUM(E83)</f>
        <v>66633414.549999997</v>
      </c>
      <c r="F82" s="253">
        <f>SUM(F83)</f>
        <v>66427369.75</v>
      </c>
      <c r="G82" s="70"/>
      <c r="H82" s="249">
        <f t="shared" si="4"/>
        <v>35.544589578679442</v>
      </c>
      <c r="I82" s="249">
        <f t="shared" si="5"/>
        <v>99.690778565992005</v>
      </c>
      <c r="K82" s="16"/>
      <c r="L82" s="16"/>
      <c r="M82" s="16"/>
      <c r="N82" s="16"/>
      <c r="O82" s="16"/>
      <c r="P82" s="17"/>
      <c r="Q82" s="17"/>
      <c r="R82" s="18"/>
      <c r="S82" s="19"/>
      <c r="T82" s="19"/>
    </row>
    <row r="83" spans="1:20">
      <c r="A83" s="291"/>
      <c r="B83" s="65" t="s">
        <v>38</v>
      </c>
      <c r="C83" s="255">
        <v>186884616</v>
      </c>
      <c r="D83" s="255">
        <v>186884616.01999998</v>
      </c>
      <c r="E83" s="255">
        <v>66633414.549999997</v>
      </c>
      <c r="F83" s="255">
        <v>66427369.75</v>
      </c>
      <c r="G83" s="63"/>
      <c r="H83" s="250">
        <f t="shared" si="4"/>
        <v>35.544589578679442</v>
      </c>
      <c r="I83" s="250">
        <f t="shared" si="5"/>
        <v>99.690778565992005</v>
      </c>
      <c r="K83" s="16"/>
      <c r="L83" s="16"/>
      <c r="M83" s="16"/>
      <c r="N83" s="16"/>
      <c r="O83" s="16"/>
      <c r="P83" s="17"/>
      <c r="Q83" s="17"/>
      <c r="R83" s="18"/>
      <c r="S83" s="19"/>
      <c r="T83" s="19"/>
    </row>
    <row r="84" spans="1:20" s="59" customFormat="1" ht="45.75" customHeight="1">
      <c r="A84" s="293" t="s">
        <v>687</v>
      </c>
      <c r="B84" s="313"/>
      <c r="C84" s="313"/>
      <c r="D84" s="313"/>
      <c r="E84" s="313"/>
      <c r="F84" s="313"/>
      <c r="G84" s="313"/>
      <c r="H84" s="313"/>
      <c r="I84" s="313"/>
    </row>
    <row r="85" spans="1:20" s="59" customFormat="1" ht="9" customHeight="1">
      <c r="A85" s="314"/>
      <c r="B85" s="314"/>
      <c r="C85" s="314"/>
      <c r="D85" s="314"/>
      <c r="E85" s="314"/>
      <c r="F85" s="314"/>
      <c r="G85" s="314"/>
      <c r="H85" s="314"/>
      <c r="I85" s="314"/>
    </row>
    <row r="86" spans="1:20" s="59" customFormat="1" ht="9" customHeight="1">
      <c r="A86" s="310"/>
      <c r="B86" s="310"/>
      <c r="C86" s="310"/>
      <c r="D86" s="310"/>
      <c r="E86" s="310"/>
      <c r="F86" s="310"/>
      <c r="G86" s="310"/>
      <c r="H86" s="310"/>
      <c r="I86" s="310"/>
    </row>
    <row r="87" spans="1:20" s="59" customFormat="1" ht="12">
      <c r="A87" s="310"/>
      <c r="B87" s="310"/>
      <c r="C87" s="310"/>
      <c r="D87" s="310"/>
      <c r="E87" s="310"/>
      <c r="F87" s="310"/>
      <c r="G87" s="310"/>
      <c r="H87" s="310"/>
      <c r="I87" s="310"/>
    </row>
    <row r="88" spans="1:20" ht="15">
      <c r="A88"/>
      <c r="B88" s="58"/>
      <c r="C88"/>
      <c r="D88"/>
      <c r="E88" s="47"/>
    </row>
    <row r="89" spans="1:20">
      <c r="B89" s="56"/>
      <c r="C89" s="55"/>
      <c r="D89" s="54"/>
      <c r="E89" s="54"/>
      <c r="F89" s="54"/>
    </row>
    <row r="90" spans="1:20">
      <c r="B90" s="56"/>
      <c r="C90" s="55"/>
      <c r="D90" s="54"/>
      <c r="E90" s="54"/>
      <c r="F90" s="54"/>
      <c r="H90" s="57"/>
      <c r="I90" s="57"/>
      <c r="J90" s="57"/>
      <c r="K90" s="57"/>
    </row>
    <row r="91" spans="1:20">
      <c r="B91" s="56"/>
      <c r="C91" s="55"/>
      <c r="D91" s="54"/>
      <c r="E91" s="54"/>
      <c r="F91" s="54"/>
      <c r="H91" s="53"/>
      <c r="I91" s="53"/>
      <c r="J91" s="53"/>
      <c r="K91" s="53"/>
    </row>
    <row r="92" spans="1:20">
      <c r="B92" s="56"/>
      <c r="C92" s="55"/>
      <c r="D92" s="54"/>
      <c r="E92" s="54"/>
      <c r="F92" s="54"/>
      <c r="H92" s="53"/>
      <c r="I92" s="53"/>
      <c r="J92" s="53"/>
      <c r="K92" s="53"/>
    </row>
    <row r="93" spans="1:20">
      <c r="B93" s="56"/>
      <c r="C93" s="55"/>
      <c r="D93" s="54"/>
      <c r="E93" s="54"/>
      <c r="F93" s="54"/>
      <c r="H93" s="57"/>
      <c r="I93" s="57"/>
      <c r="J93" s="57"/>
      <c r="K93" s="57"/>
    </row>
    <row r="94" spans="1:20">
      <c r="B94" s="56"/>
      <c r="C94" s="55"/>
      <c r="D94" s="54"/>
      <c r="E94" s="54"/>
      <c r="F94" s="54"/>
      <c r="H94" s="57"/>
      <c r="I94" s="57"/>
      <c r="J94" s="57"/>
      <c r="K94" s="57"/>
    </row>
    <row r="95" spans="1:20">
      <c r="B95" s="56"/>
      <c r="C95" s="55"/>
      <c r="D95" s="54"/>
      <c r="E95" s="54"/>
      <c r="F95" s="54"/>
      <c r="H95" s="57"/>
      <c r="I95" s="57"/>
      <c r="J95" s="57"/>
      <c r="K95" s="57"/>
    </row>
    <row r="96" spans="1:20">
      <c r="B96" s="56"/>
      <c r="C96" s="55"/>
      <c r="D96" s="54"/>
      <c r="E96" s="54"/>
      <c r="F96" s="54"/>
      <c r="H96" s="57"/>
      <c r="I96" s="57"/>
      <c r="J96" s="57"/>
      <c r="K96" s="57"/>
    </row>
    <row r="97" spans="2:11">
      <c r="B97" s="56"/>
      <c r="C97" s="55"/>
      <c r="D97" s="54"/>
      <c r="E97" s="54"/>
      <c r="F97" s="54"/>
      <c r="H97" s="57"/>
      <c r="I97" s="57"/>
      <c r="J97" s="57"/>
      <c r="K97" s="57"/>
    </row>
    <row r="98" spans="2:11">
      <c r="B98" s="56"/>
      <c r="C98" s="55"/>
      <c r="D98" s="54"/>
      <c r="E98" s="54"/>
      <c r="F98" s="54"/>
      <c r="H98" s="57"/>
      <c r="I98" s="57"/>
      <c r="J98" s="57"/>
      <c r="K98" s="57"/>
    </row>
    <row r="99" spans="2:11">
      <c r="B99" s="56"/>
      <c r="C99" s="55"/>
      <c r="D99" s="54"/>
      <c r="E99" s="54"/>
      <c r="F99" s="54"/>
      <c r="H99" s="57"/>
      <c r="I99" s="57"/>
      <c r="J99" s="57"/>
      <c r="K99" s="57"/>
    </row>
    <row r="100" spans="2:11">
      <c r="B100" s="56"/>
      <c r="C100" s="55"/>
      <c r="D100" s="54"/>
      <c r="E100" s="54"/>
      <c r="F100" s="54"/>
      <c r="H100" s="57"/>
      <c r="I100" s="57"/>
      <c r="J100" s="57"/>
      <c r="K100" s="57"/>
    </row>
    <row r="101" spans="2:11">
      <c r="B101" s="56"/>
      <c r="C101" s="55"/>
      <c r="D101" s="54"/>
      <c r="E101" s="54"/>
      <c r="F101" s="54"/>
      <c r="H101" s="57"/>
      <c r="I101" s="57"/>
      <c r="J101" s="57"/>
      <c r="K101" s="57"/>
    </row>
    <row r="102" spans="2:11">
      <c r="B102" s="56"/>
      <c r="C102" s="55"/>
      <c r="D102" s="54"/>
      <c r="E102" s="54"/>
      <c r="F102" s="54"/>
      <c r="H102" s="57"/>
      <c r="I102" s="57"/>
      <c r="J102" s="57"/>
      <c r="K102" s="57"/>
    </row>
    <row r="103" spans="2:11">
      <c r="B103" s="56"/>
      <c r="C103" s="55"/>
      <c r="D103" s="54"/>
      <c r="E103" s="54"/>
      <c r="F103" s="54"/>
      <c r="H103" s="53"/>
      <c r="I103" s="53"/>
      <c r="J103" s="53"/>
      <c r="K103" s="53"/>
    </row>
  </sheetData>
  <mergeCells count="13">
    <mergeCell ref="A1:B1"/>
    <mergeCell ref="A84:I84"/>
    <mergeCell ref="A85:I85"/>
    <mergeCell ref="A86:I86"/>
    <mergeCell ref="A87:I87"/>
    <mergeCell ref="A3:I3"/>
    <mergeCell ref="A4:A7"/>
    <mergeCell ref="B4:B7"/>
    <mergeCell ref="E4:F4"/>
    <mergeCell ref="H4:I5"/>
    <mergeCell ref="C5:C6"/>
    <mergeCell ref="D5:D6"/>
    <mergeCell ref="E5:E6"/>
  </mergeCells>
  <conditionalFormatting sqref="T8 S10:T83">
    <cfRule type="cellIs" dxfId="15" priority="9" operator="greaterThan">
      <formula>0.1</formula>
    </cfRule>
    <cfRule type="cellIs" dxfId="14" priority="10" operator="greaterThan">
      <formula>1</formula>
    </cfRule>
  </conditionalFormatting>
  <conditionalFormatting sqref="S8 S10:T83">
    <cfRule type="cellIs" dxfId="13" priority="15" operator="greaterThan">
      <formula>0</formula>
    </cfRule>
    <cfRule type="cellIs" dxfId="12" priority="16" operator="greaterThan">
      <formula>1</formula>
    </cfRule>
  </conditionalFormatting>
  <conditionalFormatting sqref="S8">
    <cfRule type="cellIs" dxfId="11" priority="13" operator="greaterThan">
      <formula>0.1</formula>
    </cfRule>
    <cfRule type="cellIs" dxfId="10" priority="14" operator="greaterThan">
      <formula>1</formula>
    </cfRule>
  </conditionalFormatting>
  <conditionalFormatting sqref="T8">
    <cfRule type="cellIs" dxfId="9" priority="11" operator="greaterThan">
      <formula>0</formula>
    </cfRule>
    <cfRule type="cellIs" dxfId="8" priority="12" operator="greaterThan">
      <formula>1</formula>
    </cfRule>
  </conditionalFormatting>
  <conditionalFormatting sqref="T8:T83">
    <cfRule type="cellIs" dxfId="7" priority="1" operator="greaterThan">
      <formula>0.1</formula>
    </cfRule>
    <cfRule type="cellIs" dxfId="6" priority="2" operator="greaterThan">
      <formula>1</formula>
    </cfRule>
  </conditionalFormatting>
  <conditionalFormatting sqref="S8:S83">
    <cfRule type="cellIs" dxfId="5" priority="7" operator="greaterThan">
      <formula>0</formula>
    </cfRule>
    <cfRule type="cellIs" dxfId="4" priority="8" operator="greaterThan">
      <formula>1</formula>
    </cfRule>
  </conditionalFormatting>
  <conditionalFormatting sqref="S8:S83">
    <cfRule type="cellIs" dxfId="3" priority="5" operator="greaterThan">
      <formula>0.1</formula>
    </cfRule>
    <cfRule type="cellIs" dxfId="2" priority="6" operator="greaterThan">
      <formula>1</formula>
    </cfRule>
  </conditionalFormatting>
  <conditionalFormatting sqref="T8:T83">
    <cfRule type="cellIs" dxfId="1" priority="3" operator="greaterThan">
      <formula>0</formula>
    </cfRule>
    <cfRule type="cellIs" dxfId="0"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N215"/>
  <sheetViews>
    <sheetView showGridLines="0" zoomScale="145" zoomScaleNormal="145" workbookViewId="0">
      <selection activeCell="F23" sqref="F23"/>
    </sheetView>
  </sheetViews>
  <sheetFormatPr baseColWidth="10" defaultRowHeight="12"/>
  <cols>
    <col min="1" max="1" width="3.28515625" style="15" customWidth="1"/>
    <col min="2" max="2" width="3.28515625" style="1" customWidth="1"/>
    <col min="3" max="5" width="2.28515625" style="1" customWidth="1"/>
    <col min="6" max="6" width="46.28515625" style="1" customWidth="1"/>
    <col min="7" max="7" width="13.7109375" style="20" customWidth="1"/>
    <col min="8" max="10" width="13.7109375" style="1" customWidth="1"/>
    <col min="11" max="11" width="0.85546875" style="2" customWidth="1"/>
    <col min="12" max="12" width="8.140625" style="1" customWidth="1"/>
    <col min="13" max="13" width="10.42578125" style="1" customWidth="1"/>
    <col min="14" max="14" width="3.28515625" style="1" customWidth="1"/>
    <col min="15" max="16384" width="11.42578125" style="1"/>
  </cols>
  <sheetData>
    <row r="1" spans="1:13" s="22" customFormat="1" ht="46.5" customHeight="1">
      <c r="A1" s="304" t="s">
        <v>0</v>
      </c>
      <c r="B1" s="304"/>
      <c r="C1" s="304"/>
      <c r="D1" s="304"/>
      <c r="E1" s="304"/>
      <c r="F1" s="304"/>
      <c r="G1" s="24" t="s">
        <v>17</v>
      </c>
      <c r="H1" s="24"/>
      <c r="I1" s="165"/>
      <c r="K1" s="23"/>
    </row>
    <row r="2" spans="1:13" ht="10.5" customHeight="1">
      <c r="G2" s="1"/>
    </row>
    <row r="3" spans="1:13" s="100" customFormat="1" ht="57.75" customHeight="1">
      <c r="A3" s="305" t="s">
        <v>469</v>
      </c>
      <c r="B3" s="305"/>
      <c r="C3" s="305"/>
      <c r="D3" s="305"/>
      <c r="E3" s="305"/>
      <c r="F3" s="305"/>
      <c r="G3" s="305"/>
      <c r="H3" s="305"/>
      <c r="I3" s="305"/>
      <c r="J3" s="305"/>
      <c r="K3" s="305"/>
      <c r="L3" s="305"/>
      <c r="M3" s="305"/>
    </row>
    <row r="4" spans="1:13" ht="12.75" customHeight="1">
      <c r="A4" s="307" t="s">
        <v>468</v>
      </c>
      <c r="B4" s="307"/>
      <c r="C4" s="300" t="s">
        <v>467</v>
      </c>
      <c r="D4" s="300"/>
      <c r="E4" s="300"/>
      <c r="F4" s="300"/>
      <c r="G4" s="7"/>
      <c r="H4" s="7"/>
      <c r="I4" s="298" t="s">
        <v>1</v>
      </c>
      <c r="J4" s="298"/>
      <c r="K4" s="6"/>
      <c r="L4" s="296" t="s">
        <v>4</v>
      </c>
      <c r="M4" s="296"/>
    </row>
    <row r="5" spans="1:13" ht="12.75" customHeight="1">
      <c r="A5" s="307"/>
      <c r="B5" s="307"/>
      <c r="C5" s="300"/>
      <c r="D5" s="300"/>
      <c r="E5" s="300"/>
      <c r="F5" s="300"/>
      <c r="G5" s="292" t="s">
        <v>2</v>
      </c>
      <c r="H5" s="292" t="s">
        <v>14</v>
      </c>
      <c r="I5" s="306" t="s">
        <v>3</v>
      </c>
      <c r="J5" s="21" t="s">
        <v>10</v>
      </c>
      <c r="K5" s="44"/>
      <c r="L5" s="297"/>
      <c r="M5" s="297"/>
    </row>
    <row r="6" spans="1:13" ht="18" customHeight="1">
      <c r="A6" s="307"/>
      <c r="B6" s="307"/>
      <c r="C6" s="300"/>
      <c r="D6" s="300"/>
      <c r="E6" s="300"/>
      <c r="F6" s="300"/>
      <c r="G6" s="292"/>
      <c r="H6" s="292"/>
      <c r="I6" s="292"/>
      <c r="J6" s="43" t="s">
        <v>18</v>
      </c>
      <c r="K6" s="43"/>
      <c r="L6" s="44" t="s">
        <v>231</v>
      </c>
      <c r="M6" s="44" t="s">
        <v>114</v>
      </c>
    </row>
    <row r="7" spans="1:13" ht="12.75" customHeight="1">
      <c r="A7" s="308"/>
      <c r="B7" s="308"/>
      <c r="C7" s="301"/>
      <c r="D7" s="301"/>
      <c r="E7" s="301"/>
      <c r="F7" s="301"/>
      <c r="G7" s="10" t="s">
        <v>6</v>
      </c>
      <c r="H7" s="10" t="s">
        <v>7</v>
      </c>
      <c r="I7" s="10" t="s">
        <v>8</v>
      </c>
      <c r="J7" s="11" t="s">
        <v>9</v>
      </c>
      <c r="K7" s="11"/>
      <c r="L7" s="11" t="s">
        <v>12</v>
      </c>
      <c r="M7" s="11" t="s">
        <v>13</v>
      </c>
    </row>
    <row r="8" spans="1:13" ht="12.75" customHeight="1">
      <c r="A8" s="164" t="s">
        <v>16</v>
      </c>
      <c r="B8" s="163"/>
      <c r="C8" s="163"/>
      <c r="D8" s="163"/>
      <c r="E8" s="163"/>
      <c r="F8" s="163"/>
      <c r="G8" s="137">
        <v>351571.73287168611</v>
      </c>
      <c r="H8" s="137">
        <v>327146.29517028149</v>
      </c>
      <c r="I8" s="137">
        <v>188408.41068738035</v>
      </c>
      <c r="J8" s="137">
        <v>180656.8450754795</v>
      </c>
      <c r="K8" s="137"/>
      <c r="L8" s="137">
        <v>55.222036056207394</v>
      </c>
      <c r="M8" s="137">
        <f t="shared" ref="M8:M39" si="0">IFERROR(+J8/I8*100,"n.a.")</f>
        <v>95.88576455604057</v>
      </c>
    </row>
    <row r="9" spans="1:13" s="126" customFormat="1" ht="12.75" customHeight="1">
      <c r="A9" s="153" t="s">
        <v>322</v>
      </c>
      <c r="B9" s="153"/>
      <c r="C9" s="153"/>
      <c r="D9" s="153"/>
      <c r="E9" s="153"/>
      <c r="F9" s="153"/>
      <c r="G9" s="152">
        <v>3599.630001</v>
      </c>
      <c r="H9" s="152">
        <v>3480.5300010000001</v>
      </c>
      <c r="I9" s="152">
        <v>2527.1710900000003</v>
      </c>
      <c r="J9" s="152">
        <v>2266.7479561700002</v>
      </c>
      <c r="K9" s="152"/>
      <c r="L9" s="152">
        <v>65.126516809759863</v>
      </c>
      <c r="M9" s="152">
        <f t="shared" si="0"/>
        <v>89.695073085455405</v>
      </c>
    </row>
    <row r="10" spans="1:13" s="126" customFormat="1" ht="12.75" customHeight="1">
      <c r="A10" s="139"/>
      <c r="B10" s="138" t="s">
        <v>466</v>
      </c>
      <c r="C10" s="139"/>
      <c r="D10" s="139"/>
      <c r="E10" s="139"/>
      <c r="F10" s="139"/>
      <c r="G10" s="137">
        <v>3599.630001</v>
      </c>
      <c r="H10" s="137">
        <v>3480.5300010000001</v>
      </c>
      <c r="I10" s="137">
        <v>2527.1710900000003</v>
      </c>
      <c r="J10" s="137">
        <v>2266.7479561700002</v>
      </c>
      <c r="K10" s="150"/>
      <c r="L10" s="137">
        <v>65.126516809759863</v>
      </c>
      <c r="M10" s="137">
        <f t="shared" si="0"/>
        <v>89.695073085455405</v>
      </c>
    </row>
    <row r="11" spans="1:13" s="126" customFormat="1" ht="12.75" customHeight="1">
      <c r="A11" s="144"/>
      <c r="B11" s="144"/>
      <c r="C11" s="138" t="s">
        <v>465</v>
      </c>
      <c r="D11" s="138"/>
      <c r="E11" s="138"/>
      <c r="F11" s="138"/>
      <c r="G11" s="137">
        <v>3599.630001</v>
      </c>
      <c r="H11" s="137">
        <v>3480.5300010000001</v>
      </c>
      <c r="I11" s="137">
        <v>2527.1710900000003</v>
      </c>
      <c r="J11" s="137">
        <v>2266.7479561700002</v>
      </c>
      <c r="K11" s="154"/>
      <c r="L11" s="137">
        <v>65.126516809759863</v>
      </c>
      <c r="M11" s="137">
        <f t="shared" si="0"/>
        <v>89.695073085455405</v>
      </c>
    </row>
    <row r="12" spans="1:13" ht="12.75" customHeight="1">
      <c r="A12" s="143"/>
      <c r="B12" s="143"/>
      <c r="C12" s="143"/>
      <c r="D12" s="142" t="s">
        <v>464</v>
      </c>
      <c r="E12" s="142"/>
      <c r="F12" s="142"/>
      <c r="G12" s="145">
        <v>1668.920001</v>
      </c>
      <c r="H12" s="145">
        <v>1668.920001</v>
      </c>
      <c r="I12" s="145">
        <v>1155.3837530000001</v>
      </c>
      <c r="J12" s="145">
        <v>1155.3837530000001</v>
      </c>
      <c r="K12" s="140"/>
      <c r="L12" s="145">
        <v>69.229426953221591</v>
      </c>
      <c r="M12" s="145">
        <f t="shared" si="0"/>
        <v>100</v>
      </c>
    </row>
    <row r="13" spans="1:13" ht="12.75" customHeight="1">
      <c r="A13" s="143"/>
      <c r="B13" s="143"/>
      <c r="C13" s="143"/>
      <c r="D13" s="162" t="s">
        <v>463</v>
      </c>
      <c r="E13" s="142"/>
      <c r="F13" s="142"/>
      <c r="G13" s="145">
        <v>38.51</v>
      </c>
      <c r="H13" s="145">
        <v>38.51</v>
      </c>
      <c r="I13" s="145">
        <v>7.8613369999999998</v>
      </c>
      <c r="J13" s="145">
        <v>4.1812031699999999</v>
      </c>
      <c r="K13" s="140"/>
      <c r="L13" s="145">
        <v>10.857447857699301</v>
      </c>
      <c r="M13" s="145">
        <f t="shared" si="0"/>
        <v>53.186921893820347</v>
      </c>
    </row>
    <row r="14" spans="1:13" ht="12.75" customHeight="1">
      <c r="A14" s="143"/>
      <c r="B14" s="143"/>
      <c r="C14" s="143"/>
      <c r="D14" s="162" t="s">
        <v>462</v>
      </c>
      <c r="E14" s="142"/>
      <c r="F14" s="142"/>
      <c r="G14" s="145">
        <v>1182.2</v>
      </c>
      <c r="H14" s="145">
        <v>1063.0999999999999</v>
      </c>
      <c r="I14" s="145">
        <v>733.92600000000004</v>
      </c>
      <c r="J14" s="145">
        <v>477.18299999999999</v>
      </c>
      <c r="K14" s="140"/>
      <c r="L14" s="145">
        <v>44.885993791741136</v>
      </c>
      <c r="M14" s="145">
        <f t="shared" si="0"/>
        <v>65.017862836307742</v>
      </c>
    </row>
    <row r="15" spans="1:13" ht="12.75" customHeight="1">
      <c r="A15" s="143"/>
      <c r="B15" s="143"/>
      <c r="C15" s="143"/>
      <c r="D15" s="162" t="s">
        <v>461</v>
      </c>
      <c r="E15" s="142"/>
      <c r="F15" s="142"/>
      <c r="G15" s="145">
        <v>500</v>
      </c>
      <c r="H15" s="145">
        <v>500</v>
      </c>
      <c r="I15" s="145">
        <v>420</v>
      </c>
      <c r="J15" s="145">
        <v>420</v>
      </c>
      <c r="K15" s="140"/>
      <c r="L15" s="145">
        <v>84</v>
      </c>
      <c r="M15" s="145">
        <f t="shared" si="0"/>
        <v>100</v>
      </c>
    </row>
    <row r="16" spans="1:13" ht="12.75" customHeight="1">
      <c r="A16" s="143"/>
      <c r="B16" s="143"/>
      <c r="C16" s="143"/>
      <c r="D16" s="142" t="s">
        <v>460</v>
      </c>
      <c r="E16" s="142"/>
      <c r="F16" s="142"/>
      <c r="G16" s="145">
        <v>210</v>
      </c>
      <c r="H16" s="145">
        <v>210</v>
      </c>
      <c r="I16" s="145">
        <v>210</v>
      </c>
      <c r="J16" s="145">
        <v>210</v>
      </c>
      <c r="K16" s="140"/>
      <c r="L16" s="145">
        <v>100</v>
      </c>
      <c r="M16" s="145">
        <f t="shared" si="0"/>
        <v>100</v>
      </c>
    </row>
    <row r="17" spans="1:13" s="126" customFormat="1" ht="12.75" customHeight="1">
      <c r="A17" s="153" t="s">
        <v>324</v>
      </c>
      <c r="B17" s="153"/>
      <c r="C17" s="153"/>
      <c r="D17" s="153"/>
      <c r="E17" s="153"/>
      <c r="F17" s="153"/>
      <c r="G17" s="152">
        <v>65708.357459150007</v>
      </c>
      <c r="H17" s="152">
        <v>58801.681400830508</v>
      </c>
      <c r="I17" s="152">
        <v>35926.258496756302</v>
      </c>
      <c r="J17" s="152">
        <v>35282.919155784191</v>
      </c>
      <c r="K17" s="152"/>
      <c r="L17" s="152">
        <v>60.003248742621594</v>
      </c>
      <c r="M17" s="152">
        <f t="shared" si="0"/>
        <v>98.209278205159606</v>
      </c>
    </row>
    <row r="18" spans="1:13" s="126" customFormat="1" ht="12.75" customHeight="1">
      <c r="A18" s="139"/>
      <c r="B18" s="139" t="s">
        <v>459</v>
      </c>
      <c r="C18" s="139"/>
      <c r="D18" s="139"/>
      <c r="E18" s="138"/>
      <c r="F18" s="138"/>
      <c r="G18" s="137">
        <v>12071.81054</v>
      </c>
      <c r="H18" s="137">
        <v>9118.5229588000002</v>
      </c>
      <c r="I18" s="137">
        <v>5208.7677886799993</v>
      </c>
      <c r="J18" s="137">
        <v>5198.1103167099991</v>
      </c>
      <c r="K18" s="137"/>
      <c r="L18" s="137">
        <v>57.006056136465233</v>
      </c>
      <c r="M18" s="137">
        <f t="shared" si="0"/>
        <v>99.795393605505666</v>
      </c>
    </row>
    <row r="19" spans="1:13" s="126" customFormat="1" ht="12.75" customHeight="1">
      <c r="A19" s="144"/>
      <c r="B19" s="144"/>
      <c r="C19" s="138" t="s">
        <v>342</v>
      </c>
      <c r="D19" s="138"/>
      <c r="E19" s="138"/>
      <c r="F19" s="138"/>
      <c r="G19" s="137">
        <v>12071.81054</v>
      </c>
      <c r="H19" s="137">
        <v>9118.5229588000002</v>
      </c>
      <c r="I19" s="137">
        <v>5208.7677886799993</v>
      </c>
      <c r="J19" s="137">
        <v>5198.1103167099991</v>
      </c>
      <c r="K19" s="137"/>
      <c r="L19" s="137">
        <v>57.006056136465233</v>
      </c>
      <c r="M19" s="137">
        <f t="shared" si="0"/>
        <v>99.795393605505666</v>
      </c>
    </row>
    <row r="20" spans="1:13" s="126" customFormat="1" ht="12.75" customHeight="1">
      <c r="A20" s="139"/>
      <c r="B20" s="139"/>
      <c r="C20" s="139"/>
      <c r="D20" s="139" t="s">
        <v>459</v>
      </c>
      <c r="E20" s="138"/>
      <c r="F20" s="138"/>
      <c r="G20" s="137">
        <v>12071.81054</v>
      </c>
      <c r="H20" s="137">
        <v>9118.5229588000002</v>
      </c>
      <c r="I20" s="137">
        <v>5208.7677886799993</v>
      </c>
      <c r="J20" s="137">
        <v>5198.1103167099991</v>
      </c>
      <c r="K20" s="137"/>
      <c r="L20" s="137">
        <v>57.006056136465233</v>
      </c>
      <c r="M20" s="137">
        <f t="shared" si="0"/>
        <v>99.795393605505666</v>
      </c>
    </row>
    <row r="21" spans="1:13" ht="12.75" customHeight="1">
      <c r="A21" s="143"/>
      <c r="B21" s="143"/>
      <c r="C21" s="143"/>
      <c r="D21" s="143"/>
      <c r="E21" s="142" t="s">
        <v>458</v>
      </c>
      <c r="F21" s="142"/>
      <c r="G21" s="141">
        <v>11800</v>
      </c>
      <c r="H21" s="141">
        <v>9032.6756767999996</v>
      </c>
      <c r="I21" s="141">
        <v>5201.7677886799993</v>
      </c>
      <c r="J21" s="141">
        <v>5198.1103167099991</v>
      </c>
      <c r="K21" s="145"/>
      <c r="L21" s="141">
        <v>57.547846316026821</v>
      </c>
      <c r="M21" s="141">
        <f t="shared" si="0"/>
        <v>99.929687903832246</v>
      </c>
    </row>
    <row r="22" spans="1:13" ht="12.75" customHeight="1">
      <c r="A22" s="143"/>
      <c r="B22" s="143"/>
      <c r="C22" s="143"/>
      <c r="D22" s="143"/>
      <c r="E22" s="142" t="s">
        <v>457</v>
      </c>
      <c r="F22" s="142"/>
      <c r="G22" s="141">
        <v>271.81054</v>
      </c>
      <c r="H22" s="141">
        <v>85.847282000000007</v>
      </c>
      <c r="I22" s="141">
        <v>7</v>
      </c>
      <c r="J22" s="141">
        <v>0</v>
      </c>
      <c r="K22" s="145"/>
      <c r="L22" s="141">
        <v>0</v>
      </c>
      <c r="M22" s="141">
        <f t="shared" si="0"/>
        <v>0</v>
      </c>
    </row>
    <row r="23" spans="1:13" s="126" customFormat="1" ht="12.75" customHeight="1">
      <c r="A23" s="139"/>
      <c r="B23" s="139" t="s">
        <v>456</v>
      </c>
      <c r="C23" s="139"/>
      <c r="D23" s="139"/>
      <c r="E23" s="138"/>
      <c r="F23" s="138"/>
      <c r="G23" s="137">
        <v>53636.546919150001</v>
      </c>
      <c r="H23" s="137">
        <v>49683.158442030508</v>
      </c>
      <c r="I23" s="137">
        <v>30717.490708076301</v>
      </c>
      <c r="J23" s="137">
        <v>30084.808839074194</v>
      </c>
      <c r="K23" s="137"/>
      <c r="L23" s="137">
        <v>60.553333931409881</v>
      </c>
      <c r="M23" s="137">
        <f t="shared" si="0"/>
        <v>97.940320467531677</v>
      </c>
    </row>
    <row r="24" spans="1:13" s="126" customFormat="1" ht="12.75" customHeight="1">
      <c r="A24" s="144"/>
      <c r="B24" s="139"/>
      <c r="C24" s="138" t="s">
        <v>342</v>
      </c>
      <c r="D24" s="139"/>
      <c r="E24" s="138"/>
      <c r="F24" s="138"/>
      <c r="G24" s="137">
        <v>50195.888606</v>
      </c>
      <c r="H24" s="137">
        <v>46834.621426240003</v>
      </c>
      <c r="I24" s="137">
        <v>29072.43990035</v>
      </c>
      <c r="J24" s="137">
        <v>28445.549631369995</v>
      </c>
      <c r="K24" s="137"/>
      <c r="L24" s="137">
        <v>60.736157921483326</v>
      </c>
      <c r="M24" s="137">
        <f t="shared" si="0"/>
        <v>97.843695709308335</v>
      </c>
    </row>
    <row r="25" spans="1:13" s="126" customFormat="1" ht="12.75" customHeight="1">
      <c r="A25" s="139"/>
      <c r="B25" s="139"/>
      <c r="C25" s="139"/>
      <c r="D25" s="139" t="s">
        <v>455</v>
      </c>
      <c r="E25" s="138"/>
      <c r="F25" s="138"/>
      <c r="G25" s="151">
        <v>3271.781888</v>
      </c>
      <c r="H25" s="151">
        <v>3093.281888</v>
      </c>
      <c r="I25" s="151">
        <v>2144.7850010000002</v>
      </c>
      <c r="J25" s="151">
        <v>2144.7850010000002</v>
      </c>
      <c r="K25" s="150"/>
      <c r="L25" s="151">
        <v>69.336875159047906</v>
      </c>
      <c r="M25" s="151">
        <f t="shared" si="0"/>
        <v>100</v>
      </c>
    </row>
    <row r="26" spans="1:13" ht="12.75" customHeight="1">
      <c r="A26" s="149"/>
      <c r="B26" s="149"/>
      <c r="C26" s="142"/>
      <c r="D26" s="142"/>
      <c r="E26" s="142" t="s">
        <v>454</v>
      </c>
      <c r="F26" s="142"/>
      <c r="G26" s="148">
        <v>1800</v>
      </c>
      <c r="H26" s="141">
        <v>0</v>
      </c>
      <c r="I26" s="141">
        <v>0</v>
      </c>
      <c r="J26" s="141">
        <v>0</v>
      </c>
      <c r="K26" s="148"/>
      <c r="L26" s="148" t="s">
        <v>445</v>
      </c>
      <c r="M26" s="148" t="str">
        <f t="shared" si="0"/>
        <v>n.a.</v>
      </c>
    </row>
    <row r="27" spans="1:13" ht="12.75" customHeight="1">
      <c r="A27" s="143"/>
      <c r="B27" s="143"/>
      <c r="C27" s="143"/>
      <c r="D27" s="143"/>
      <c r="E27" s="142" t="s">
        <v>453</v>
      </c>
      <c r="F27" s="142"/>
      <c r="G27" s="141">
        <v>1200</v>
      </c>
      <c r="H27" s="141">
        <v>3093.281888</v>
      </c>
      <c r="I27" s="141">
        <v>2144.7850010000002</v>
      </c>
      <c r="J27" s="141">
        <v>2144.7850010000002</v>
      </c>
      <c r="K27" s="140"/>
      <c r="L27" s="141">
        <v>69.336875159047906</v>
      </c>
      <c r="M27" s="141">
        <f t="shared" si="0"/>
        <v>100</v>
      </c>
    </row>
    <row r="28" spans="1:13" ht="12.75" customHeight="1">
      <c r="A28" s="143"/>
      <c r="B28" s="149"/>
      <c r="C28" s="142"/>
      <c r="D28" s="142"/>
      <c r="E28" s="142" t="s">
        <v>452</v>
      </c>
      <c r="F28" s="142"/>
      <c r="G28" s="148">
        <v>271.78188799999998</v>
      </c>
      <c r="H28" s="141">
        <v>0</v>
      </c>
      <c r="I28" s="141">
        <v>0</v>
      </c>
      <c r="J28" s="141">
        <v>0</v>
      </c>
      <c r="K28" s="148"/>
      <c r="L28" s="148" t="s">
        <v>445</v>
      </c>
      <c r="M28" s="148" t="str">
        <f t="shared" si="0"/>
        <v>n.a.</v>
      </c>
    </row>
    <row r="29" spans="1:13" s="126" customFormat="1" ht="12.75" customHeight="1">
      <c r="A29" s="144"/>
      <c r="B29" s="139"/>
      <c r="C29" s="139"/>
      <c r="D29" s="138" t="s">
        <v>312</v>
      </c>
      <c r="E29" s="161"/>
      <c r="F29" s="161"/>
      <c r="G29" s="137">
        <v>22259.559444999999</v>
      </c>
      <c r="H29" s="137">
        <v>19572.740203400001</v>
      </c>
      <c r="I29" s="137">
        <v>13888.021759389998</v>
      </c>
      <c r="J29" s="137">
        <v>13768.981973459999</v>
      </c>
      <c r="K29" s="150"/>
      <c r="L29" s="137">
        <v>70.347748094404153</v>
      </c>
      <c r="M29" s="137">
        <f t="shared" si="0"/>
        <v>99.142860027206439</v>
      </c>
    </row>
    <row r="30" spans="1:13" ht="12.75" customHeight="1">
      <c r="A30" s="143"/>
      <c r="B30" s="143"/>
      <c r="C30" s="143"/>
      <c r="D30" s="143"/>
      <c r="E30" s="142" t="s">
        <v>451</v>
      </c>
      <c r="F30" s="142"/>
      <c r="G30" s="141">
        <v>2300</v>
      </c>
      <c r="H30" s="141">
        <v>1935.5851510099999</v>
      </c>
      <c r="I30" s="141">
        <v>1089.9412574200001</v>
      </c>
      <c r="J30" s="141">
        <v>1087.4594073899998</v>
      </c>
      <c r="K30" s="141"/>
      <c r="L30" s="141">
        <v>56.18246279801005</v>
      </c>
      <c r="M30" s="141">
        <f t="shared" si="0"/>
        <v>99.772295065160193</v>
      </c>
    </row>
    <row r="31" spans="1:13" ht="12.75" customHeight="1">
      <c r="A31" s="143"/>
      <c r="B31" s="149"/>
      <c r="C31" s="142"/>
      <c r="D31" s="142"/>
      <c r="E31" s="142" t="s">
        <v>450</v>
      </c>
      <c r="F31" s="142"/>
      <c r="G31" s="148">
        <v>900</v>
      </c>
      <c r="H31" s="141">
        <v>2534.1021518399998</v>
      </c>
      <c r="I31" s="141">
        <v>2240.4095464899997</v>
      </c>
      <c r="J31" s="141">
        <v>2194.1488631000002</v>
      </c>
      <c r="K31" s="148"/>
      <c r="L31" s="148">
        <v>86.584862473157955</v>
      </c>
      <c r="M31" s="148">
        <f t="shared" si="0"/>
        <v>97.935168439963348</v>
      </c>
    </row>
    <row r="32" spans="1:13" ht="12.75" customHeight="1">
      <c r="A32" s="143"/>
      <c r="B32" s="149"/>
      <c r="C32" s="142"/>
      <c r="D32" s="143"/>
      <c r="E32" s="142" t="s">
        <v>449</v>
      </c>
      <c r="F32" s="142"/>
      <c r="G32" s="148">
        <v>5888.5594449999999</v>
      </c>
      <c r="H32" s="141">
        <v>10499.184522200001</v>
      </c>
      <c r="I32" s="141">
        <v>9250.4710103099987</v>
      </c>
      <c r="J32" s="141">
        <v>9186.8647847499997</v>
      </c>
      <c r="K32" s="148"/>
      <c r="L32" s="148">
        <v>87.500746037226349</v>
      </c>
      <c r="M32" s="148">
        <f t="shared" si="0"/>
        <v>99.312400141688912</v>
      </c>
    </row>
    <row r="33" spans="1:13" ht="12.75" customHeight="1">
      <c r="A33" s="143"/>
      <c r="B33" s="143"/>
      <c r="C33" s="143"/>
      <c r="D33" s="143"/>
      <c r="E33" s="142" t="s">
        <v>448</v>
      </c>
      <c r="F33" s="142"/>
      <c r="G33" s="141">
        <v>1700</v>
      </c>
      <c r="H33" s="141">
        <v>1372.8683783499998</v>
      </c>
      <c r="I33" s="141">
        <v>161.55342543</v>
      </c>
      <c r="J33" s="141">
        <v>158.60350911</v>
      </c>
      <c r="K33" s="140"/>
      <c r="L33" s="141">
        <v>11.552710486391984</v>
      </c>
      <c r="M33" s="141">
        <f t="shared" si="0"/>
        <v>98.174030471871248</v>
      </c>
    </row>
    <row r="34" spans="1:13" ht="12.75" customHeight="1">
      <c r="A34" s="143"/>
      <c r="B34" s="143"/>
      <c r="C34" s="143"/>
      <c r="D34" s="143"/>
      <c r="E34" s="142" t="s">
        <v>447</v>
      </c>
      <c r="F34" s="142"/>
      <c r="G34" s="141">
        <v>3250</v>
      </c>
      <c r="H34" s="141">
        <v>1775</v>
      </c>
      <c r="I34" s="141">
        <v>1133.31764976</v>
      </c>
      <c r="J34" s="141">
        <v>1129.6920202399999</v>
      </c>
      <c r="K34" s="141"/>
      <c r="L34" s="141">
        <v>63.644620858591551</v>
      </c>
      <c r="M34" s="141">
        <f t="shared" si="0"/>
        <v>99.68008708584324</v>
      </c>
    </row>
    <row r="35" spans="1:13" ht="12.75" customHeight="1">
      <c r="A35" s="143"/>
      <c r="B35" s="143"/>
      <c r="C35" s="143"/>
      <c r="D35" s="143"/>
      <c r="E35" s="142" t="s">
        <v>446</v>
      </c>
      <c r="F35" s="142"/>
      <c r="G35" s="141">
        <v>6721</v>
      </c>
      <c r="H35" s="141">
        <v>0</v>
      </c>
      <c r="I35" s="141">
        <v>0</v>
      </c>
      <c r="J35" s="141">
        <v>0</v>
      </c>
      <c r="K35" s="145"/>
      <c r="L35" s="141" t="s">
        <v>445</v>
      </c>
      <c r="M35" s="141" t="str">
        <f t="shared" si="0"/>
        <v>n.a.</v>
      </c>
    </row>
    <row r="36" spans="1:13" ht="12.75" customHeight="1">
      <c r="A36" s="143"/>
      <c r="B36" s="143"/>
      <c r="C36" s="143"/>
      <c r="D36" s="143"/>
      <c r="E36" s="142" t="s">
        <v>444</v>
      </c>
      <c r="F36" s="142"/>
      <c r="G36" s="141">
        <v>1500</v>
      </c>
      <c r="H36" s="141">
        <v>1456</v>
      </c>
      <c r="I36" s="141">
        <v>12.32886998</v>
      </c>
      <c r="J36" s="141">
        <v>12.213388870000001</v>
      </c>
      <c r="K36" s="145"/>
      <c r="L36" s="141">
        <v>0.83883165315934083</v>
      </c>
      <c r="M36" s="141">
        <f t="shared" si="0"/>
        <v>99.063327700046045</v>
      </c>
    </row>
    <row r="37" spans="1:13" s="126" customFormat="1" ht="12.75" customHeight="1">
      <c r="A37" s="139"/>
      <c r="B37" s="139"/>
      <c r="C37" s="139"/>
      <c r="D37" s="139" t="s">
        <v>372</v>
      </c>
      <c r="E37" s="138"/>
      <c r="F37" s="138"/>
      <c r="G37" s="151">
        <v>1985.5072399999999</v>
      </c>
      <c r="H37" s="151">
        <v>1807.3923920299999</v>
      </c>
      <c r="I37" s="151">
        <v>169.1442586</v>
      </c>
      <c r="J37" s="151">
        <v>160.17341169999997</v>
      </c>
      <c r="K37" s="154"/>
      <c r="L37" s="151">
        <v>8.8621271399786519</v>
      </c>
      <c r="M37" s="151">
        <f t="shared" si="0"/>
        <v>94.696333783805997</v>
      </c>
    </row>
    <row r="38" spans="1:13" ht="12.75" customHeight="1">
      <c r="A38" s="143"/>
      <c r="B38" s="143"/>
      <c r="C38" s="143"/>
      <c r="D38" s="143"/>
      <c r="E38" s="142" t="s">
        <v>443</v>
      </c>
      <c r="F38" s="142"/>
      <c r="G38" s="141">
        <v>1895.5072399999999</v>
      </c>
      <c r="H38" s="141">
        <v>1717.3923920299999</v>
      </c>
      <c r="I38" s="141">
        <v>169.1442586</v>
      </c>
      <c r="J38" s="141">
        <v>160.17341169999997</v>
      </c>
      <c r="K38" s="145"/>
      <c r="L38" s="141">
        <v>9.3265471795103903</v>
      </c>
      <c r="M38" s="141">
        <f t="shared" si="0"/>
        <v>94.696333783805997</v>
      </c>
    </row>
    <row r="39" spans="1:13" ht="12.75" customHeight="1">
      <c r="A39" s="143"/>
      <c r="B39" s="143"/>
      <c r="C39" s="143"/>
      <c r="D39" s="143"/>
      <c r="E39" s="142" t="s">
        <v>442</v>
      </c>
      <c r="F39" s="142"/>
      <c r="G39" s="141">
        <v>90</v>
      </c>
      <c r="H39" s="141">
        <v>90</v>
      </c>
      <c r="I39" s="141">
        <v>0</v>
      </c>
      <c r="J39" s="141">
        <v>0</v>
      </c>
      <c r="K39" s="145"/>
      <c r="L39" s="141">
        <v>0</v>
      </c>
      <c r="M39" s="141" t="str">
        <f t="shared" si="0"/>
        <v>n.a.</v>
      </c>
    </row>
    <row r="40" spans="1:13" s="126" customFormat="1" ht="12.75" customHeight="1">
      <c r="A40" s="139"/>
      <c r="B40" s="139"/>
      <c r="C40" s="139"/>
      <c r="D40" s="139" t="s">
        <v>402</v>
      </c>
      <c r="E40" s="138"/>
      <c r="F40" s="138"/>
      <c r="G40" s="151">
        <v>670</v>
      </c>
      <c r="H40" s="151">
        <v>632.89085000999978</v>
      </c>
      <c r="I40" s="151">
        <v>101.34796844000002</v>
      </c>
      <c r="J40" s="151">
        <v>96.063400349999995</v>
      </c>
      <c r="K40" s="154"/>
      <c r="L40" s="151">
        <v>15.178509903956137</v>
      </c>
      <c r="M40" s="151">
        <f t="shared" ref="M40:M71" si="1">IFERROR(+J40/I40*100,"n.a.")</f>
        <v>94.785718775282021</v>
      </c>
    </row>
    <row r="41" spans="1:13" ht="12.75" customHeight="1">
      <c r="A41" s="143"/>
      <c r="B41" s="143"/>
      <c r="C41" s="143"/>
      <c r="D41" s="143"/>
      <c r="E41" s="142" t="s">
        <v>441</v>
      </c>
      <c r="F41" s="142"/>
      <c r="G41" s="148">
        <v>170</v>
      </c>
      <c r="H41" s="141">
        <v>15.797574309999993</v>
      </c>
      <c r="I41" s="141">
        <v>10.205488599999999</v>
      </c>
      <c r="J41" s="141">
        <v>10.102288479999997</v>
      </c>
      <c r="K41" s="145"/>
      <c r="L41" s="141">
        <v>63.948352334099589</v>
      </c>
      <c r="M41" s="141">
        <f t="shared" si="1"/>
        <v>98.98877825408573</v>
      </c>
    </row>
    <row r="42" spans="1:13" ht="12.75" customHeight="1">
      <c r="A42" s="143"/>
      <c r="B42" s="143"/>
      <c r="C42" s="143"/>
      <c r="D42" s="143"/>
      <c r="E42" s="142" t="s">
        <v>440</v>
      </c>
      <c r="F42" s="142"/>
      <c r="G42" s="141">
        <v>300</v>
      </c>
      <c r="H42" s="141">
        <v>100</v>
      </c>
      <c r="I42" s="141">
        <v>5.58</v>
      </c>
      <c r="J42" s="141">
        <v>0.57999999999999996</v>
      </c>
      <c r="K42" s="145"/>
      <c r="L42" s="141">
        <v>0.57999999999999996</v>
      </c>
      <c r="M42" s="141">
        <f t="shared" si="1"/>
        <v>10.394265232974909</v>
      </c>
    </row>
    <row r="43" spans="1:13" ht="12.75" customHeight="1">
      <c r="A43" s="143"/>
      <c r="B43" s="143"/>
      <c r="C43" s="143"/>
      <c r="D43" s="143"/>
      <c r="E43" s="142" t="s">
        <v>439</v>
      </c>
      <c r="F43" s="142"/>
      <c r="G43" s="141">
        <v>200</v>
      </c>
      <c r="H43" s="141">
        <v>517.09327569999982</v>
      </c>
      <c r="I43" s="141">
        <v>85.562479840000023</v>
      </c>
      <c r="J43" s="141">
        <v>85.381111869999998</v>
      </c>
      <c r="K43" s="141"/>
      <c r="L43" s="141">
        <v>16.511742829070407</v>
      </c>
      <c r="M43" s="141">
        <f t="shared" si="1"/>
        <v>99.788028619157402</v>
      </c>
    </row>
    <row r="44" spans="1:13" s="126" customFormat="1" ht="12.75" customHeight="1">
      <c r="A44" s="139"/>
      <c r="B44" s="139"/>
      <c r="C44" s="139"/>
      <c r="D44" s="139" t="s">
        <v>438</v>
      </c>
      <c r="E44" s="138"/>
      <c r="F44" s="138"/>
      <c r="G44" s="137">
        <v>4908.4953569999998</v>
      </c>
      <c r="H44" s="137">
        <v>4633.9993569999997</v>
      </c>
      <c r="I44" s="137">
        <v>2939.4140275699997</v>
      </c>
      <c r="J44" s="137">
        <v>2888.4234962599999</v>
      </c>
      <c r="K44" s="154"/>
      <c r="L44" s="137">
        <v>62.331115603130627</v>
      </c>
      <c r="M44" s="137">
        <f t="shared" si="1"/>
        <v>98.265282439569987</v>
      </c>
    </row>
    <row r="45" spans="1:13" ht="12.75" customHeight="1">
      <c r="A45" s="143"/>
      <c r="B45" s="143"/>
      <c r="C45" s="143"/>
      <c r="D45" s="143"/>
      <c r="E45" s="142" t="s">
        <v>437</v>
      </c>
      <c r="F45" s="142"/>
      <c r="G45" s="141">
        <v>650</v>
      </c>
      <c r="H45" s="141">
        <v>650</v>
      </c>
      <c r="I45" s="141">
        <v>608.32430634999992</v>
      </c>
      <c r="J45" s="141">
        <v>608.30107788999999</v>
      </c>
      <c r="K45" s="145"/>
      <c r="L45" s="141">
        <v>93.584781213846142</v>
      </c>
      <c r="M45" s="141">
        <f t="shared" si="1"/>
        <v>99.996181566352448</v>
      </c>
    </row>
    <row r="46" spans="1:13" ht="12.75" customHeight="1">
      <c r="A46" s="143"/>
      <c r="B46" s="143"/>
      <c r="C46" s="143"/>
      <c r="D46" s="143"/>
      <c r="E46" s="142" t="s">
        <v>436</v>
      </c>
      <c r="F46" s="142"/>
      <c r="G46" s="141">
        <v>752.1</v>
      </c>
      <c r="H46" s="141">
        <v>552.1</v>
      </c>
      <c r="I46" s="141">
        <v>385.96099047999996</v>
      </c>
      <c r="J46" s="141">
        <v>385.60983539</v>
      </c>
      <c r="K46" s="141"/>
      <c r="L46" s="141">
        <v>69.844201302300306</v>
      </c>
      <c r="M46" s="141">
        <f t="shared" si="1"/>
        <v>99.909017984029106</v>
      </c>
    </row>
    <row r="47" spans="1:13" ht="12.75" customHeight="1">
      <c r="A47" s="143"/>
      <c r="B47" s="143"/>
      <c r="C47" s="143"/>
      <c r="D47" s="143"/>
      <c r="E47" s="142" t="s">
        <v>435</v>
      </c>
      <c r="F47" s="142"/>
      <c r="G47" s="141">
        <v>200</v>
      </c>
      <c r="H47" s="141">
        <v>200</v>
      </c>
      <c r="I47" s="141">
        <v>180.7579053</v>
      </c>
      <c r="J47" s="141">
        <v>180.22031881000001</v>
      </c>
      <c r="K47" s="145"/>
      <c r="L47" s="141">
        <v>90.110159405000005</v>
      </c>
      <c r="M47" s="141">
        <f t="shared" si="1"/>
        <v>99.702593095938028</v>
      </c>
    </row>
    <row r="48" spans="1:13" ht="12.75" customHeight="1">
      <c r="A48" s="143"/>
      <c r="B48" s="143"/>
      <c r="C48" s="143"/>
      <c r="D48" s="143"/>
      <c r="E48" s="142" t="s">
        <v>434</v>
      </c>
      <c r="F48" s="142"/>
      <c r="G48" s="141">
        <v>47.3</v>
      </c>
      <c r="H48" s="141">
        <v>147.30000000000001</v>
      </c>
      <c r="I48" s="141">
        <v>101.11937754</v>
      </c>
      <c r="J48" s="141">
        <v>78.001653260000012</v>
      </c>
      <c r="K48" s="145"/>
      <c r="L48" s="141">
        <v>52.954279198913788</v>
      </c>
      <c r="M48" s="141">
        <f t="shared" si="1"/>
        <v>77.138185734128697</v>
      </c>
    </row>
    <row r="49" spans="1:13" ht="12.75" customHeight="1">
      <c r="A49" s="143"/>
      <c r="B49" s="143"/>
      <c r="C49" s="143"/>
      <c r="D49" s="143"/>
      <c r="E49" s="142" t="s">
        <v>433</v>
      </c>
      <c r="F49" s="142"/>
      <c r="G49" s="141">
        <v>1250</v>
      </c>
      <c r="H49" s="141">
        <v>1350</v>
      </c>
      <c r="I49" s="141">
        <v>1217.0027950500003</v>
      </c>
      <c r="J49" s="141">
        <v>1197.7324005099999</v>
      </c>
      <c r="K49" s="145"/>
      <c r="L49" s="141">
        <v>88.720918556296297</v>
      </c>
      <c r="M49" s="141">
        <f t="shared" si="1"/>
        <v>98.416569409833727</v>
      </c>
    </row>
    <row r="50" spans="1:13" ht="12.75" customHeight="1">
      <c r="A50" s="143"/>
      <c r="B50" s="143"/>
      <c r="C50" s="143"/>
      <c r="D50" s="143"/>
      <c r="E50" s="142" t="s">
        <v>432</v>
      </c>
      <c r="F50" s="142"/>
      <c r="G50" s="141">
        <v>291.09535699999998</v>
      </c>
      <c r="H50" s="141">
        <v>276.09535699999998</v>
      </c>
      <c r="I50" s="141">
        <v>191.91883368999999</v>
      </c>
      <c r="J50" s="141">
        <v>190.9</v>
      </c>
      <c r="K50" s="145"/>
      <c r="L50" s="141">
        <v>69.142778087354799</v>
      </c>
      <c r="M50" s="141">
        <f t="shared" si="1"/>
        <v>99.469133033787784</v>
      </c>
    </row>
    <row r="51" spans="1:13" ht="12.75" customHeight="1">
      <c r="A51" s="143"/>
      <c r="B51" s="143"/>
      <c r="C51" s="143"/>
      <c r="D51" s="143"/>
      <c r="E51" s="142" t="s">
        <v>431</v>
      </c>
      <c r="F51" s="142"/>
      <c r="G51" s="141">
        <v>1258</v>
      </c>
      <c r="H51" s="141">
        <v>869.76620739999998</v>
      </c>
      <c r="I51" s="141">
        <v>239.36738355</v>
      </c>
      <c r="J51" s="141">
        <v>236.51461664999999</v>
      </c>
      <c r="K51" s="145"/>
      <c r="L51" s="141">
        <v>27.192895589380882</v>
      </c>
      <c r="M51" s="141">
        <f t="shared" si="1"/>
        <v>98.808205672096463</v>
      </c>
    </row>
    <row r="52" spans="1:13" ht="12.75" customHeight="1">
      <c r="A52" s="143"/>
      <c r="B52" s="143"/>
      <c r="C52" s="143"/>
      <c r="D52" s="143"/>
      <c r="E52" s="142" t="s">
        <v>430</v>
      </c>
      <c r="F52" s="142"/>
      <c r="G52" s="141">
        <v>460</v>
      </c>
      <c r="H52" s="141">
        <v>588.73779260000003</v>
      </c>
      <c r="I52" s="141">
        <v>14.96243561</v>
      </c>
      <c r="J52" s="141">
        <v>11.143593750000001</v>
      </c>
      <c r="K52" s="145"/>
      <c r="L52" s="141">
        <v>1.8927940230891849</v>
      </c>
      <c r="M52" s="141">
        <f t="shared" si="1"/>
        <v>74.477137549399288</v>
      </c>
    </row>
    <row r="53" spans="1:13" s="126" customFormat="1" ht="12.75" customHeight="1">
      <c r="A53" s="139"/>
      <c r="B53" s="139"/>
      <c r="C53" s="139"/>
      <c r="D53" s="139" t="s">
        <v>429</v>
      </c>
      <c r="E53" s="138"/>
      <c r="F53" s="138"/>
      <c r="G53" s="151">
        <v>4668.0266489999995</v>
      </c>
      <c r="H53" s="151">
        <v>4492.6663200000003</v>
      </c>
      <c r="I53" s="151">
        <v>3261.8575746899996</v>
      </c>
      <c r="J53" s="151">
        <v>3261.7810903299996</v>
      </c>
      <c r="K53" s="154"/>
      <c r="L53" s="151">
        <v>72.602344754818105</v>
      </c>
      <c r="M53" s="151">
        <f t="shared" si="1"/>
        <v>99.997655190079612</v>
      </c>
    </row>
    <row r="54" spans="1:13" ht="12.75" customHeight="1">
      <c r="A54" s="143"/>
      <c r="B54" s="143"/>
      <c r="C54" s="143"/>
      <c r="D54" s="143"/>
      <c r="E54" s="142" t="s">
        <v>428</v>
      </c>
      <c r="F54" s="142"/>
      <c r="G54" s="148">
        <v>400</v>
      </c>
      <c r="H54" s="141">
        <v>400</v>
      </c>
      <c r="I54" s="141">
        <v>246.00966790000001</v>
      </c>
      <c r="J54" s="141">
        <v>245.93318357999999</v>
      </c>
      <c r="K54" s="145"/>
      <c r="L54" s="141">
        <v>61.483295894999998</v>
      </c>
      <c r="M54" s="141">
        <f t="shared" si="1"/>
        <v>99.968910034856393</v>
      </c>
    </row>
    <row r="55" spans="1:13" ht="12.75" customHeight="1">
      <c r="A55" s="143"/>
      <c r="B55" s="143"/>
      <c r="C55" s="143"/>
      <c r="D55" s="143"/>
      <c r="E55" s="142" t="s">
        <v>427</v>
      </c>
      <c r="F55" s="142"/>
      <c r="G55" s="141">
        <v>2278.629406</v>
      </c>
      <c r="H55" s="141">
        <v>2278.629406</v>
      </c>
      <c r="I55" s="141">
        <v>2197.14005</v>
      </c>
      <c r="J55" s="141">
        <v>2197.14005</v>
      </c>
      <c r="K55" s="145"/>
      <c r="L55" s="141">
        <v>96.42375562320818</v>
      </c>
      <c r="M55" s="141">
        <f t="shared" si="1"/>
        <v>100</v>
      </c>
    </row>
    <row r="56" spans="1:13" ht="12.75" customHeight="1">
      <c r="A56" s="143"/>
      <c r="B56" s="143"/>
      <c r="C56" s="143"/>
      <c r="D56" s="143"/>
      <c r="E56" s="142" t="s">
        <v>426</v>
      </c>
      <c r="F56" s="142"/>
      <c r="G56" s="141">
        <v>1989.3972429999999</v>
      </c>
      <c r="H56" s="141">
        <v>1814.036914</v>
      </c>
      <c r="I56" s="141">
        <v>818.70785678999994</v>
      </c>
      <c r="J56" s="141">
        <v>818.70785675000002</v>
      </c>
      <c r="K56" s="141"/>
      <c r="L56" s="141">
        <v>45.131819007184774</v>
      </c>
      <c r="M56" s="141">
        <f t="shared" si="1"/>
        <v>99.999999995114266</v>
      </c>
    </row>
    <row r="57" spans="1:13" s="126" customFormat="1" ht="12.75" customHeight="1">
      <c r="A57" s="139"/>
      <c r="B57" s="139"/>
      <c r="C57" s="139"/>
      <c r="D57" s="139" t="s">
        <v>370</v>
      </c>
      <c r="E57" s="138"/>
      <c r="F57" s="138"/>
      <c r="G57" s="151">
        <v>6038</v>
      </c>
      <c r="H57" s="151">
        <v>5273</v>
      </c>
      <c r="I57" s="151">
        <v>3230.2238471800001</v>
      </c>
      <c r="J57" s="151">
        <v>2973.9566148799995</v>
      </c>
      <c r="K57" s="154"/>
      <c r="L57" s="151">
        <v>56.399708228333012</v>
      </c>
      <c r="M57" s="151">
        <f t="shared" si="1"/>
        <v>92.066579765865981</v>
      </c>
    </row>
    <row r="58" spans="1:13" ht="12.75" customHeight="1">
      <c r="A58" s="143"/>
      <c r="B58" s="143"/>
      <c r="C58" s="143"/>
      <c r="D58" s="143"/>
      <c r="E58" s="142" t="s">
        <v>425</v>
      </c>
      <c r="F58" s="142"/>
      <c r="G58" s="141">
        <v>900</v>
      </c>
      <c r="H58" s="141">
        <v>850</v>
      </c>
      <c r="I58" s="141">
        <v>381.84662854999999</v>
      </c>
      <c r="J58" s="141">
        <v>381.69103762999998</v>
      </c>
      <c r="K58" s="145"/>
      <c r="L58" s="141">
        <v>44.904827956470591</v>
      </c>
      <c r="M58" s="141">
        <f t="shared" si="1"/>
        <v>99.959253032928203</v>
      </c>
    </row>
    <row r="59" spans="1:13" ht="12.75" customHeight="1">
      <c r="A59" s="143"/>
      <c r="B59" s="143"/>
      <c r="C59" s="143"/>
      <c r="D59" s="143"/>
      <c r="E59" s="142" t="s">
        <v>424</v>
      </c>
      <c r="F59" s="142"/>
      <c r="G59" s="141">
        <v>516</v>
      </c>
      <c r="H59" s="141">
        <v>456</v>
      </c>
      <c r="I59" s="141">
        <v>57.860496330000004</v>
      </c>
      <c r="J59" s="141">
        <v>50.604237710000021</v>
      </c>
      <c r="K59" s="145"/>
      <c r="L59" s="141">
        <v>11.097420550438601</v>
      </c>
      <c r="M59" s="141">
        <f t="shared" si="1"/>
        <v>87.459045324093267</v>
      </c>
    </row>
    <row r="60" spans="1:13" ht="12.75" customHeight="1">
      <c r="A60" s="143"/>
      <c r="B60" s="143"/>
      <c r="C60" s="143"/>
      <c r="D60" s="143"/>
      <c r="E60" s="142" t="s">
        <v>423</v>
      </c>
      <c r="F60" s="142"/>
      <c r="G60" s="141">
        <v>500</v>
      </c>
      <c r="H60" s="141">
        <v>502</v>
      </c>
      <c r="I60" s="141">
        <v>291.676042</v>
      </c>
      <c r="J60" s="141">
        <v>258.50494576</v>
      </c>
      <c r="K60" s="145"/>
      <c r="L60" s="141">
        <v>51.495009115537847</v>
      </c>
      <c r="M60" s="141">
        <f t="shared" si="1"/>
        <v>88.627418277981164</v>
      </c>
    </row>
    <row r="61" spans="1:13" ht="12.75" customHeight="1">
      <c r="A61" s="143"/>
      <c r="B61" s="143"/>
      <c r="C61" s="143"/>
      <c r="D61" s="143"/>
      <c r="E61" s="142" t="s">
        <v>422</v>
      </c>
      <c r="F61" s="142"/>
      <c r="G61" s="148">
        <v>4122</v>
      </c>
      <c r="H61" s="141">
        <v>3465</v>
      </c>
      <c r="I61" s="141">
        <v>2498.8406803000003</v>
      </c>
      <c r="J61" s="141">
        <v>2283.1563937799997</v>
      </c>
      <c r="K61" s="145"/>
      <c r="L61" s="141">
        <v>65.891959416450206</v>
      </c>
      <c r="M61" s="141">
        <f t="shared" si="1"/>
        <v>91.368625930401194</v>
      </c>
    </row>
    <row r="62" spans="1:13" s="126" customFormat="1" ht="12.75" customHeight="1">
      <c r="A62" s="139"/>
      <c r="B62" s="139"/>
      <c r="C62" s="139"/>
      <c r="D62" s="139" t="s">
        <v>273</v>
      </c>
      <c r="E62" s="138"/>
      <c r="F62" s="138"/>
      <c r="G62" s="151">
        <v>6160.8204770000002</v>
      </c>
      <c r="H62" s="151">
        <v>6776.3087300000007</v>
      </c>
      <c r="I62" s="151">
        <v>3185.7487294799994</v>
      </c>
      <c r="J62" s="151">
        <v>3003.8381831900006</v>
      </c>
      <c r="K62" s="154"/>
      <c r="L62" s="151">
        <v>44.328531991044635</v>
      </c>
      <c r="M62" s="151">
        <f t="shared" si="1"/>
        <v>94.289865217345891</v>
      </c>
    </row>
    <row r="63" spans="1:13" ht="12.75" customHeight="1">
      <c r="A63" s="143"/>
      <c r="B63" s="143"/>
      <c r="C63" s="143"/>
      <c r="D63" s="143"/>
      <c r="E63" s="142" t="s">
        <v>421</v>
      </c>
      <c r="F63" s="142"/>
      <c r="G63" s="141">
        <v>515.87205100000006</v>
      </c>
      <c r="H63" s="141">
        <v>515.87205100000006</v>
      </c>
      <c r="I63" s="141">
        <v>36.933230999999999</v>
      </c>
      <c r="J63" s="141">
        <v>33.923231000000001</v>
      </c>
      <c r="K63" s="141"/>
      <c r="L63" s="141">
        <v>6.5759001547459288</v>
      </c>
      <c r="M63" s="141">
        <f t="shared" si="1"/>
        <v>91.850157924174042</v>
      </c>
    </row>
    <row r="64" spans="1:13" ht="12.75" customHeight="1">
      <c r="A64" s="143"/>
      <c r="B64" s="143"/>
      <c r="C64" s="143"/>
      <c r="D64" s="143"/>
      <c r="E64" s="142" t="s">
        <v>420</v>
      </c>
      <c r="F64" s="142"/>
      <c r="G64" s="141">
        <v>760</v>
      </c>
      <c r="H64" s="141">
        <v>700.46542422000005</v>
      </c>
      <c r="I64" s="141">
        <v>92.005953599999998</v>
      </c>
      <c r="J64" s="141">
        <v>92.004888900000012</v>
      </c>
      <c r="K64" s="145"/>
      <c r="L64" s="141">
        <v>13.134822322236909</v>
      </c>
      <c r="M64" s="141">
        <f t="shared" si="1"/>
        <v>99.998842792277756</v>
      </c>
    </row>
    <row r="65" spans="1:13" ht="12.75" customHeight="1">
      <c r="A65" s="143"/>
      <c r="B65" s="143"/>
      <c r="C65" s="143"/>
      <c r="D65" s="143"/>
      <c r="E65" s="142" t="s">
        <v>419</v>
      </c>
      <c r="F65" s="142"/>
      <c r="G65" s="141">
        <v>1100</v>
      </c>
      <c r="H65" s="141">
        <v>1039.5345757800001</v>
      </c>
      <c r="I65" s="141">
        <v>122.63019785999998</v>
      </c>
      <c r="J65" s="141">
        <v>122.56846870999999</v>
      </c>
      <c r="K65" s="145"/>
      <c r="L65" s="141">
        <v>11.790706299310196</v>
      </c>
      <c r="M65" s="141">
        <f t="shared" si="1"/>
        <v>99.949662357985872</v>
      </c>
    </row>
    <row r="66" spans="1:13" s="126" customFormat="1" ht="12.75" customHeight="1">
      <c r="A66" s="139"/>
      <c r="B66" s="139"/>
      <c r="C66" s="139"/>
      <c r="D66" s="139"/>
      <c r="E66" s="138" t="s">
        <v>418</v>
      </c>
      <c r="F66" s="138"/>
      <c r="G66" s="151">
        <v>2384.9484259999999</v>
      </c>
      <c r="H66" s="151">
        <v>3120.4366790000004</v>
      </c>
      <c r="I66" s="151">
        <v>1900.2621289799999</v>
      </c>
      <c r="J66" s="151">
        <v>1727.6149028500001</v>
      </c>
      <c r="K66" s="154"/>
      <c r="L66" s="151">
        <v>55.364523641083629</v>
      </c>
      <c r="M66" s="151">
        <f t="shared" si="1"/>
        <v>90.914557339377637</v>
      </c>
    </row>
    <row r="67" spans="1:13" ht="12.75" customHeight="1">
      <c r="A67" s="143"/>
      <c r="B67" s="143"/>
      <c r="C67" s="143"/>
      <c r="D67" s="143"/>
      <c r="E67" s="142"/>
      <c r="F67" s="142" t="s">
        <v>417</v>
      </c>
      <c r="G67" s="141">
        <v>730.6</v>
      </c>
      <c r="H67" s="141">
        <v>699.54182462000006</v>
      </c>
      <c r="I67" s="141">
        <v>406.93529336</v>
      </c>
      <c r="J67" s="141">
        <v>235.42436636000002</v>
      </c>
      <c r="K67" s="145"/>
      <c r="L67" s="141">
        <v>33.654080152803658</v>
      </c>
      <c r="M67" s="141">
        <f t="shared" si="1"/>
        <v>57.853022384993558</v>
      </c>
    </row>
    <row r="68" spans="1:13" ht="12.75" customHeight="1">
      <c r="A68" s="143"/>
      <c r="B68" s="143"/>
      <c r="C68" s="143"/>
      <c r="D68" s="143"/>
      <c r="E68" s="142"/>
      <c r="F68" s="142" t="s">
        <v>416</v>
      </c>
      <c r="G68" s="141">
        <v>1654.348426</v>
      </c>
      <c r="H68" s="141">
        <v>2420.8948543800002</v>
      </c>
      <c r="I68" s="141">
        <v>1493.3268356199999</v>
      </c>
      <c r="J68" s="141">
        <v>1492.1905364900001</v>
      </c>
      <c r="K68" s="145"/>
      <c r="L68" s="141">
        <v>61.637973817419493</v>
      </c>
      <c r="M68" s="141">
        <f t="shared" si="1"/>
        <v>99.923908209315215</v>
      </c>
    </row>
    <row r="69" spans="1:13" ht="12.75" customHeight="1">
      <c r="A69" s="143"/>
      <c r="B69" s="143"/>
      <c r="C69" s="143"/>
      <c r="D69" s="143"/>
      <c r="E69" s="142" t="s">
        <v>415</v>
      </c>
      <c r="F69" s="142"/>
      <c r="G69" s="141">
        <v>1400</v>
      </c>
      <c r="H69" s="141">
        <v>1400</v>
      </c>
      <c r="I69" s="141">
        <v>1033.9172180399999</v>
      </c>
      <c r="J69" s="141">
        <v>1027.7266917300001</v>
      </c>
      <c r="K69" s="145"/>
      <c r="L69" s="141">
        <v>73.409049409285714</v>
      </c>
      <c r="M69" s="141">
        <f t="shared" si="1"/>
        <v>99.401255129328902</v>
      </c>
    </row>
    <row r="70" spans="1:13" s="126" customFormat="1" ht="12.75" customHeight="1">
      <c r="A70" s="139"/>
      <c r="B70" s="139"/>
      <c r="C70" s="139"/>
      <c r="D70" s="139" t="s">
        <v>414</v>
      </c>
      <c r="E70" s="138"/>
      <c r="F70" s="138"/>
      <c r="G70" s="151">
        <v>185.22391000000002</v>
      </c>
      <c r="H70" s="151">
        <v>200.35629880000002</v>
      </c>
      <c r="I70" s="151">
        <v>144.07689400000001</v>
      </c>
      <c r="J70" s="151">
        <v>141.1626512</v>
      </c>
      <c r="K70" s="154"/>
      <c r="L70" s="151">
        <v>70.455808999003125</v>
      </c>
      <c r="M70" s="151">
        <f t="shared" si="1"/>
        <v>97.977300371286461</v>
      </c>
    </row>
    <row r="71" spans="1:13" ht="12.75" customHeight="1">
      <c r="A71" s="143"/>
      <c r="B71" s="143"/>
      <c r="C71" s="143"/>
      <c r="D71" s="143"/>
      <c r="E71" s="142" t="s">
        <v>413</v>
      </c>
      <c r="F71" s="142"/>
      <c r="G71" s="141">
        <v>172.53529900000001</v>
      </c>
      <c r="H71" s="141">
        <v>187.66768780000001</v>
      </c>
      <c r="I71" s="141">
        <v>144.07689400000001</v>
      </c>
      <c r="J71" s="141">
        <v>141.1626512</v>
      </c>
      <c r="K71" s="145"/>
      <c r="L71" s="141">
        <v>75.219475901700747</v>
      </c>
      <c r="M71" s="141">
        <f t="shared" si="1"/>
        <v>97.977300371286461</v>
      </c>
    </row>
    <row r="72" spans="1:13" ht="12.75" customHeight="1">
      <c r="A72" s="143"/>
      <c r="B72" s="143"/>
      <c r="C72" s="143"/>
      <c r="D72" s="143"/>
      <c r="E72" s="142" t="s">
        <v>412</v>
      </c>
      <c r="F72" s="142"/>
      <c r="G72" s="141">
        <v>12.688611</v>
      </c>
      <c r="H72" s="141">
        <v>12.688611</v>
      </c>
      <c r="I72" s="141">
        <v>0</v>
      </c>
      <c r="J72" s="141">
        <v>0</v>
      </c>
      <c r="K72" s="145"/>
      <c r="L72" s="141">
        <v>0</v>
      </c>
      <c r="M72" s="141" t="str">
        <f t="shared" ref="M72:M103" si="2">IFERROR(+J72/I72*100,"n.a.")</f>
        <v>n.a.</v>
      </c>
    </row>
    <row r="73" spans="1:13" s="126" customFormat="1" ht="12.75" customHeight="1">
      <c r="A73" s="139"/>
      <c r="B73" s="139"/>
      <c r="C73" s="139"/>
      <c r="D73" s="139" t="s">
        <v>411</v>
      </c>
      <c r="E73" s="138"/>
      <c r="F73" s="138"/>
      <c r="G73" s="160">
        <v>48.473640000000003</v>
      </c>
      <c r="H73" s="160">
        <v>351.985387</v>
      </c>
      <c r="I73" s="160">
        <v>7.8198400000000001</v>
      </c>
      <c r="J73" s="160">
        <v>6.3838090000000003</v>
      </c>
      <c r="K73" s="150"/>
      <c r="L73" s="137">
        <v>1.8136573948167911</v>
      </c>
      <c r="M73" s="137">
        <f t="shared" si="2"/>
        <v>81.636056492204446</v>
      </c>
    </row>
    <row r="74" spans="1:13" ht="12.75" customHeight="1">
      <c r="A74" s="143"/>
      <c r="B74" s="143"/>
      <c r="C74" s="143"/>
      <c r="D74" s="143"/>
      <c r="E74" s="142" t="s">
        <v>411</v>
      </c>
      <c r="F74" s="142"/>
      <c r="G74" s="141">
        <v>11.488253</v>
      </c>
      <c r="H74" s="141">
        <v>15</v>
      </c>
      <c r="I74" s="141">
        <v>7.8198400000000001</v>
      </c>
      <c r="J74" s="141">
        <v>6.3838090000000003</v>
      </c>
      <c r="K74" s="145"/>
      <c r="L74" s="141">
        <v>42.558726666666672</v>
      </c>
      <c r="M74" s="141">
        <f t="shared" si="2"/>
        <v>81.636056492204446</v>
      </c>
    </row>
    <row r="75" spans="1:13" ht="12.75" customHeight="1">
      <c r="A75" s="143"/>
      <c r="B75" s="143"/>
      <c r="C75" s="143"/>
      <c r="D75" s="143"/>
      <c r="E75" s="142" t="s">
        <v>410</v>
      </c>
      <c r="F75" s="142"/>
      <c r="G75" s="141">
        <v>36.985387000000003</v>
      </c>
      <c r="H75" s="141">
        <v>336.985387</v>
      </c>
      <c r="I75" s="141">
        <v>0</v>
      </c>
      <c r="J75" s="141">
        <v>0</v>
      </c>
      <c r="K75" s="141"/>
      <c r="L75" s="141">
        <v>0</v>
      </c>
      <c r="M75" s="141" t="str">
        <f t="shared" si="2"/>
        <v>n.a.</v>
      </c>
    </row>
    <row r="76" spans="1:13" s="126" customFormat="1" ht="12.75" customHeight="1">
      <c r="A76" s="139"/>
      <c r="B76" s="139"/>
      <c r="C76" s="139" t="s">
        <v>89</v>
      </c>
      <c r="D76" s="139"/>
      <c r="E76" s="138"/>
      <c r="F76" s="138"/>
      <c r="G76" s="151">
        <v>331.28577989999997</v>
      </c>
      <c r="H76" s="151">
        <v>216.38852254049999</v>
      </c>
      <c r="I76" s="151">
        <v>114.62023184</v>
      </c>
      <c r="J76" s="151">
        <v>114.62023184</v>
      </c>
      <c r="K76" s="154"/>
      <c r="L76" s="151">
        <v>52.969644828804306</v>
      </c>
      <c r="M76" s="151">
        <f t="shared" si="2"/>
        <v>100</v>
      </c>
    </row>
    <row r="77" spans="1:13" ht="12.75" customHeight="1">
      <c r="A77" s="143"/>
      <c r="B77" s="143"/>
      <c r="C77" s="143"/>
      <c r="D77" s="143" t="s">
        <v>409</v>
      </c>
      <c r="E77" s="142"/>
      <c r="F77" s="142"/>
      <c r="G77" s="141">
        <v>331.28577989999997</v>
      </c>
      <c r="H77" s="141">
        <v>216.38852254049999</v>
      </c>
      <c r="I77" s="141">
        <v>114.62023184</v>
      </c>
      <c r="J77" s="141">
        <v>114.62023184</v>
      </c>
      <c r="K77" s="145"/>
      <c r="L77" s="141">
        <v>52.969644828804306</v>
      </c>
      <c r="M77" s="141">
        <f t="shared" si="2"/>
        <v>100</v>
      </c>
    </row>
    <row r="78" spans="1:13" s="126" customFormat="1" ht="12.75" customHeight="1">
      <c r="A78" s="139"/>
      <c r="B78" s="139"/>
      <c r="C78" s="139" t="s">
        <v>52</v>
      </c>
      <c r="D78" s="139"/>
      <c r="E78" s="138"/>
      <c r="F78" s="138"/>
      <c r="G78" s="151">
        <v>2709.3725332499998</v>
      </c>
      <c r="H78" s="151">
        <v>2324.3584932499998</v>
      </c>
      <c r="I78" s="151">
        <v>1488.9412048863001</v>
      </c>
      <c r="J78" s="151">
        <v>1483.1496048642</v>
      </c>
      <c r="K78" s="154"/>
      <c r="L78" s="151">
        <v>63.808986831046369</v>
      </c>
      <c r="M78" s="151">
        <f t="shared" si="2"/>
        <v>99.611025606444798</v>
      </c>
    </row>
    <row r="79" spans="1:13" ht="12.75" customHeight="1">
      <c r="A79" s="143"/>
      <c r="B79" s="143"/>
      <c r="C79" s="143"/>
      <c r="D79" s="143" t="s">
        <v>48</v>
      </c>
      <c r="E79" s="142"/>
      <c r="F79" s="142"/>
      <c r="G79" s="141">
        <v>2508.1832939999999</v>
      </c>
      <c r="H79" s="141">
        <v>2123.1692539999999</v>
      </c>
      <c r="I79" s="141">
        <v>1407.0000070000001</v>
      </c>
      <c r="J79" s="141">
        <v>1407</v>
      </c>
      <c r="K79" s="145"/>
      <c r="L79" s="141">
        <v>66.26885715066031</v>
      </c>
      <c r="M79" s="141">
        <f t="shared" si="2"/>
        <v>99.999999502487555</v>
      </c>
    </row>
    <row r="80" spans="1:13" ht="12.75" customHeight="1">
      <c r="A80" s="143"/>
      <c r="B80" s="143"/>
      <c r="C80" s="143"/>
      <c r="D80" s="143" t="s">
        <v>408</v>
      </c>
      <c r="E80" s="142"/>
      <c r="F80" s="142"/>
      <c r="G80" s="141">
        <v>201.18923925000001</v>
      </c>
      <c r="H80" s="141">
        <v>201.18923925000001</v>
      </c>
      <c r="I80" s="141">
        <v>81.941197886300003</v>
      </c>
      <c r="J80" s="141">
        <v>76.149604864200001</v>
      </c>
      <c r="K80" s="145"/>
      <c r="L80" s="141">
        <v>37.849740447388264</v>
      </c>
      <c r="M80" s="141">
        <f t="shared" si="2"/>
        <v>92.932013234494931</v>
      </c>
    </row>
    <row r="81" spans="1:13" s="126" customFormat="1" ht="12.75" customHeight="1">
      <c r="A81" s="139"/>
      <c r="B81" s="139"/>
      <c r="C81" s="139" t="s">
        <v>407</v>
      </c>
      <c r="D81" s="139"/>
      <c r="E81" s="138"/>
      <c r="F81" s="138"/>
      <c r="G81" s="151">
        <v>400</v>
      </c>
      <c r="H81" s="151">
        <v>307.79000000000002</v>
      </c>
      <c r="I81" s="151">
        <v>41.489370999999998</v>
      </c>
      <c r="J81" s="151">
        <v>41.489370999999998</v>
      </c>
      <c r="K81" s="154"/>
      <c r="L81" s="151">
        <v>13.479765749374572</v>
      </c>
      <c r="M81" s="151">
        <f t="shared" si="2"/>
        <v>100</v>
      </c>
    </row>
    <row r="82" spans="1:13" ht="12.75" customHeight="1">
      <c r="A82" s="143"/>
      <c r="B82" s="143"/>
      <c r="C82" s="143"/>
      <c r="D82" s="143" t="s">
        <v>406</v>
      </c>
      <c r="E82" s="142"/>
      <c r="F82" s="142"/>
      <c r="G82" s="159">
        <v>400</v>
      </c>
      <c r="H82" s="141">
        <v>307.79000000000002</v>
      </c>
      <c r="I82" s="141">
        <v>41.489370999999998</v>
      </c>
      <c r="J82" s="141">
        <v>41.489370999999998</v>
      </c>
      <c r="K82" s="158"/>
      <c r="L82" s="141">
        <v>13.479765749374572</v>
      </c>
      <c r="M82" s="141">
        <f t="shared" si="2"/>
        <v>100</v>
      </c>
    </row>
    <row r="83" spans="1:13" s="126" customFormat="1" ht="12.75" customHeight="1">
      <c r="A83" s="153" t="s">
        <v>319</v>
      </c>
      <c r="B83" s="153"/>
      <c r="C83" s="153"/>
      <c r="D83" s="153"/>
      <c r="E83" s="153"/>
      <c r="F83" s="153"/>
      <c r="G83" s="152">
        <v>16222.753231061828</v>
      </c>
      <c r="H83" s="152">
        <v>14431.661111042955</v>
      </c>
      <c r="I83" s="152">
        <v>8953.3533895001019</v>
      </c>
      <c r="J83" s="152">
        <v>8785.5970731981033</v>
      </c>
      <c r="K83" s="152"/>
      <c r="L83" s="152">
        <v>60.877240711226634</v>
      </c>
      <c r="M83" s="152">
        <f t="shared" si="2"/>
        <v>98.126329778307067</v>
      </c>
    </row>
    <row r="84" spans="1:13" s="126" customFormat="1" ht="12.75" customHeight="1">
      <c r="A84" s="144"/>
      <c r="B84" s="139" t="s">
        <v>405</v>
      </c>
      <c r="C84" s="139"/>
      <c r="D84" s="139"/>
      <c r="E84" s="138"/>
      <c r="F84" s="138"/>
      <c r="G84" s="151">
        <v>16222.753231061828</v>
      </c>
      <c r="H84" s="151">
        <v>14431.661111042955</v>
      </c>
      <c r="I84" s="151">
        <v>8953.3533895001019</v>
      </c>
      <c r="J84" s="151">
        <v>8785.5970731981033</v>
      </c>
      <c r="K84" s="154"/>
      <c r="L84" s="151">
        <v>60.877240711226634</v>
      </c>
      <c r="M84" s="151">
        <f t="shared" si="2"/>
        <v>98.126329778307067</v>
      </c>
    </row>
    <row r="85" spans="1:13" s="126" customFormat="1" ht="12.75" customHeight="1">
      <c r="A85" s="144"/>
      <c r="B85" s="139"/>
      <c r="C85" s="138" t="s">
        <v>342</v>
      </c>
      <c r="D85" s="138"/>
      <c r="E85" s="138"/>
      <c r="F85" s="138"/>
      <c r="G85" s="151">
        <v>6837.1525270000002</v>
      </c>
      <c r="H85" s="151">
        <v>5717.4387586000003</v>
      </c>
      <c r="I85" s="151">
        <v>4016.4512087200005</v>
      </c>
      <c r="J85" s="151">
        <v>3893.7815086400005</v>
      </c>
      <c r="K85" s="154"/>
      <c r="L85" s="151">
        <v>68.103598010264491</v>
      </c>
      <c r="M85" s="151">
        <f t="shared" si="2"/>
        <v>96.945818741338741</v>
      </c>
    </row>
    <row r="86" spans="1:13" s="126" customFormat="1" ht="12.75" customHeight="1">
      <c r="A86" s="144"/>
      <c r="B86" s="139"/>
      <c r="C86" s="139"/>
      <c r="D86" s="139" t="s">
        <v>372</v>
      </c>
      <c r="E86" s="138"/>
      <c r="F86" s="138"/>
      <c r="G86" s="151">
        <v>290</v>
      </c>
      <c r="H86" s="151">
        <v>333.17708160999996</v>
      </c>
      <c r="I86" s="151">
        <v>194.50297804000002</v>
      </c>
      <c r="J86" s="151">
        <v>184.05736490000001</v>
      </c>
      <c r="K86" s="154"/>
      <c r="L86" s="151">
        <v>55.243104961057355</v>
      </c>
      <c r="M86" s="151">
        <f t="shared" si="2"/>
        <v>94.629587040126523</v>
      </c>
    </row>
    <row r="87" spans="1:13" ht="12.75" customHeight="1">
      <c r="A87" s="149"/>
      <c r="B87" s="143"/>
      <c r="C87" s="143"/>
      <c r="D87" s="143"/>
      <c r="E87" s="142" t="s">
        <v>404</v>
      </c>
      <c r="F87" s="142"/>
      <c r="G87" s="141">
        <v>250</v>
      </c>
      <c r="H87" s="141">
        <v>262.9207849</v>
      </c>
      <c r="I87" s="141">
        <v>125.57228092</v>
      </c>
      <c r="J87" s="141">
        <v>115.15061317</v>
      </c>
      <c r="K87" s="145"/>
      <c r="L87" s="141">
        <v>43.796694587609984</v>
      </c>
      <c r="M87" s="141">
        <f t="shared" si="2"/>
        <v>91.700662221275195</v>
      </c>
    </row>
    <row r="88" spans="1:13" ht="12.75" customHeight="1">
      <c r="A88" s="143"/>
      <c r="B88" s="149"/>
      <c r="C88" s="143"/>
      <c r="D88" s="143"/>
      <c r="E88" s="142" t="s">
        <v>403</v>
      </c>
      <c r="F88" s="142"/>
      <c r="G88" s="157">
        <v>40</v>
      </c>
      <c r="H88" s="141">
        <v>70.256296709999987</v>
      </c>
      <c r="I88" s="141">
        <v>68.930697120000005</v>
      </c>
      <c r="J88" s="141">
        <v>68.906751730000011</v>
      </c>
      <c r="K88" s="157"/>
      <c r="L88" s="157">
        <v>98.079111705004109</v>
      </c>
      <c r="M88" s="157">
        <f t="shared" si="2"/>
        <v>99.96526164539101</v>
      </c>
    </row>
    <row r="89" spans="1:13" s="126" customFormat="1" ht="12.75" customHeight="1">
      <c r="A89" s="144"/>
      <c r="B89" s="144"/>
      <c r="C89" s="138"/>
      <c r="D89" s="138" t="s">
        <v>402</v>
      </c>
      <c r="E89" s="138"/>
      <c r="F89" s="138"/>
      <c r="G89" s="137">
        <v>4886.1525270000002</v>
      </c>
      <c r="H89" s="137">
        <v>3723.2616769900001</v>
      </c>
      <c r="I89" s="137">
        <v>3112.9113911900004</v>
      </c>
      <c r="J89" s="137">
        <v>3000.9156516500007</v>
      </c>
      <c r="K89" s="137"/>
      <c r="L89" s="137">
        <v>80.599106697116</v>
      </c>
      <c r="M89" s="137">
        <f t="shared" si="2"/>
        <v>96.402218840633751</v>
      </c>
    </row>
    <row r="90" spans="1:13" ht="12.75" customHeight="1">
      <c r="A90" s="143"/>
      <c r="B90" s="143"/>
      <c r="C90" s="143"/>
      <c r="D90" s="143"/>
      <c r="E90" s="142" t="s">
        <v>401</v>
      </c>
      <c r="F90" s="142"/>
      <c r="G90" s="141">
        <v>3986.1525270000002</v>
      </c>
      <c r="H90" s="141">
        <v>2950.2868819299997</v>
      </c>
      <c r="I90" s="141">
        <v>2645.0418770800002</v>
      </c>
      <c r="J90" s="141">
        <v>2533.5215339400006</v>
      </c>
      <c r="K90" s="141"/>
      <c r="L90" s="141">
        <v>85.873734837699502</v>
      </c>
      <c r="M90" s="141">
        <f t="shared" si="2"/>
        <v>95.78379669122242</v>
      </c>
    </row>
    <row r="91" spans="1:13" ht="12.75" customHeight="1">
      <c r="A91" s="149"/>
      <c r="B91" s="143"/>
      <c r="C91" s="143"/>
      <c r="D91" s="143"/>
      <c r="E91" s="142" t="s">
        <v>400</v>
      </c>
      <c r="F91" s="142"/>
      <c r="G91" s="148">
        <v>500</v>
      </c>
      <c r="H91" s="141">
        <v>642.94865455000024</v>
      </c>
      <c r="I91" s="141">
        <v>421.97189483000005</v>
      </c>
      <c r="J91" s="141">
        <v>421.91154857000004</v>
      </c>
      <c r="K91" s="148"/>
      <c r="L91" s="148">
        <v>65.621344034897461</v>
      </c>
      <c r="M91" s="148">
        <f t="shared" si="2"/>
        <v>99.985698985942108</v>
      </c>
    </row>
    <row r="92" spans="1:13" ht="12.75" customHeight="1">
      <c r="A92" s="143"/>
      <c r="B92" s="149"/>
      <c r="C92" s="142"/>
      <c r="D92" s="142"/>
      <c r="E92" s="142" t="s">
        <v>399</v>
      </c>
      <c r="F92" s="142"/>
      <c r="G92" s="141">
        <v>400</v>
      </c>
      <c r="H92" s="141">
        <v>130.02614051000003</v>
      </c>
      <c r="I92" s="141">
        <v>45.897619279999994</v>
      </c>
      <c r="J92" s="141">
        <v>45.482569139999988</v>
      </c>
      <c r="K92" s="141"/>
      <c r="L92" s="141">
        <v>34.979557927047772</v>
      </c>
      <c r="M92" s="141">
        <f t="shared" si="2"/>
        <v>99.095704425390835</v>
      </c>
    </row>
    <row r="93" spans="1:13" s="126" customFormat="1" ht="12.75" customHeight="1">
      <c r="A93" s="139"/>
      <c r="B93" s="139"/>
      <c r="C93" s="139"/>
      <c r="D93" s="139" t="s">
        <v>370</v>
      </c>
      <c r="E93" s="138"/>
      <c r="F93" s="138"/>
      <c r="G93" s="151">
        <v>1661</v>
      </c>
      <c r="H93" s="151">
        <v>1661</v>
      </c>
      <c r="I93" s="151">
        <v>709.03683949000003</v>
      </c>
      <c r="J93" s="151">
        <v>708.80849209000019</v>
      </c>
      <c r="K93" s="150"/>
      <c r="L93" s="151">
        <v>42.673599764599651</v>
      </c>
      <c r="M93" s="151">
        <f t="shared" si="2"/>
        <v>99.967794705820339</v>
      </c>
    </row>
    <row r="94" spans="1:13" ht="12.75" customHeight="1">
      <c r="A94" s="143"/>
      <c r="B94" s="149"/>
      <c r="C94" s="142"/>
      <c r="D94" s="142"/>
      <c r="E94" s="142" t="s">
        <v>398</v>
      </c>
      <c r="F94" s="142"/>
      <c r="G94" s="141">
        <v>1661</v>
      </c>
      <c r="H94" s="141">
        <v>1661</v>
      </c>
      <c r="I94" s="141">
        <v>709.03683949000003</v>
      </c>
      <c r="J94" s="141">
        <v>708.80849209000019</v>
      </c>
      <c r="K94" s="141"/>
      <c r="L94" s="141">
        <v>42.673599764599651</v>
      </c>
      <c r="M94" s="141">
        <f t="shared" si="2"/>
        <v>99.967794705820339</v>
      </c>
    </row>
    <row r="95" spans="1:13" s="126" customFormat="1" ht="12.75" customHeight="1">
      <c r="A95" s="139"/>
      <c r="B95" s="139"/>
      <c r="C95" s="139" t="s">
        <v>362</v>
      </c>
      <c r="D95" s="139"/>
      <c r="E95" s="138"/>
      <c r="F95" s="138"/>
      <c r="G95" s="151">
        <v>9385.6007040618279</v>
      </c>
      <c r="H95" s="151">
        <v>8714.2223524429555</v>
      </c>
      <c r="I95" s="151">
        <v>4936.9021807801018</v>
      </c>
      <c r="J95" s="151">
        <v>4891.8155645581028</v>
      </c>
      <c r="K95" s="150"/>
      <c r="L95" s="151">
        <v>56.135996612327958</v>
      </c>
      <c r="M95" s="151">
        <f t="shared" si="2"/>
        <v>99.086742767609891</v>
      </c>
    </row>
    <row r="96" spans="1:13" ht="12.75" customHeight="1">
      <c r="A96" s="143"/>
      <c r="B96" s="143"/>
      <c r="C96" s="143"/>
      <c r="D96" s="143" t="s">
        <v>397</v>
      </c>
      <c r="E96" s="142"/>
      <c r="F96" s="142"/>
      <c r="G96" s="148">
        <v>7067.5931280618279</v>
      </c>
      <c r="H96" s="141">
        <v>6402.8593104609563</v>
      </c>
      <c r="I96" s="141">
        <v>4079.1061050281019</v>
      </c>
      <c r="J96" s="141">
        <v>4062.8623256981023</v>
      </c>
      <c r="K96" s="148"/>
      <c r="L96" s="148">
        <v>63.453874725315615</v>
      </c>
      <c r="M96" s="148">
        <f t="shared" si="2"/>
        <v>99.601780907096867</v>
      </c>
    </row>
    <row r="97" spans="1:13" s="126" customFormat="1" ht="12.75" customHeight="1">
      <c r="A97" s="139"/>
      <c r="B97" s="139"/>
      <c r="C97" s="139"/>
      <c r="D97" s="139" t="s">
        <v>396</v>
      </c>
      <c r="E97" s="138"/>
      <c r="F97" s="138"/>
      <c r="G97" s="137">
        <v>2318.007576</v>
      </c>
      <c r="H97" s="137">
        <v>2311.3630419819997</v>
      </c>
      <c r="I97" s="137">
        <v>857.79607575200009</v>
      </c>
      <c r="J97" s="137">
        <v>828.95323886000006</v>
      </c>
      <c r="K97" s="137"/>
      <c r="L97" s="137">
        <v>35.86425947821553</v>
      </c>
      <c r="M97" s="137">
        <f t="shared" si="2"/>
        <v>96.637564835358504</v>
      </c>
    </row>
    <row r="98" spans="1:13" ht="12.75" customHeight="1">
      <c r="A98" s="149"/>
      <c r="B98" s="149"/>
      <c r="C98" s="142"/>
      <c r="D98" s="142"/>
      <c r="E98" s="142" t="s">
        <v>395</v>
      </c>
      <c r="F98" s="142"/>
      <c r="G98" s="148">
        <v>234.894914</v>
      </c>
      <c r="H98" s="141">
        <v>234.894914</v>
      </c>
      <c r="I98" s="141">
        <v>87.068698670000003</v>
      </c>
      <c r="J98" s="141">
        <v>87.068698670000003</v>
      </c>
      <c r="K98" s="148"/>
      <c r="L98" s="148">
        <v>37.067085526594248</v>
      </c>
      <c r="M98" s="148">
        <f t="shared" si="2"/>
        <v>100</v>
      </c>
    </row>
    <row r="99" spans="1:13" ht="12.75" customHeight="1">
      <c r="A99" s="143"/>
      <c r="B99" s="143"/>
      <c r="C99" s="143"/>
      <c r="D99" s="143"/>
      <c r="E99" s="142" t="s">
        <v>394</v>
      </c>
      <c r="F99" s="142"/>
      <c r="G99" s="148">
        <v>607.42250999999999</v>
      </c>
      <c r="H99" s="141">
        <v>607.42250999999999</v>
      </c>
      <c r="I99" s="141">
        <v>143.80933228000001</v>
      </c>
      <c r="J99" s="141">
        <v>141.75238028000001</v>
      </c>
      <c r="K99" s="148"/>
      <c r="L99" s="148">
        <v>23.336701874943689</v>
      </c>
      <c r="M99" s="148">
        <f t="shared" si="2"/>
        <v>98.569667234115883</v>
      </c>
    </row>
    <row r="100" spans="1:13" ht="12.75" customHeight="1">
      <c r="A100" s="143"/>
      <c r="B100" s="143"/>
      <c r="C100" s="143"/>
      <c r="D100" s="143"/>
      <c r="E100" s="142" t="s">
        <v>393</v>
      </c>
      <c r="F100" s="142"/>
      <c r="G100" s="145">
        <v>171.86258000000001</v>
      </c>
      <c r="H100" s="141">
        <v>170.21804598199989</v>
      </c>
      <c r="I100" s="141">
        <v>85.42879829200001</v>
      </c>
      <c r="J100" s="141">
        <v>82.326889320000021</v>
      </c>
      <c r="K100" s="145"/>
      <c r="L100" s="145">
        <v>48.365547169250121</v>
      </c>
      <c r="M100" s="145">
        <f t="shared" si="2"/>
        <v>96.369012518006514</v>
      </c>
    </row>
    <row r="101" spans="1:13" ht="12.75" customHeight="1">
      <c r="A101" s="143"/>
      <c r="B101" s="143"/>
      <c r="C101" s="143"/>
      <c r="D101" s="143"/>
      <c r="E101" s="142" t="s">
        <v>392</v>
      </c>
      <c r="F101" s="142"/>
      <c r="G101" s="145">
        <v>1303.8275719999999</v>
      </c>
      <c r="H101" s="141">
        <v>1298.8275719999999</v>
      </c>
      <c r="I101" s="141">
        <v>541.48924651000004</v>
      </c>
      <c r="J101" s="141">
        <v>517.80527058999996</v>
      </c>
      <c r="K101" s="145"/>
      <c r="L101" s="145">
        <v>39.867129536883596</v>
      </c>
      <c r="M101" s="145">
        <f t="shared" si="2"/>
        <v>95.626141041092183</v>
      </c>
    </row>
    <row r="102" spans="1:13" s="126" customFormat="1" ht="12.75" customHeight="1">
      <c r="A102" s="153" t="s">
        <v>323</v>
      </c>
      <c r="B102" s="153"/>
      <c r="C102" s="153"/>
      <c r="D102" s="153"/>
      <c r="E102" s="153"/>
      <c r="F102" s="153"/>
      <c r="G102" s="152">
        <v>36073.954772316487</v>
      </c>
      <c r="H102" s="152">
        <v>35763.740771360906</v>
      </c>
      <c r="I102" s="152">
        <v>24474.515265534657</v>
      </c>
      <c r="J102" s="152">
        <v>20760.768989581844</v>
      </c>
      <c r="K102" s="152"/>
      <c r="L102" s="152">
        <v>58.049769240601279</v>
      </c>
      <c r="M102" s="152">
        <f t="shared" si="2"/>
        <v>84.826068113461019</v>
      </c>
    </row>
    <row r="103" spans="1:13" s="126" customFormat="1" ht="12.75" customHeight="1">
      <c r="A103" s="139"/>
      <c r="B103" s="139" t="s">
        <v>391</v>
      </c>
      <c r="C103" s="139"/>
      <c r="D103" s="139"/>
      <c r="E103" s="138"/>
      <c r="F103" s="138"/>
      <c r="G103" s="154">
        <v>36073.954772316487</v>
      </c>
      <c r="H103" s="154">
        <v>35763.740771360906</v>
      </c>
      <c r="I103" s="154">
        <v>24474.515265534657</v>
      </c>
      <c r="J103" s="154">
        <v>20760.768989581844</v>
      </c>
      <c r="K103" s="154"/>
      <c r="L103" s="154">
        <v>58.049769240601279</v>
      </c>
      <c r="M103" s="154">
        <f t="shared" si="2"/>
        <v>84.826068113461019</v>
      </c>
    </row>
    <row r="104" spans="1:13" s="126" customFormat="1" ht="12.75" customHeight="1">
      <c r="A104" s="139"/>
      <c r="B104" s="139"/>
      <c r="C104" s="139" t="s">
        <v>342</v>
      </c>
      <c r="D104" s="139"/>
      <c r="E104" s="138"/>
      <c r="F104" s="138"/>
      <c r="G104" s="154">
        <v>5604.4650409999995</v>
      </c>
      <c r="H104" s="154">
        <v>5669.72038161</v>
      </c>
      <c r="I104" s="154">
        <v>2910.9958932399995</v>
      </c>
      <c r="J104" s="154">
        <v>2895.0851964899994</v>
      </c>
      <c r="K104" s="154"/>
      <c r="L104" s="154">
        <v>51.062221796340111</v>
      </c>
      <c r="M104" s="154">
        <f t="shared" ref="M104:M135" si="3">IFERROR(+J104/I104*100,"n.a.")</f>
        <v>99.45342771568491</v>
      </c>
    </row>
    <row r="105" spans="1:13" ht="12.75" customHeight="1">
      <c r="A105" s="143"/>
      <c r="B105" s="143"/>
      <c r="C105" s="143"/>
      <c r="D105" s="143" t="s">
        <v>222</v>
      </c>
      <c r="E105" s="142"/>
      <c r="F105" s="142"/>
      <c r="G105" s="145">
        <v>1279.9000000000001</v>
      </c>
      <c r="H105" s="141">
        <v>1285.0410651500001</v>
      </c>
      <c r="I105" s="141">
        <v>722.46750278999991</v>
      </c>
      <c r="J105" s="141">
        <v>712.08863379000002</v>
      </c>
      <c r="K105" s="145"/>
      <c r="L105" s="145">
        <v>55.413687009829481</v>
      </c>
      <c r="M105" s="145">
        <f t="shared" si="3"/>
        <v>98.563413723119837</v>
      </c>
    </row>
    <row r="106" spans="1:13" ht="12.75" customHeight="1">
      <c r="A106" s="143"/>
      <c r="B106" s="143"/>
      <c r="C106" s="143"/>
      <c r="D106" s="143" t="s">
        <v>390</v>
      </c>
      <c r="E106" s="142"/>
      <c r="F106" s="142"/>
      <c r="G106" s="148">
        <v>100.284735</v>
      </c>
      <c r="H106" s="141">
        <v>100.284735</v>
      </c>
      <c r="I106" s="141">
        <v>34.772410619999974</v>
      </c>
      <c r="J106" s="141">
        <v>34.22126987999998</v>
      </c>
      <c r="K106" s="148"/>
      <c r="L106" s="148">
        <v>34.124106605058067</v>
      </c>
      <c r="M106" s="148">
        <f t="shared" si="3"/>
        <v>98.415005660599803</v>
      </c>
    </row>
    <row r="107" spans="1:13" ht="12.75" customHeight="1">
      <c r="A107" s="143"/>
      <c r="B107" s="143"/>
      <c r="C107" s="143"/>
      <c r="D107" s="143" t="s">
        <v>389</v>
      </c>
      <c r="E107" s="142"/>
      <c r="F107" s="142"/>
      <c r="G107" s="148">
        <v>1156.8676539999999</v>
      </c>
      <c r="H107" s="141">
        <v>1163.3457731600001</v>
      </c>
      <c r="I107" s="141">
        <v>556.95189315999994</v>
      </c>
      <c r="J107" s="141">
        <v>556.34040539</v>
      </c>
      <c r="K107" s="148"/>
      <c r="L107" s="148">
        <v>47.822446105495416</v>
      </c>
      <c r="M107" s="148">
        <f t="shared" si="3"/>
        <v>99.890208153072152</v>
      </c>
    </row>
    <row r="108" spans="1:13" ht="12.75" customHeight="1">
      <c r="A108" s="143"/>
      <c r="B108" s="143"/>
      <c r="C108" s="143"/>
      <c r="D108" s="143" t="s">
        <v>388</v>
      </c>
      <c r="E108" s="142"/>
      <c r="F108" s="142"/>
      <c r="G108" s="145">
        <v>514.012652</v>
      </c>
      <c r="H108" s="141">
        <v>516.00296600000001</v>
      </c>
      <c r="I108" s="141">
        <v>112.56365625999993</v>
      </c>
      <c r="J108" s="141">
        <v>108.19445701999994</v>
      </c>
      <c r="K108" s="145"/>
      <c r="L108" s="145">
        <v>20.967797502931397</v>
      </c>
      <c r="M108" s="145">
        <f t="shared" si="3"/>
        <v>96.11846364522134</v>
      </c>
    </row>
    <row r="109" spans="1:13" ht="12.75" customHeight="1">
      <c r="A109" s="143"/>
      <c r="B109" s="143"/>
      <c r="C109" s="143"/>
      <c r="D109" s="143" t="s">
        <v>224</v>
      </c>
      <c r="E109" s="142"/>
      <c r="F109" s="142"/>
      <c r="G109" s="145">
        <v>2553.4</v>
      </c>
      <c r="H109" s="141">
        <v>2605.0458423</v>
      </c>
      <c r="I109" s="141">
        <v>1484.2404304099998</v>
      </c>
      <c r="J109" s="141">
        <v>1484.2404304099998</v>
      </c>
      <c r="K109" s="145"/>
      <c r="L109" s="145">
        <v>56.975597369893535</v>
      </c>
      <c r="M109" s="145">
        <f t="shared" si="3"/>
        <v>100</v>
      </c>
    </row>
    <row r="110" spans="1:13" s="126" customFormat="1" ht="12.75" customHeight="1">
      <c r="A110" s="139"/>
      <c r="B110" s="139"/>
      <c r="C110" s="139" t="s">
        <v>86</v>
      </c>
      <c r="D110" s="139"/>
      <c r="E110" s="138"/>
      <c r="F110" s="138"/>
      <c r="G110" s="154">
        <v>30469.489731316484</v>
      </c>
      <c r="H110" s="154">
        <v>30094.020389750905</v>
      </c>
      <c r="I110" s="154">
        <v>21563.519372294657</v>
      </c>
      <c r="J110" s="154">
        <v>17865.683793091845</v>
      </c>
      <c r="K110" s="154"/>
      <c r="L110" s="154">
        <v>59.366224790544585</v>
      </c>
      <c r="M110" s="154">
        <f t="shared" si="3"/>
        <v>82.851428306485616</v>
      </c>
    </row>
    <row r="111" spans="1:13" ht="12.75" customHeight="1">
      <c r="A111" s="143"/>
      <c r="B111" s="143"/>
      <c r="C111" s="143"/>
      <c r="D111" s="143" t="s">
        <v>672</v>
      </c>
      <c r="E111" s="142"/>
      <c r="F111" s="142"/>
      <c r="G111" s="145">
        <v>5946.3546906081374</v>
      </c>
      <c r="H111" s="141">
        <v>5628.5798599243744</v>
      </c>
      <c r="I111" s="141">
        <v>2980.7773063022541</v>
      </c>
      <c r="J111" s="141">
        <v>2977.9544894032542</v>
      </c>
      <c r="K111" s="145"/>
      <c r="L111" s="145">
        <v>52.907741624248104</v>
      </c>
      <c r="M111" s="145">
        <f t="shared" si="3"/>
        <v>99.905299302533209</v>
      </c>
    </row>
    <row r="112" spans="1:13" ht="12.75" customHeight="1">
      <c r="A112" s="143"/>
      <c r="B112" s="143"/>
      <c r="C112" s="143"/>
      <c r="D112" s="143" t="s">
        <v>387</v>
      </c>
      <c r="E112" s="142"/>
      <c r="F112" s="142"/>
      <c r="G112" s="148">
        <v>6361.4116739543979</v>
      </c>
      <c r="H112" s="141">
        <v>6303.1534142525816</v>
      </c>
      <c r="I112" s="141">
        <v>3384.2772381913874</v>
      </c>
      <c r="J112" s="141">
        <v>3350.3057817344884</v>
      </c>
      <c r="K112" s="148"/>
      <c r="L112" s="148">
        <v>53.152851621203368</v>
      </c>
      <c r="M112" s="148">
        <f t="shared" si="3"/>
        <v>98.996197590624874</v>
      </c>
    </row>
    <row r="113" spans="1:13" ht="12.75" customHeight="1">
      <c r="A113" s="143"/>
      <c r="B113" s="143"/>
      <c r="C113" s="143"/>
      <c r="D113" s="143" t="s">
        <v>386</v>
      </c>
      <c r="E113" s="142"/>
      <c r="F113" s="142"/>
      <c r="G113" s="145">
        <v>17227.353432753949</v>
      </c>
      <c r="H113" s="141">
        <v>17227.353432753949</v>
      </c>
      <c r="I113" s="141">
        <v>14731.138792371015</v>
      </c>
      <c r="J113" s="141">
        <v>11070.097486524102</v>
      </c>
      <c r="K113" s="145"/>
      <c r="L113" s="145">
        <v>64.258840046067633</v>
      </c>
      <c r="M113" s="145">
        <f t="shared" si="3"/>
        <v>75.147601570742793</v>
      </c>
    </row>
    <row r="114" spans="1:13" ht="12.75" customHeight="1">
      <c r="A114" s="149"/>
      <c r="B114" s="149"/>
      <c r="C114" s="142"/>
      <c r="D114" s="142" t="s">
        <v>673</v>
      </c>
      <c r="E114" s="142"/>
      <c r="F114" s="142"/>
      <c r="G114" s="148">
        <v>934.36993399999994</v>
      </c>
      <c r="H114" s="141">
        <v>934.93368281999994</v>
      </c>
      <c r="I114" s="141">
        <v>467.32603542999999</v>
      </c>
      <c r="J114" s="141">
        <v>467.32603542999999</v>
      </c>
      <c r="K114" s="148"/>
      <c r="L114" s="148">
        <v>49.984939468693085</v>
      </c>
      <c r="M114" s="148">
        <f t="shared" si="3"/>
        <v>100</v>
      </c>
    </row>
    <row r="115" spans="1:13" s="126" customFormat="1" ht="12.75" customHeight="1">
      <c r="A115" s="153" t="s">
        <v>320</v>
      </c>
      <c r="B115" s="153"/>
      <c r="C115" s="153"/>
      <c r="D115" s="153"/>
      <c r="E115" s="153"/>
      <c r="F115" s="153"/>
      <c r="G115" s="152">
        <v>1201.2675074344834</v>
      </c>
      <c r="H115" s="152">
        <v>1073.5864796917031</v>
      </c>
      <c r="I115" s="152">
        <v>220.75403408128642</v>
      </c>
      <c r="J115" s="152">
        <v>162.68621089190356</v>
      </c>
      <c r="K115" s="152"/>
      <c r="L115" s="152">
        <v>15.153526424682754</v>
      </c>
      <c r="M115" s="152">
        <f t="shared" si="3"/>
        <v>73.695691029591316</v>
      </c>
    </row>
    <row r="116" spans="1:13" s="126" customFormat="1" ht="12.75" customHeight="1">
      <c r="A116" s="139"/>
      <c r="B116" s="139" t="s">
        <v>385</v>
      </c>
      <c r="C116" s="139"/>
      <c r="D116" s="139"/>
      <c r="E116" s="138"/>
      <c r="F116" s="138"/>
      <c r="G116" s="137">
        <v>1201.2675074344834</v>
      </c>
      <c r="H116" s="137">
        <v>1073.5864796917031</v>
      </c>
      <c r="I116" s="137">
        <v>220.75403408128642</v>
      </c>
      <c r="J116" s="137">
        <v>162.68621089190356</v>
      </c>
      <c r="K116" s="137"/>
      <c r="L116" s="137">
        <v>15.153526424682754</v>
      </c>
      <c r="M116" s="137">
        <f t="shared" si="3"/>
        <v>73.695691029591316</v>
      </c>
    </row>
    <row r="117" spans="1:13" s="126" customFormat="1" ht="12.75" customHeight="1">
      <c r="A117" s="139"/>
      <c r="B117" s="139"/>
      <c r="C117" s="139" t="s">
        <v>62</v>
      </c>
      <c r="D117" s="139"/>
      <c r="E117" s="138"/>
      <c r="F117" s="138"/>
      <c r="G117" s="154">
        <v>140</v>
      </c>
      <c r="H117" s="154">
        <v>87.805000000000007</v>
      </c>
      <c r="I117" s="154">
        <v>59.241177999999998</v>
      </c>
      <c r="J117" s="154">
        <v>59.241177999999998</v>
      </c>
      <c r="K117" s="154"/>
      <c r="L117" s="154">
        <v>67.469025681908761</v>
      </c>
      <c r="M117" s="154">
        <f t="shared" si="3"/>
        <v>100</v>
      </c>
    </row>
    <row r="118" spans="1:13" ht="12.75" customHeight="1">
      <c r="A118" s="143"/>
      <c r="B118" s="143"/>
      <c r="C118" s="143"/>
      <c r="D118" s="143" t="s">
        <v>384</v>
      </c>
      <c r="E118" s="142"/>
      <c r="F118" s="142"/>
      <c r="G118" s="145">
        <v>140</v>
      </c>
      <c r="H118" s="141">
        <v>87.805000000000007</v>
      </c>
      <c r="I118" s="141">
        <v>59.241177999999998</v>
      </c>
      <c r="J118" s="141">
        <v>59.241177999999998</v>
      </c>
      <c r="K118" s="145"/>
      <c r="L118" s="145">
        <v>67.469025681908761</v>
      </c>
      <c r="M118" s="145">
        <f t="shared" si="3"/>
        <v>100</v>
      </c>
    </row>
    <row r="119" spans="1:13" s="126" customFormat="1" ht="12.75" customHeight="1">
      <c r="A119" s="139"/>
      <c r="B119" s="139"/>
      <c r="C119" s="139" t="s">
        <v>52</v>
      </c>
      <c r="D119" s="139"/>
      <c r="E119" s="138"/>
      <c r="F119" s="138"/>
      <c r="G119" s="154">
        <v>1061.2675074344834</v>
      </c>
      <c r="H119" s="154">
        <v>985.781479691703</v>
      </c>
      <c r="I119" s="154">
        <v>161.51285608128643</v>
      </c>
      <c r="J119" s="154">
        <v>103.44503289190357</v>
      </c>
      <c r="K119" s="154"/>
      <c r="L119" s="154">
        <v>10.493708293673295</v>
      </c>
      <c r="M119" s="154">
        <f t="shared" si="3"/>
        <v>64.047553490009236</v>
      </c>
    </row>
    <row r="120" spans="1:13" ht="12.75" customHeight="1">
      <c r="A120" s="143"/>
      <c r="B120" s="143"/>
      <c r="C120" s="143"/>
      <c r="D120" s="143" t="s">
        <v>383</v>
      </c>
      <c r="E120" s="142"/>
      <c r="F120" s="142"/>
      <c r="G120" s="145">
        <v>1061.2675074344834</v>
      </c>
      <c r="H120" s="141">
        <v>985.781479691703</v>
      </c>
      <c r="I120" s="141">
        <v>161.51285608128643</v>
      </c>
      <c r="J120" s="141">
        <v>103.44503289190357</v>
      </c>
      <c r="K120" s="145"/>
      <c r="L120" s="145">
        <v>10.493708293673295</v>
      </c>
      <c r="M120" s="145">
        <f t="shared" si="3"/>
        <v>64.047553490009236</v>
      </c>
    </row>
    <row r="121" spans="1:13" s="126" customFormat="1" ht="12.75" customHeight="1">
      <c r="A121" s="153" t="s">
        <v>318</v>
      </c>
      <c r="B121" s="153"/>
      <c r="C121" s="153"/>
      <c r="D121" s="153"/>
      <c r="E121" s="153"/>
      <c r="F121" s="153"/>
      <c r="G121" s="152">
        <v>99086.379598062966</v>
      </c>
      <c r="H121" s="152">
        <v>92271.84577871162</v>
      </c>
      <c r="I121" s="152">
        <v>51210.413094535543</v>
      </c>
      <c r="J121" s="152">
        <v>48812.540721656209</v>
      </c>
      <c r="K121" s="152"/>
      <c r="L121" s="152">
        <v>52.900795805818731</v>
      </c>
      <c r="M121" s="152">
        <f t="shared" si="3"/>
        <v>95.317607830163738</v>
      </c>
    </row>
    <row r="122" spans="1:13" s="126" customFormat="1" ht="12.75" customHeight="1">
      <c r="A122" s="139"/>
      <c r="B122" s="139" t="s">
        <v>382</v>
      </c>
      <c r="C122" s="139"/>
      <c r="D122" s="139"/>
      <c r="E122" s="138"/>
      <c r="F122" s="138"/>
      <c r="G122" s="137">
        <v>67102.504954652963</v>
      </c>
      <c r="H122" s="137">
        <v>60870.033368941615</v>
      </c>
      <c r="I122" s="137">
        <v>31928.410819647623</v>
      </c>
      <c r="J122" s="137">
        <v>29549.320282996567</v>
      </c>
      <c r="K122" s="137"/>
      <c r="L122" s="137">
        <v>48.544938531401954</v>
      </c>
      <c r="M122" s="137">
        <f t="shared" si="3"/>
        <v>92.548672246515167</v>
      </c>
    </row>
    <row r="123" spans="1:13" s="126" customFormat="1" ht="12.75" customHeight="1">
      <c r="A123" s="144"/>
      <c r="B123" s="144"/>
      <c r="C123" s="138" t="s">
        <v>381</v>
      </c>
      <c r="D123" s="138"/>
      <c r="E123" s="138"/>
      <c r="F123" s="138"/>
      <c r="G123" s="137">
        <v>75</v>
      </c>
      <c r="H123" s="137">
        <v>75</v>
      </c>
      <c r="I123" s="137">
        <v>32.789702480000003</v>
      </c>
      <c r="J123" s="137">
        <v>32.789702480000003</v>
      </c>
      <c r="K123" s="137"/>
      <c r="L123" s="137">
        <v>43.71960330666667</v>
      </c>
      <c r="M123" s="137">
        <f t="shared" si="3"/>
        <v>100</v>
      </c>
    </row>
    <row r="124" spans="1:13" ht="12.75" customHeight="1">
      <c r="A124" s="143"/>
      <c r="B124" s="143"/>
      <c r="C124" s="143"/>
      <c r="D124" s="143" t="s">
        <v>380</v>
      </c>
      <c r="E124" s="142"/>
      <c r="F124" s="142"/>
      <c r="G124" s="145">
        <v>75</v>
      </c>
      <c r="H124" s="141">
        <v>75</v>
      </c>
      <c r="I124" s="141">
        <v>32.789702480000003</v>
      </c>
      <c r="J124" s="141">
        <v>32.789702480000003</v>
      </c>
      <c r="K124" s="140"/>
      <c r="L124" s="145">
        <v>43.71960330666667</v>
      </c>
      <c r="M124" s="145">
        <f t="shared" si="3"/>
        <v>100</v>
      </c>
    </row>
    <row r="125" spans="1:13" s="126" customFormat="1" ht="12.75" customHeight="1">
      <c r="A125" s="139"/>
      <c r="B125" s="139"/>
      <c r="C125" s="139" t="s">
        <v>39</v>
      </c>
      <c r="D125" s="139"/>
      <c r="E125" s="138"/>
      <c r="F125" s="138"/>
      <c r="G125" s="154">
        <v>11900.50345</v>
      </c>
      <c r="H125" s="154">
        <v>7869.6034500000023</v>
      </c>
      <c r="I125" s="154">
        <v>5325.1875699999982</v>
      </c>
      <c r="J125" s="154">
        <v>4306.1330937300017</v>
      </c>
      <c r="K125" s="150"/>
      <c r="L125" s="154">
        <v>54.718552479667835</v>
      </c>
      <c r="M125" s="154">
        <f t="shared" si="3"/>
        <v>80.863500808667354</v>
      </c>
    </row>
    <row r="126" spans="1:13" ht="12.75" customHeight="1">
      <c r="A126" s="143"/>
      <c r="B126" s="143"/>
      <c r="C126" s="143"/>
      <c r="D126" s="143" t="s">
        <v>379</v>
      </c>
      <c r="E126" s="142"/>
      <c r="F126" s="142"/>
      <c r="G126" s="145">
        <v>11900.50345</v>
      </c>
      <c r="H126" s="141">
        <v>7869.6034500000023</v>
      </c>
      <c r="I126" s="141">
        <v>5325.1875699999982</v>
      </c>
      <c r="J126" s="141">
        <v>4306.1330937300017</v>
      </c>
      <c r="K126" s="140"/>
      <c r="L126" s="145">
        <v>54.718552479667835</v>
      </c>
      <c r="M126" s="145">
        <f t="shared" si="3"/>
        <v>80.863500808667354</v>
      </c>
    </row>
    <row r="127" spans="1:13" s="126" customFormat="1" ht="12.75" customHeight="1">
      <c r="A127" s="139"/>
      <c r="B127" s="139"/>
      <c r="C127" s="139" t="s">
        <v>58</v>
      </c>
      <c r="D127" s="139"/>
      <c r="E127" s="138"/>
      <c r="F127" s="138"/>
      <c r="G127" s="154">
        <v>12396.190148362963</v>
      </c>
      <c r="H127" s="154">
        <v>10340.373090558318</v>
      </c>
      <c r="I127" s="154">
        <v>4979.0745252321849</v>
      </c>
      <c r="J127" s="154">
        <v>3756.1753620250552</v>
      </c>
      <c r="K127" s="150"/>
      <c r="L127" s="154">
        <v>36.325336901574452</v>
      </c>
      <c r="M127" s="154">
        <f t="shared" si="3"/>
        <v>75.43922757110964</v>
      </c>
    </row>
    <row r="128" spans="1:13" s="126" customFormat="1" ht="12.75" customHeight="1">
      <c r="A128" s="139"/>
      <c r="B128" s="139"/>
      <c r="C128" s="139"/>
      <c r="D128" s="139" t="s">
        <v>377</v>
      </c>
      <c r="E128" s="138"/>
      <c r="F128" s="138"/>
      <c r="G128" s="154">
        <v>12396.190148362963</v>
      </c>
      <c r="H128" s="154">
        <v>10340.373090558318</v>
      </c>
      <c r="I128" s="154">
        <v>4979.0745252321849</v>
      </c>
      <c r="J128" s="154">
        <v>3756.1753620250552</v>
      </c>
      <c r="K128" s="150"/>
      <c r="L128" s="154">
        <v>36.325336901574452</v>
      </c>
      <c r="M128" s="154">
        <f t="shared" si="3"/>
        <v>75.43922757110964</v>
      </c>
    </row>
    <row r="129" spans="1:13" ht="12.75" customHeight="1">
      <c r="A129" s="149"/>
      <c r="B129" s="149"/>
      <c r="C129" s="156"/>
      <c r="D129" s="142"/>
      <c r="E129" s="142" t="s">
        <v>378</v>
      </c>
      <c r="F129" s="142"/>
      <c r="G129" s="148">
        <v>3033.6074783629633</v>
      </c>
      <c r="H129" s="141">
        <v>2977.7904205683185</v>
      </c>
      <c r="I129" s="141">
        <v>1492.1573669221846</v>
      </c>
      <c r="J129" s="141">
        <v>1492.0035403050547</v>
      </c>
      <c r="K129" s="148"/>
      <c r="L129" s="148">
        <v>50.104383773936057</v>
      </c>
      <c r="M129" s="148">
        <f t="shared" si="3"/>
        <v>99.9896909923484</v>
      </c>
    </row>
    <row r="130" spans="1:13" ht="12.75" customHeight="1">
      <c r="A130" s="143"/>
      <c r="B130" s="143"/>
      <c r="C130" s="143"/>
      <c r="D130" s="143"/>
      <c r="E130" s="142" t="s">
        <v>674</v>
      </c>
      <c r="F130" s="142"/>
      <c r="G130" s="145">
        <v>9362.5826699999998</v>
      </c>
      <c r="H130" s="141">
        <v>7362.5826699899999</v>
      </c>
      <c r="I130" s="141">
        <v>3486.9171583100006</v>
      </c>
      <c r="J130" s="141">
        <v>2264.1718217200005</v>
      </c>
      <c r="K130" s="140"/>
      <c r="L130" s="140">
        <v>30.752412885614174</v>
      </c>
      <c r="M130" s="140">
        <f t="shared" si="3"/>
        <v>64.93334137073029</v>
      </c>
    </row>
    <row r="131" spans="1:13" s="126" customFormat="1" ht="12.75" customHeight="1">
      <c r="A131" s="139"/>
      <c r="B131" s="139"/>
      <c r="C131" s="139" t="s">
        <v>52</v>
      </c>
      <c r="D131" s="139"/>
      <c r="E131" s="138"/>
      <c r="F131" s="138"/>
      <c r="G131" s="154">
        <v>42730.811356290003</v>
      </c>
      <c r="H131" s="154">
        <v>42585.056828383298</v>
      </c>
      <c r="I131" s="154">
        <v>21591.359021935437</v>
      </c>
      <c r="J131" s="154">
        <v>21454.222124761509</v>
      </c>
      <c r="K131" s="150"/>
      <c r="L131" s="150">
        <v>50.379695890089991</v>
      </c>
      <c r="M131" s="150">
        <f t="shared" si="3"/>
        <v>99.364852869916135</v>
      </c>
    </row>
    <row r="132" spans="1:13" s="126" customFormat="1" ht="12.75" customHeight="1">
      <c r="A132" s="139"/>
      <c r="B132" s="139"/>
      <c r="C132" s="139"/>
      <c r="D132" s="155" t="s">
        <v>377</v>
      </c>
      <c r="E132" s="155"/>
      <c r="F132" s="155"/>
      <c r="G132" s="154">
        <v>42730.811356290003</v>
      </c>
      <c r="H132" s="154">
        <v>42585.056828383298</v>
      </c>
      <c r="I132" s="154">
        <v>21591.359021935437</v>
      </c>
      <c r="J132" s="154">
        <v>21454.222124761509</v>
      </c>
      <c r="K132" s="154"/>
      <c r="L132" s="154">
        <v>50.379695890089991</v>
      </c>
      <c r="M132" s="154">
        <f t="shared" si="3"/>
        <v>99.364852869916135</v>
      </c>
    </row>
    <row r="133" spans="1:13" ht="12.75" customHeight="1">
      <c r="A133" s="143"/>
      <c r="B133" s="143"/>
      <c r="C133" s="143"/>
      <c r="D133" s="143"/>
      <c r="E133" s="142" t="s">
        <v>376</v>
      </c>
      <c r="F133" s="142"/>
      <c r="G133" s="145">
        <v>238.99461067999999</v>
      </c>
      <c r="H133" s="141">
        <v>239.69679186360003</v>
      </c>
      <c r="I133" s="141">
        <v>30.731069254400001</v>
      </c>
      <c r="J133" s="141">
        <v>25.035891492399998</v>
      </c>
      <c r="K133" s="140"/>
      <c r="L133" s="140">
        <v>10.444817094859879</v>
      </c>
      <c r="M133" s="140">
        <f t="shared" si="3"/>
        <v>81.467687587262901</v>
      </c>
    </row>
    <row r="134" spans="1:13" ht="12.75" customHeight="1">
      <c r="A134" s="143"/>
      <c r="B134" s="143"/>
      <c r="C134" s="143"/>
      <c r="D134" s="143"/>
      <c r="E134" s="142" t="s">
        <v>375</v>
      </c>
      <c r="F134" s="142"/>
      <c r="G134" s="145">
        <v>6810.1531214849992</v>
      </c>
      <c r="H134" s="141">
        <v>6663.1531214849992</v>
      </c>
      <c r="I134" s="141">
        <v>3685.7663441743211</v>
      </c>
      <c r="J134" s="141">
        <v>3681.0290064059413</v>
      </c>
      <c r="K134" s="140"/>
      <c r="L134" s="140">
        <v>55.244550729843652</v>
      </c>
      <c r="M134" s="140">
        <f t="shared" si="3"/>
        <v>99.871469395343865</v>
      </c>
    </row>
    <row r="135" spans="1:13" ht="12.75" customHeight="1">
      <c r="A135" s="143"/>
      <c r="B135" s="143"/>
      <c r="C135" s="143"/>
      <c r="D135" s="143"/>
      <c r="E135" s="142" t="s">
        <v>288</v>
      </c>
      <c r="F135" s="142"/>
      <c r="G135" s="145">
        <v>35498.399931975</v>
      </c>
      <c r="H135" s="141">
        <v>35498.399931975</v>
      </c>
      <c r="I135" s="141">
        <v>17773.802311652817</v>
      </c>
      <c r="J135" s="141">
        <v>17668.549418583167</v>
      </c>
      <c r="K135" s="140"/>
      <c r="L135" s="140">
        <v>49.77280511921979</v>
      </c>
      <c r="M135" s="140">
        <f t="shared" si="3"/>
        <v>99.407820053221556</v>
      </c>
    </row>
    <row r="136" spans="1:13" ht="12.75" customHeight="1">
      <c r="A136" s="143"/>
      <c r="B136" s="143"/>
      <c r="C136" s="143"/>
      <c r="D136" s="143"/>
      <c r="E136" s="142" t="s">
        <v>374</v>
      </c>
      <c r="F136" s="142"/>
      <c r="G136" s="145">
        <v>183.26369215</v>
      </c>
      <c r="H136" s="141">
        <v>183.8069830597</v>
      </c>
      <c r="I136" s="141">
        <v>101.05929685389999</v>
      </c>
      <c r="J136" s="141">
        <v>79.60780828</v>
      </c>
      <c r="K136" s="140"/>
      <c r="L136" s="140">
        <v>43.310546179925929</v>
      </c>
      <c r="M136" s="140">
        <f t="shared" ref="M136:M167" si="4">IFERROR(+J136/I136*100,"n.a.")</f>
        <v>78.773364508054996</v>
      </c>
    </row>
    <row r="137" spans="1:13" s="126" customFormat="1" ht="12.75" customHeight="1">
      <c r="A137" s="139"/>
      <c r="B137" s="139" t="s">
        <v>373</v>
      </c>
      <c r="C137" s="139"/>
      <c r="D137" s="139"/>
      <c r="E137" s="138"/>
      <c r="F137" s="138"/>
      <c r="G137" s="137">
        <v>31983.874643410003</v>
      </c>
      <c r="H137" s="137">
        <v>31401.812409770002</v>
      </c>
      <c r="I137" s="137">
        <v>19282.002274887924</v>
      </c>
      <c r="J137" s="137">
        <v>19263.220438659642</v>
      </c>
      <c r="K137" s="137"/>
      <c r="L137" s="137">
        <v>61.344294995744583</v>
      </c>
      <c r="M137" s="137">
        <f t="shared" si="4"/>
        <v>99.902593952845123</v>
      </c>
    </row>
    <row r="138" spans="1:13" s="126" customFormat="1" ht="12.75" customHeight="1">
      <c r="A138" s="144"/>
      <c r="B138" s="144"/>
      <c r="C138" s="138" t="s">
        <v>342</v>
      </c>
      <c r="D138" s="138"/>
      <c r="E138" s="138"/>
      <c r="F138" s="138"/>
      <c r="G138" s="137">
        <v>2964.3475920000001</v>
      </c>
      <c r="H138" s="137">
        <v>2964.2853583600013</v>
      </c>
      <c r="I138" s="137">
        <v>2632.4963418100019</v>
      </c>
      <c r="J138" s="137">
        <v>2632.4704959300016</v>
      </c>
      <c r="K138" s="137"/>
      <c r="L138" s="137">
        <v>88.806244260722011</v>
      </c>
      <c r="M138" s="137">
        <f t="shared" si="4"/>
        <v>99.999018198825581</v>
      </c>
    </row>
    <row r="139" spans="1:13" s="126" customFormat="1" ht="12.75" customHeight="1">
      <c r="A139" s="139"/>
      <c r="B139" s="139"/>
      <c r="C139" s="139"/>
      <c r="D139" s="139" t="s">
        <v>372</v>
      </c>
      <c r="E139" s="138"/>
      <c r="F139" s="138"/>
      <c r="G139" s="154">
        <v>60</v>
      </c>
      <c r="H139" s="154">
        <v>59.937766359999998</v>
      </c>
      <c r="I139" s="154">
        <v>9.0943412800000019</v>
      </c>
      <c r="J139" s="154">
        <v>9.06849551</v>
      </c>
      <c r="K139" s="150"/>
      <c r="L139" s="150">
        <v>15.1298522796671</v>
      </c>
      <c r="M139" s="150">
        <f t="shared" si="4"/>
        <v>99.715803825650994</v>
      </c>
    </row>
    <row r="140" spans="1:13" ht="12.75" customHeight="1">
      <c r="A140" s="149"/>
      <c r="B140" s="149"/>
      <c r="C140" s="142"/>
      <c r="D140" s="142"/>
      <c r="E140" s="142" t="s">
        <v>371</v>
      </c>
      <c r="F140" s="142"/>
      <c r="G140" s="148">
        <v>60</v>
      </c>
      <c r="H140" s="141">
        <v>59.937766359999998</v>
      </c>
      <c r="I140" s="141">
        <v>9.0943412800000019</v>
      </c>
      <c r="J140" s="141">
        <v>9.06849551</v>
      </c>
      <c r="K140" s="148"/>
      <c r="L140" s="148">
        <v>15.1298522796671</v>
      </c>
      <c r="M140" s="148">
        <f t="shared" si="4"/>
        <v>99.715803825650994</v>
      </c>
    </row>
    <row r="141" spans="1:13" s="126" customFormat="1" ht="12.75" customHeight="1">
      <c r="A141" s="139"/>
      <c r="B141" s="139"/>
      <c r="C141" s="139"/>
      <c r="D141" s="139" t="s">
        <v>370</v>
      </c>
      <c r="E141" s="138"/>
      <c r="F141" s="138"/>
      <c r="G141" s="154">
        <v>2904.3475920000001</v>
      </c>
      <c r="H141" s="154">
        <v>2904.3475920000014</v>
      </c>
      <c r="I141" s="154">
        <v>2623.4020005300017</v>
      </c>
      <c r="J141" s="154">
        <v>2623.4020004200015</v>
      </c>
      <c r="K141" s="150"/>
      <c r="L141" s="150">
        <v>90.326722863549051</v>
      </c>
      <c r="M141" s="150">
        <f t="shared" si="4"/>
        <v>99.999999995806959</v>
      </c>
    </row>
    <row r="142" spans="1:13" ht="12.75" customHeight="1">
      <c r="A142" s="143"/>
      <c r="B142" s="143"/>
      <c r="C142" s="143"/>
      <c r="D142" s="143"/>
      <c r="E142" s="142" t="s">
        <v>369</v>
      </c>
      <c r="F142" s="142"/>
      <c r="G142" s="145">
        <v>2904.3475920000001</v>
      </c>
      <c r="H142" s="141">
        <v>2904.3475920000014</v>
      </c>
      <c r="I142" s="141">
        <v>2623.4020005300017</v>
      </c>
      <c r="J142" s="141">
        <v>2623.4020004200015</v>
      </c>
      <c r="K142" s="140"/>
      <c r="L142" s="140">
        <v>90.326722863549051</v>
      </c>
      <c r="M142" s="140">
        <f t="shared" si="4"/>
        <v>99.999999995806959</v>
      </c>
    </row>
    <row r="143" spans="1:13" s="126" customFormat="1" ht="12.75" customHeight="1">
      <c r="A143" s="139"/>
      <c r="B143" s="139"/>
      <c r="C143" s="139" t="s">
        <v>52</v>
      </c>
      <c r="D143" s="139"/>
      <c r="E143" s="138"/>
      <c r="F143" s="138"/>
      <c r="G143" s="137">
        <v>29019.527051410001</v>
      </c>
      <c r="H143" s="137">
        <v>28437.527051410001</v>
      </c>
      <c r="I143" s="137">
        <v>16649.505933077922</v>
      </c>
      <c r="J143" s="137">
        <v>16630.749942729642</v>
      </c>
      <c r="K143" s="137"/>
      <c r="L143" s="137">
        <v>58.481702409158856</v>
      </c>
      <c r="M143" s="137">
        <f t="shared" si="4"/>
        <v>99.887348066521199</v>
      </c>
    </row>
    <row r="144" spans="1:13" ht="12.75" customHeight="1">
      <c r="A144" s="149"/>
      <c r="B144" s="149"/>
      <c r="C144" s="142"/>
      <c r="D144" s="142" t="s">
        <v>368</v>
      </c>
      <c r="E144" s="142"/>
      <c r="F144" s="142"/>
      <c r="G144" s="148">
        <v>2056.8799990000002</v>
      </c>
      <c r="H144" s="141">
        <v>2056.8799990000002</v>
      </c>
      <c r="I144" s="141">
        <v>2056.8799990000002</v>
      </c>
      <c r="J144" s="141">
        <v>2056.8799990000002</v>
      </c>
      <c r="K144" s="148"/>
      <c r="L144" s="148">
        <v>100</v>
      </c>
      <c r="M144" s="148">
        <f t="shared" si="4"/>
        <v>100</v>
      </c>
    </row>
    <row r="145" spans="1:13" ht="12.75" customHeight="1">
      <c r="A145" s="143"/>
      <c r="B145" s="143"/>
      <c r="C145" s="143"/>
      <c r="D145" s="142" t="s">
        <v>367</v>
      </c>
      <c r="E145" s="142"/>
      <c r="F145" s="142"/>
      <c r="G145" s="141">
        <v>26962.64705241</v>
      </c>
      <c r="H145" s="141">
        <v>26380.64705241</v>
      </c>
      <c r="I145" s="141">
        <v>14592.625934077922</v>
      </c>
      <c r="J145" s="141">
        <v>14573.869943729642</v>
      </c>
      <c r="K145" s="140"/>
      <c r="L145" s="140">
        <v>55.244550729843631</v>
      </c>
      <c r="M145" s="140">
        <f t="shared" si="4"/>
        <v>99.871469395343865</v>
      </c>
    </row>
    <row r="146" spans="1:13" s="126" customFormat="1" ht="12.75" customHeight="1">
      <c r="A146" s="153" t="s">
        <v>321</v>
      </c>
      <c r="B146" s="153"/>
      <c r="C146" s="153"/>
      <c r="D146" s="153"/>
      <c r="E146" s="153"/>
      <c r="F146" s="153"/>
      <c r="G146" s="152">
        <v>70242.180431807865</v>
      </c>
      <c r="H146" s="152">
        <v>65182.800130272459</v>
      </c>
      <c r="I146" s="152">
        <v>35327.70571672076</v>
      </c>
      <c r="J146" s="152">
        <v>35020.901600849546</v>
      </c>
      <c r="K146" s="152"/>
      <c r="L146" s="152">
        <v>53.727212594208574</v>
      </c>
      <c r="M146" s="152">
        <f t="shared" si="4"/>
        <v>99.131548144305327</v>
      </c>
    </row>
    <row r="147" spans="1:13" s="126" customFormat="1" ht="12.75" customHeight="1">
      <c r="A147" s="139"/>
      <c r="B147" s="139" t="s">
        <v>366</v>
      </c>
      <c r="C147" s="139"/>
      <c r="D147" s="139"/>
      <c r="E147" s="138"/>
      <c r="F147" s="138"/>
      <c r="G147" s="151">
        <v>70242.180431807865</v>
      </c>
      <c r="H147" s="151">
        <v>65182.800130272459</v>
      </c>
      <c r="I147" s="151">
        <v>35327.70571672076</v>
      </c>
      <c r="J147" s="151">
        <v>35020.901600849546</v>
      </c>
      <c r="K147" s="150"/>
      <c r="L147" s="150">
        <v>53.727212594208574</v>
      </c>
      <c r="M147" s="150">
        <f t="shared" si="4"/>
        <v>99.131548144305327</v>
      </c>
    </row>
    <row r="148" spans="1:13" s="126" customFormat="1" ht="12.75" customHeight="1">
      <c r="A148" s="144"/>
      <c r="B148" s="144"/>
      <c r="C148" s="138" t="s">
        <v>365</v>
      </c>
      <c r="D148" s="138"/>
      <c r="E148" s="138"/>
      <c r="F148" s="138"/>
      <c r="G148" s="137">
        <v>15991.758600530897</v>
      </c>
      <c r="H148" s="137">
        <v>12294.690281295694</v>
      </c>
      <c r="I148" s="137">
        <v>6080.5468039000689</v>
      </c>
      <c r="J148" s="137">
        <v>6021.4935238914522</v>
      </c>
      <c r="K148" s="137"/>
      <c r="L148" s="137">
        <v>48.976374240611356</v>
      </c>
      <c r="M148" s="137">
        <f t="shared" si="4"/>
        <v>99.028816290489857</v>
      </c>
    </row>
    <row r="149" spans="1:13" s="126" customFormat="1" ht="12.75" customHeight="1">
      <c r="A149" s="139"/>
      <c r="B149" s="139"/>
      <c r="C149" s="139"/>
      <c r="D149" s="139" t="s">
        <v>321</v>
      </c>
      <c r="E149" s="138"/>
      <c r="F149" s="138"/>
      <c r="G149" s="137">
        <v>15991.758600530897</v>
      </c>
      <c r="H149" s="137">
        <v>12294.690281295694</v>
      </c>
      <c r="I149" s="137">
        <v>6080.5468039000689</v>
      </c>
      <c r="J149" s="137">
        <v>6021.4935238914522</v>
      </c>
      <c r="K149" s="137"/>
      <c r="L149" s="137">
        <v>48.976374240611356</v>
      </c>
      <c r="M149" s="137">
        <f t="shared" si="4"/>
        <v>99.028816290489857</v>
      </c>
    </row>
    <row r="150" spans="1:13" ht="12.75" customHeight="1">
      <c r="A150" s="143"/>
      <c r="B150" s="143"/>
      <c r="C150" s="143"/>
      <c r="D150" s="143"/>
      <c r="E150" s="142" t="s">
        <v>364</v>
      </c>
      <c r="F150" s="142"/>
      <c r="G150" s="141">
        <v>12385.000000224783</v>
      </c>
      <c r="H150" s="141">
        <v>9457.6554835682909</v>
      </c>
      <c r="I150" s="141">
        <v>4135.0106839953514</v>
      </c>
      <c r="J150" s="141">
        <v>4080.3646798320183</v>
      </c>
      <c r="K150" s="145"/>
      <c r="L150" s="145">
        <v>43.143511485708423</v>
      </c>
      <c r="M150" s="145">
        <f t="shared" si="4"/>
        <v>98.678455550916908</v>
      </c>
    </row>
    <row r="151" spans="1:13" ht="12.75" customHeight="1">
      <c r="A151" s="149"/>
      <c r="B151" s="149"/>
      <c r="C151" s="142"/>
      <c r="D151" s="142"/>
      <c r="E151" s="142" t="s">
        <v>363</v>
      </c>
      <c r="F151" s="142"/>
      <c r="G151" s="148">
        <v>3606.7586003061137</v>
      </c>
      <c r="H151" s="141">
        <v>2837.0347977274041</v>
      </c>
      <c r="I151" s="141">
        <v>1945.5361199047177</v>
      </c>
      <c r="J151" s="141">
        <v>1941.1288440594342</v>
      </c>
      <c r="K151" s="148"/>
      <c r="L151" s="148">
        <v>68.421044592557266</v>
      </c>
      <c r="M151" s="148">
        <f t="shared" si="4"/>
        <v>99.773467282349941</v>
      </c>
    </row>
    <row r="152" spans="1:13" s="126" customFormat="1" ht="12.75" customHeight="1">
      <c r="A152" s="139"/>
      <c r="B152" s="139"/>
      <c r="C152" s="139" t="s">
        <v>362</v>
      </c>
      <c r="D152" s="139"/>
      <c r="E152" s="138"/>
      <c r="F152" s="138"/>
      <c r="G152" s="137">
        <v>11483.564597659999</v>
      </c>
      <c r="H152" s="137">
        <v>10121.252615359797</v>
      </c>
      <c r="I152" s="137">
        <v>4756.0495230885999</v>
      </c>
      <c r="J152" s="137">
        <v>4508.2986872260008</v>
      </c>
      <c r="K152" s="137"/>
      <c r="L152" s="137">
        <v>44.542892649317956</v>
      </c>
      <c r="M152" s="137">
        <f t="shared" si="4"/>
        <v>94.790827247280035</v>
      </c>
    </row>
    <row r="153" spans="1:13" ht="12.75" customHeight="1">
      <c r="A153" s="143"/>
      <c r="B153" s="143"/>
      <c r="C153" s="143"/>
      <c r="D153" s="143" t="s">
        <v>361</v>
      </c>
      <c r="E153" s="142"/>
      <c r="F153" s="142"/>
      <c r="G153" s="141">
        <v>228.07959099999999</v>
      </c>
      <c r="H153" s="141">
        <v>231.48828800000001</v>
      </c>
      <c r="I153" s="141">
        <v>103.883426</v>
      </c>
      <c r="J153" s="141">
        <v>101.44295412999995</v>
      </c>
      <c r="K153" s="145"/>
      <c r="L153" s="145">
        <v>43.822067633071761</v>
      </c>
      <c r="M153" s="145">
        <f t="shared" si="4"/>
        <v>97.650759159598707</v>
      </c>
    </row>
    <row r="154" spans="1:13" ht="12.75" customHeight="1">
      <c r="A154" s="143"/>
      <c r="B154" s="143"/>
      <c r="C154" s="143"/>
      <c r="D154" s="143" t="s">
        <v>675</v>
      </c>
      <c r="E154" s="142"/>
      <c r="F154" s="142"/>
      <c r="G154" s="141">
        <v>6746.2641183200003</v>
      </c>
      <c r="H154" s="141">
        <v>6575.5421039099992</v>
      </c>
      <c r="I154" s="141">
        <v>2841.7247812943997</v>
      </c>
      <c r="J154" s="141">
        <v>2645.115642102</v>
      </c>
      <c r="K154" s="145"/>
      <c r="L154" s="145">
        <v>40.22657904553818</v>
      </c>
      <c r="M154" s="145">
        <f t="shared" si="4"/>
        <v>93.08134480557105</v>
      </c>
    </row>
    <row r="155" spans="1:13" ht="12.75" customHeight="1">
      <c r="A155" s="143"/>
      <c r="B155" s="143"/>
      <c r="C155" s="143"/>
      <c r="D155" s="143" t="s">
        <v>360</v>
      </c>
      <c r="E155" s="142"/>
      <c r="F155" s="142"/>
      <c r="G155" s="141">
        <v>113.37328268</v>
      </c>
      <c r="H155" s="141">
        <v>121.93208883999999</v>
      </c>
      <c r="I155" s="141">
        <v>92.850748215599964</v>
      </c>
      <c r="J155" s="141">
        <v>85.794519547999982</v>
      </c>
      <c r="K155" s="145"/>
      <c r="L155" s="145">
        <v>70.362543908011006</v>
      </c>
      <c r="M155" s="145">
        <f t="shared" si="4"/>
        <v>92.400461166758319</v>
      </c>
    </row>
    <row r="156" spans="1:13" ht="12.75" customHeight="1">
      <c r="A156" s="143"/>
      <c r="B156" s="143"/>
      <c r="C156" s="143"/>
      <c r="D156" s="143" t="s">
        <v>359</v>
      </c>
      <c r="E156" s="142"/>
      <c r="F156" s="142"/>
      <c r="G156" s="141">
        <v>4395.8476056600002</v>
      </c>
      <c r="H156" s="141">
        <v>3192.2901346097997</v>
      </c>
      <c r="I156" s="141">
        <v>1717.5905675786003</v>
      </c>
      <c r="J156" s="141">
        <v>1675.9455714460003</v>
      </c>
      <c r="K156" s="145"/>
      <c r="L156" s="145">
        <v>52.49978857735794</v>
      </c>
      <c r="M156" s="145">
        <f t="shared" si="4"/>
        <v>97.575382811323337</v>
      </c>
    </row>
    <row r="157" spans="1:13" s="126" customFormat="1" ht="12.75" customHeight="1">
      <c r="A157" s="139"/>
      <c r="B157" s="139"/>
      <c r="C157" s="139" t="s">
        <v>358</v>
      </c>
      <c r="D157" s="139"/>
      <c r="E157" s="138"/>
      <c r="F157" s="138"/>
      <c r="G157" s="137">
        <v>42766.857233616967</v>
      </c>
      <c r="H157" s="137">
        <v>42766.857233616967</v>
      </c>
      <c r="I157" s="137">
        <v>24491.109389732093</v>
      </c>
      <c r="J157" s="137">
        <v>24491.109389732093</v>
      </c>
      <c r="K157" s="137"/>
      <c r="L157" s="137">
        <v>57.266563348220053</v>
      </c>
      <c r="M157" s="137">
        <f t="shared" si="4"/>
        <v>100</v>
      </c>
    </row>
    <row r="158" spans="1:13" ht="12.75" customHeight="1">
      <c r="A158" s="149"/>
      <c r="B158" s="149"/>
      <c r="C158" s="142"/>
      <c r="D158" s="142" t="s">
        <v>358</v>
      </c>
      <c r="E158" s="142"/>
      <c r="F158" s="142"/>
      <c r="G158" s="148">
        <v>42766.857233616967</v>
      </c>
      <c r="H158" s="141">
        <v>42766.857233616967</v>
      </c>
      <c r="I158" s="141">
        <v>24491.109389732093</v>
      </c>
      <c r="J158" s="141">
        <v>24491.109389732093</v>
      </c>
      <c r="K158" s="148"/>
      <c r="L158" s="148">
        <v>57.266563348220053</v>
      </c>
      <c r="M158" s="148">
        <f t="shared" si="4"/>
        <v>100</v>
      </c>
    </row>
    <row r="159" spans="1:13" s="126" customFormat="1" ht="12.75" customHeight="1">
      <c r="A159" s="153" t="s">
        <v>69</v>
      </c>
      <c r="B159" s="153"/>
      <c r="C159" s="153"/>
      <c r="D159" s="153"/>
      <c r="E159" s="153"/>
      <c r="F159" s="153"/>
      <c r="G159" s="152">
        <v>48189.07947185247</v>
      </c>
      <c r="H159" s="152">
        <v>44135.999676911364</v>
      </c>
      <c r="I159" s="152">
        <v>23331.818452861691</v>
      </c>
      <c r="J159" s="152">
        <v>23327.751366987672</v>
      </c>
      <c r="K159" s="152"/>
      <c r="L159" s="152">
        <v>52.854249451136816</v>
      </c>
      <c r="M159" s="152">
        <f t="shared" si="4"/>
        <v>99.982568500255411</v>
      </c>
    </row>
    <row r="160" spans="1:13" s="126" customFormat="1" ht="12.75" customHeight="1">
      <c r="A160" s="139"/>
      <c r="B160" s="139" t="s">
        <v>357</v>
      </c>
      <c r="C160" s="139"/>
      <c r="D160" s="139"/>
      <c r="E160" s="138"/>
      <c r="F160" s="138"/>
      <c r="G160" s="151">
        <v>48189.07947185247</v>
      </c>
      <c r="H160" s="151">
        <v>44135.999676911364</v>
      </c>
      <c r="I160" s="151">
        <v>23331.818452861691</v>
      </c>
      <c r="J160" s="151">
        <v>23327.751366987672</v>
      </c>
      <c r="K160" s="154"/>
      <c r="L160" s="154">
        <v>52.854249451136816</v>
      </c>
      <c r="M160" s="154">
        <f t="shared" si="4"/>
        <v>99.982568500255411</v>
      </c>
    </row>
    <row r="161" spans="1:13" s="126" customFormat="1" ht="12.75" customHeight="1">
      <c r="A161" s="139"/>
      <c r="B161" s="139"/>
      <c r="C161" s="139" t="s">
        <v>69</v>
      </c>
      <c r="D161" s="139"/>
      <c r="E161" s="138"/>
      <c r="F161" s="138"/>
      <c r="G161" s="137">
        <v>37637.779471852467</v>
      </c>
      <c r="H161" s="137">
        <v>33584.699676911368</v>
      </c>
      <c r="I161" s="137">
        <v>18950.808452861693</v>
      </c>
      <c r="J161" s="137">
        <v>18946.74136698767</v>
      </c>
      <c r="K161" s="137"/>
      <c r="L161" s="137">
        <v>56.41480063617503</v>
      </c>
      <c r="M161" s="137">
        <f t="shared" si="4"/>
        <v>99.978538721004227</v>
      </c>
    </row>
    <row r="162" spans="1:13" s="126" customFormat="1" ht="12.75" customHeight="1">
      <c r="A162" s="139"/>
      <c r="B162" s="139"/>
      <c r="C162" s="139"/>
      <c r="D162" s="139" t="s">
        <v>356</v>
      </c>
      <c r="E162" s="138"/>
      <c r="F162" s="138"/>
      <c r="G162" s="151">
        <v>37637.779471852467</v>
      </c>
      <c r="H162" s="151">
        <v>33584.699676911368</v>
      </c>
      <c r="I162" s="151">
        <v>18950.808452861693</v>
      </c>
      <c r="J162" s="151">
        <v>18946.74136698767</v>
      </c>
      <c r="K162" s="154"/>
      <c r="L162" s="154">
        <v>56.41480063617503</v>
      </c>
      <c r="M162" s="154">
        <f t="shared" si="4"/>
        <v>99.978538721004227</v>
      </c>
    </row>
    <row r="163" spans="1:13" ht="12.75" customHeight="1">
      <c r="A163" s="143"/>
      <c r="B163" s="143"/>
      <c r="C163" s="143"/>
      <c r="D163" s="143"/>
      <c r="E163" s="142" t="s">
        <v>355</v>
      </c>
      <c r="F163" s="142"/>
      <c r="G163" s="148">
        <v>534.435730891459</v>
      </c>
      <c r="H163" s="141">
        <v>487.80084740895848</v>
      </c>
      <c r="I163" s="141">
        <v>305.83296880895966</v>
      </c>
      <c r="J163" s="141">
        <v>301.76588295745967</v>
      </c>
      <c r="K163" s="148"/>
      <c r="L163" s="148">
        <v>61.862517164605833</v>
      </c>
      <c r="M163" s="148">
        <f t="shared" si="4"/>
        <v>98.670161079317609</v>
      </c>
    </row>
    <row r="164" spans="1:13" s="126" customFormat="1" ht="12.75" customHeight="1">
      <c r="A164" s="139"/>
      <c r="B164" s="139"/>
      <c r="C164" s="139"/>
      <c r="D164" s="139"/>
      <c r="E164" s="138" t="s">
        <v>354</v>
      </c>
      <c r="F164" s="138"/>
      <c r="G164" s="151">
        <v>37103.343740961005</v>
      </c>
      <c r="H164" s="151">
        <v>33096.89882950241</v>
      </c>
      <c r="I164" s="151">
        <v>18644.975484052735</v>
      </c>
      <c r="J164" s="151">
        <v>18644.975484030208</v>
      </c>
      <c r="K164" s="154"/>
      <c r="L164" s="154">
        <v>56.334509103342853</v>
      </c>
      <c r="M164" s="154">
        <f t="shared" si="4"/>
        <v>99.999999999879179</v>
      </c>
    </row>
    <row r="165" spans="1:13" ht="12.75" customHeight="1">
      <c r="A165" s="143"/>
      <c r="B165" s="143"/>
      <c r="C165" s="143"/>
      <c r="D165" s="143"/>
      <c r="E165" s="142"/>
      <c r="F165" s="142" t="s">
        <v>353</v>
      </c>
      <c r="G165" s="141">
        <v>5142.4435805765952</v>
      </c>
      <c r="H165" s="141">
        <v>4561.0620704105286</v>
      </c>
      <c r="I165" s="141">
        <v>3154.6161087647097</v>
      </c>
      <c r="J165" s="141">
        <v>3154.6161087647097</v>
      </c>
      <c r="K165" s="145"/>
      <c r="L165" s="145">
        <v>69.164068808227626</v>
      </c>
      <c r="M165" s="145">
        <f t="shared" si="4"/>
        <v>100</v>
      </c>
    </row>
    <row r="166" spans="1:13" ht="12.75" customHeight="1">
      <c r="A166" s="143"/>
      <c r="B166" s="143"/>
      <c r="C166" s="143"/>
      <c r="D166" s="143"/>
      <c r="E166" s="142"/>
      <c r="F166" s="142" t="s">
        <v>352</v>
      </c>
      <c r="G166" s="141">
        <v>2016.7587413038725</v>
      </c>
      <c r="H166" s="141">
        <v>1017.2103171035369</v>
      </c>
      <c r="I166" s="141">
        <v>543.58903630392672</v>
      </c>
      <c r="J166" s="141">
        <v>543.58903628140024</v>
      </c>
      <c r="K166" s="145"/>
      <c r="L166" s="145">
        <v>53.43919808336657</v>
      </c>
      <c r="M166" s="145">
        <f t="shared" si="4"/>
        <v>99.999999995855973</v>
      </c>
    </row>
    <row r="167" spans="1:13" ht="12.75" customHeight="1">
      <c r="A167" s="149"/>
      <c r="B167" s="149"/>
      <c r="C167" s="142"/>
      <c r="D167" s="142"/>
      <c r="E167" s="142"/>
      <c r="F167" s="142" t="s">
        <v>301</v>
      </c>
      <c r="G167" s="148">
        <v>29944.141419080534</v>
      </c>
      <c r="H167" s="141">
        <v>27518.626441988345</v>
      </c>
      <c r="I167" s="141">
        <v>14946.770338984097</v>
      </c>
      <c r="J167" s="141">
        <v>14946.770338984097</v>
      </c>
      <c r="K167" s="148"/>
      <c r="L167" s="148">
        <v>54.315103155650547</v>
      </c>
      <c r="M167" s="148">
        <f t="shared" si="4"/>
        <v>100</v>
      </c>
    </row>
    <row r="168" spans="1:13" s="126" customFormat="1" ht="12.75" customHeight="1">
      <c r="A168" s="139"/>
      <c r="B168" s="139"/>
      <c r="C168" s="139" t="s">
        <v>351</v>
      </c>
      <c r="D168" s="139"/>
      <c r="E168" s="138"/>
      <c r="F168" s="138"/>
      <c r="G168" s="151">
        <v>10551.3</v>
      </c>
      <c r="H168" s="151">
        <v>10551.3</v>
      </c>
      <c r="I168" s="151">
        <v>4381.01</v>
      </c>
      <c r="J168" s="151">
        <v>4381.01</v>
      </c>
      <c r="K168" s="150"/>
      <c r="L168" s="150">
        <v>41.521044800166806</v>
      </c>
      <c r="M168" s="150">
        <f t="shared" ref="M168:M197" si="5">IFERROR(+J168/I168*100,"n.a.")</f>
        <v>100</v>
      </c>
    </row>
    <row r="169" spans="1:13" ht="12.75" customHeight="1">
      <c r="A169" s="143"/>
      <c r="B169" s="143"/>
      <c r="C169" s="143"/>
      <c r="D169" s="143" t="s">
        <v>350</v>
      </c>
      <c r="E169" s="142"/>
      <c r="F169" s="142"/>
      <c r="G169" s="141">
        <v>10201.299999999999</v>
      </c>
      <c r="H169" s="141">
        <v>10201.299999999999</v>
      </c>
      <c r="I169" s="141">
        <v>4381.01</v>
      </c>
      <c r="J169" s="141">
        <v>4381.01</v>
      </c>
      <c r="K169" s="140"/>
      <c r="L169" s="140">
        <v>42.945604971915351</v>
      </c>
      <c r="M169" s="140">
        <f t="shared" si="5"/>
        <v>100</v>
      </c>
    </row>
    <row r="170" spans="1:13" ht="12.75" customHeight="1">
      <c r="A170" s="143"/>
      <c r="B170" s="143"/>
      <c r="C170" s="143"/>
      <c r="D170" s="143" t="s">
        <v>349</v>
      </c>
      <c r="E170" s="142"/>
      <c r="F170" s="142"/>
      <c r="G170" s="141">
        <v>350</v>
      </c>
      <c r="H170" s="141">
        <v>350</v>
      </c>
      <c r="I170" s="141">
        <v>0</v>
      </c>
      <c r="J170" s="141">
        <v>0</v>
      </c>
      <c r="K170" s="140"/>
      <c r="L170" s="140">
        <v>0</v>
      </c>
      <c r="M170" s="140" t="str">
        <f t="shared" si="5"/>
        <v>n.a.</v>
      </c>
    </row>
    <row r="171" spans="1:13" s="126" customFormat="1" ht="12.75" customHeight="1">
      <c r="A171" s="153" t="s">
        <v>325</v>
      </c>
      <c r="B171" s="153"/>
      <c r="C171" s="153"/>
      <c r="D171" s="153"/>
      <c r="E171" s="153"/>
      <c r="F171" s="153"/>
      <c r="G171" s="152">
        <v>1047.691875</v>
      </c>
      <c r="H171" s="152">
        <v>1196.9004825699999</v>
      </c>
      <c r="I171" s="152">
        <v>729.50548279999998</v>
      </c>
      <c r="J171" s="152">
        <v>721.43975438999996</v>
      </c>
      <c r="K171" s="152"/>
      <c r="L171" s="152">
        <v>60.275667434013847</v>
      </c>
      <c r="M171" s="152">
        <f t="shared" si="5"/>
        <v>98.894356711475012</v>
      </c>
    </row>
    <row r="172" spans="1:13" s="126" customFormat="1" ht="12.75" customHeight="1">
      <c r="A172" s="139"/>
      <c r="B172" s="139" t="s">
        <v>348</v>
      </c>
      <c r="C172" s="139"/>
      <c r="D172" s="139"/>
      <c r="E172" s="138"/>
      <c r="F172" s="138"/>
      <c r="G172" s="137">
        <v>1047.691875</v>
      </c>
      <c r="H172" s="137">
        <v>1196.9004825699999</v>
      </c>
      <c r="I172" s="137">
        <v>729.50548279999998</v>
      </c>
      <c r="J172" s="137">
        <v>721.43975438999996</v>
      </c>
      <c r="K172" s="137"/>
      <c r="L172" s="150">
        <v>60.275667434013847</v>
      </c>
      <c r="M172" s="137">
        <f t="shared" si="5"/>
        <v>98.894356711475012</v>
      </c>
    </row>
    <row r="173" spans="1:13" s="126" customFormat="1" ht="12.75" customHeight="1">
      <c r="A173" s="144"/>
      <c r="B173" s="144"/>
      <c r="C173" s="138" t="s">
        <v>58</v>
      </c>
      <c r="D173" s="138"/>
      <c r="E173" s="138"/>
      <c r="F173" s="138"/>
      <c r="G173" s="137">
        <v>1047.691875</v>
      </c>
      <c r="H173" s="137">
        <v>1196.9004825699999</v>
      </c>
      <c r="I173" s="137">
        <v>729.50548279999998</v>
      </c>
      <c r="J173" s="137">
        <v>721.43975438999996</v>
      </c>
      <c r="K173" s="137"/>
      <c r="L173" s="150">
        <v>60.275667434013847</v>
      </c>
      <c r="M173" s="137">
        <f t="shared" si="5"/>
        <v>98.894356711475012</v>
      </c>
    </row>
    <row r="174" spans="1:13" s="126" customFormat="1" ht="12.75" customHeight="1">
      <c r="A174" s="139"/>
      <c r="B174" s="139"/>
      <c r="C174" s="139"/>
      <c r="D174" s="139" t="s">
        <v>347</v>
      </c>
      <c r="E174" s="138"/>
      <c r="F174" s="138"/>
      <c r="G174" s="137">
        <v>1047.691875</v>
      </c>
      <c r="H174" s="137">
        <v>1196.9004825699999</v>
      </c>
      <c r="I174" s="137">
        <v>729.50548279999998</v>
      </c>
      <c r="J174" s="137">
        <v>721.43975438999996</v>
      </c>
      <c r="K174" s="137"/>
      <c r="L174" s="150">
        <v>60.275667434013847</v>
      </c>
      <c r="M174" s="137">
        <f t="shared" si="5"/>
        <v>98.894356711475012</v>
      </c>
    </row>
    <row r="175" spans="1:13" ht="12.75" customHeight="1">
      <c r="A175" s="143"/>
      <c r="B175" s="143"/>
      <c r="C175" s="143"/>
      <c r="D175" s="143"/>
      <c r="E175" s="142" t="s">
        <v>346</v>
      </c>
      <c r="F175" s="142"/>
      <c r="G175" s="141">
        <v>184.59238999999999</v>
      </c>
      <c r="H175" s="141">
        <v>183.39239000000001</v>
      </c>
      <c r="I175" s="141">
        <v>62.583527279999991</v>
      </c>
      <c r="J175" s="141">
        <v>59.057447889999999</v>
      </c>
      <c r="K175" s="145"/>
      <c r="L175" s="145">
        <v>32.202780000849543</v>
      </c>
      <c r="M175" s="145">
        <f t="shared" si="5"/>
        <v>94.365802722776806</v>
      </c>
    </row>
    <row r="176" spans="1:13" ht="12.75" customHeight="1">
      <c r="A176" s="149"/>
      <c r="B176" s="149"/>
      <c r="C176" s="142"/>
      <c r="D176" s="142"/>
      <c r="E176" s="142" t="s">
        <v>345</v>
      </c>
      <c r="F176" s="142"/>
      <c r="G176" s="148">
        <v>548.08169999999996</v>
      </c>
      <c r="H176" s="141">
        <v>698.49030756999991</v>
      </c>
      <c r="I176" s="141">
        <v>536.60098602999994</v>
      </c>
      <c r="J176" s="141">
        <v>532.14703700999996</v>
      </c>
      <c r="K176" s="148"/>
      <c r="L176" s="148">
        <v>76.185314419222678</v>
      </c>
      <c r="M176" s="148">
        <f t="shared" si="5"/>
        <v>99.169970026899847</v>
      </c>
    </row>
    <row r="177" spans="1:13" ht="12.75" customHeight="1">
      <c r="A177" s="143"/>
      <c r="B177" s="143"/>
      <c r="C177" s="143"/>
      <c r="D177" s="143"/>
      <c r="E177" s="142" t="s">
        <v>344</v>
      </c>
      <c r="F177" s="142"/>
      <c r="G177" s="141">
        <v>315.017785</v>
      </c>
      <c r="H177" s="141">
        <v>315.017785</v>
      </c>
      <c r="I177" s="141">
        <v>130.32096948999998</v>
      </c>
      <c r="J177" s="141">
        <v>130.23526949000001</v>
      </c>
      <c r="K177" s="140"/>
      <c r="L177" s="140">
        <v>41.342195803325836</v>
      </c>
      <c r="M177" s="140">
        <f t="shared" si="5"/>
        <v>99.934239286021779</v>
      </c>
    </row>
    <row r="178" spans="1:13" s="126" customFormat="1" ht="12.75" customHeight="1">
      <c r="A178" s="153" t="s">
        <v>326</v>
      </c>
      <c r="B178" s="153"/>
      <c r="C178" s="153"/>
      <c r="D178" s="153"/>
      <c r="E178" s="153"/>
      <c r="F178" s="153"/>
      <c r="G178" s="152">
        <v>10200.438523999999</v>
      </c>
      <c r="H178" s="152">
        <v>10807.549337890006</v>
      </c>
      <c r="I178" s="152">
        <v>5706.9156645899975</v>
      </c>
      <c r="J178" s="152">
        <v>5515.4922459699983</v>
      </c>
      <c r="K178" s="152"/>
      <c r="L178" s="152">
        <v>51.033699440384019</v>
      </c>
      <c r="M178" s="152">
        <f t="shared" si="5"/>
        <v>96.645764019122723</v>
      </c>
    </row>
    <row r="179" spans="1:13" s="126" customFormat="1" ht="12.75" customHeight="1">
      <c r="A179" s="139"/>
      <c r="B179" s="139" t="s">
        <v>343</v>
      </c>
      <c r="C179" s="139"/>
      <c r="D179" s="139"/>
      <c r="E179" s="138"/>
      <c r="F179" s="138"/>
      <c r="G179" s="151">
        <v>10200.438523999999</v>
      </c>
      <c r="H179" s="151">
        <v>10807.549337890006</v>
      </c>
      <c r="I179" s="151">
        <v>5706.9156645899975</v>
      </c>
      <c r="J179" s="151">
        <v>5515.4922459699983</v>
      </c>
      <c r="K179" s="150"/>
      <c r="L179" s="150">
        <v>51.033699440384019</v>
      </c>
      <c r="M179" s="150">
        <f t="shared" si="5"/>
        <v>96.645764019122723</v>
      </c>
    </row>
    <row r="180" spans="1:13" s="126" customFormat="1" ht="12.75" customHeight="1">
      <c r="A180" s="139"/>
      <c r="B180" s="139"/>
      <c r="C180" s="139" t="s">
        <v>342</v>
      </c>
      <c r="D180" s="139"/>
      <c r="E180" s="138"/>
      <c r="F180" s="138"/>
      <c r="G180" s="151">
        <v>7153.6143499999998</v>
      </c>
      <c r="H180" s="151">
        <v>7654.5293872100083</v>
      </c>
      <c r="I180" s="151">
        <v>4151.906463549999</v>
      </c>
      <c r="J180" s="151">
        <v>4019.2995668500002</v>
      </c>
      <c r="K180" s="150"/>
      <c r="L180" s="150">
        <v>52.508774393966895</v>
      </c>
      <c r="M180" s="150">
        <f t="shared" si="5"/>
        <v>96.80612032414102</v>
      </c>
    </row>
    <row r="181" spans="1:13" ht="12.75" customHeight="1">
      <c r="A181" s="149"/>
      <c r="B181" s="149"/>
      <c r="C181" s="142"/>
      <c r="D181" s="142" t="s">
        <v>341</v>
      </c>
      <c r="E181" s="142"/>
      <c r="F181" s="142"/>
      <c r="G181" s="148">
        <v>184.19803400000001</v>
      </c>
      <c r="H181" s="141">
        <v>340.42593400000004</v>
      </c>
      <c r="I181" s="141">
        <v>171.45307544000008</v>
      </c>
      <c r="J181" s="141">
        <v>162.98210780000011</v>
      </c>
      <c r="K181" s="148"/>
      <c r="L181" s="148">
        <v>47.875937618783205</v>
      </c>
      <c r="M181" s="148">
        <f t="shared" si="5"/>
        <v>95.059308432782018</v>
      </c>
    </row>
    <row r="182" spans="1:13" ht="12.75" customHeight="1">
      <c r="A182" s="143"/>
      <c r="B182" s="143"/>
      <c r="C182" s="143"/>
      <c r="D182" s="143" t="s">
        <v>340</v>
      </c>
      <c r="E182" s="142"/>
      <c r="F182" s="142"/>
      <c r="G182" s="141">
        <v>13.430099999999999</v>
      </c>
      <c r="H182" s="141">
        <v>13.430100000000001</v>
      </c>
      <c r="I182" s="141">
        <v>4.6061635599999988</v>
      </c>
      <c r="J182" s="141">
        <v>4.0995166699999999</v>
      </c>
      <c r="K182" s="145"/>
      <c r="L182" s="145">
        <v>30.524840991504153</v>
      </c>
      <c r="M182" s="145">
        <f t="shared" si="5"/>
        <v>89.00067521701294</v>
      </c>
    </row>
    <row r="183" spans="1:13" ht="12.75" customHeight="1">
      <c r="A183" s="143"/>
      <c r="B183" s="143"/>
      <c r="C183" s="143"/>
      <c r="D183" s="143" t="s">
        <v>339</v>
      </c>
      <c r="E183" s="142"/>
      <c r="F183" s="142"/>
      <c r="G183" s="141">
        <v>654.97239300000001</v>
      </c>
      <c r="H183" s="141">
        <v>712.57667591000006</v>
      </c>
      <c r="I183" s="141">
        <v>462.26459635999993</v>
      </c>
      <c r="J183" s="141">
        <v>461.52321532000002</v>
      </c>
      <c r="K183" s="145"/>
      <c r="L183" s="145">
        <v>64.768218063074983</v>
      </c>
      <c r="M183" s="145">
        <f t="shared" si="5"/>
        <v>99.839619766290184</v>
      </c>
    </row>
    <row r="184" spans="1:13" ht="12.75" customHeight="1">
      <c r="A184" s="143"/>
      <c r="B184" s="143"/>
      <c r="C184" s="143"/>
      <c r="D184" s="143" t="s">
        <v>338</v>
      </c>
      <c r="E184" s="142"/>
      <c r="F184" s="142"/>
      <c r="G184" s="141">
        <v>68.082902000000004</v>
      </c>
      <c r="H184" s="141">
        <v>68.082902000000004</v>
      </c>
      <c r="I184" s="141">
        <v>37.962594000000003</v>
      </c>
      <c r="J184" s="141">
        <v>37.962594000000003</v>
      </c>
      <c r="K184" s="145"/>
      <c r="L184" s="145">
        <v>55.759365251498828</v>
      </c>
      <c r="M184" s="145">
        <f t="shared" si="5"/>
        <v>100</v>
      </c>
    </row>
    <row r="185" spans="1:13" ht="12.75" customHeight="1">
      <c r="A185" s="143"/>
      <c r="B185" s="143"/>
      <c r="C185" s="143"/>
      <c r="D185" s="143" t="s">
        <v>337</v>
      </c>
      <c r="E185" s="142"/>
      <c r="F185" s="142"/>
      <c r="G185" s="141">
        <v>3640.6261</v>
      </c>
      <c r="H185" s="141">
        <v>3825.5878420800082</v>
      </c>
      <c r="I185" s="141">
        <v>1970.7866298599999</v>
      </c>
      <c r="J185" s="141">
        <v>1878.5569568700012</v>
      </c>
      <c r="K185" s="145"/>
      <c r="L185" s="145">
        <v>49.105053508550782</v>
      </c>
      <c r="M185" s="145">
        <f t="shared" si="5"/>
        <v>95.320159392569522</v>
      </c>
    </row>
    <row r="186" spans="1:13" ht="12.75" customHeight="1">
      <c r="A186" s="143"/>
      <c r="B186" s="143"/>
      <c r="C186" s="143"/>
      <c r="D186" s="143" t="s">
        <v>336</v>
      </c>
      <c r="E186" s="142"/>
      <c r="F186" s="142"/>
      <c r="G186" s="141">
        <v>7.7322649999999999</v>
      </c>
      <c r="H186" s="141">
        <v>7.7322649999999999</v>
      </c>
      <c r="I186" s="141">
        <v>3.8784813900000001</v>
      </c>
      <c r="J186" s="141">
        <v>3.8503050999999999</v>
      </c>
      <c r="K186" s="145"/>
      <c r="L186" s="145">
        <v>49.79530706720476</v>
      </c>
      <c r="M186" s="145">
        <f t="shared" si="5"/>
        <v>99.273522619635415</v>
      </c>
    </row>
    <row r="187" spans="1:13" ht="12.75" customHeight="1">
      <c r="A187" s="143"/>
      <c r="B187" s="143"/>
      <c r="C187" s="143"/>
      <c r="D187" s="143" t="s">
        <v>335</v>
      </c>
      <c r="E187" s="142"/>
      <c r="F187" s="142"/>
      <c r="G187" s="141">
        <v>254.87696099999999</v>
      </c>
      <c r="H187" s="141">
        <v>309.39544798999992</v>
      </c>
      <c r="I187" s="141">
        <v>184.43785030000001</v>
      </c>
      <c r="J187" s="141">
        <v>183.07732168000001</v>
      </c>
      <c r="K187" s="145"/>
      <c r="L187" s="145">
        <v>59.172597033786133</v>
      </c>
      <c r="M187" s="145">
        <f t="shared" si="5"/>
        <v>99.262337628752988</v>
      </c>
    </row>
    <row r="188" spans="1:13" ht="12.75" customHeight="1">
      <c r="A188" s="143"/>
      <c r="B188" s="143"/>
      <c r="C188" s="143"/>
      <c r="D188" s="143" t="s">
        <v>334</v>
      </c>
      <c r="E188" s="142"/>
      <c r="F188" s="142"/>
      <c r="G188" s="148">
        <v>29.042203000000001</v>
      </c>
      <c r="H188" s="141">
        <v>32.14791898</v>
      </c>
      <c r="I188" s="141">
        <v>18.675379979999999</v>
      </c>
      <c r="J188" s="141">
        <v>17.920618149999999</v>
      </c>
      <c r="K188" s="148"/>
      <c r="L188" s="148">
        <v>55.74425567374626</v>
      </c>
      <c r="M188" s="148">
        <f t="shared" si="5"/>
        <v>95.958519554577762</v>
      </c>
    </row>
    <row r="189" spans="1:13" ht="12.75" customHeight="1">
      <c r="A189" s="143"/>
      <c r="B189" s="143"/>
      <c r="C189" s="143"/>
      <c r="D189" s="143" t="s">
        <v>333</v>
      </c>
      <c r="E189" s="147"/>
      <c r="F189" s="146"/>
      <c r="G189" s="141">
        <v>2151.4903009999998</v>
      </c>
      <c r="H189" s="141">
        <v>2194.1619180199996</v>
      </c>
      <c r="I189" s="141">
        <v>1212.3210719099995</v>
      </c>
      <c r="J189" s="141">
        <v>1186.3032507199996</v>
      </c>
      <c r="K189" s="145"/>
      <c r="L189" s="145">
        <v>54.06634947846117</v>
      </c>
      <c r="M189" s="145">
        <f t="shared" si="5"/>
        <v>97.853883612778489</v>
      </c>
    </row>
    <row r="190" spans="1:13" ht="12.75" customHeight="1">
      <c r="A190" s="143"/>
      <c r="B190" s="143"/>
      <c r="C190" s="143"/>
      <c r="D190" s="143" t="s">
        <v>332</v>
      </c>
      <c r="E190" s="147"/>
      <c r="F190" s="146"/>
      <c r="G190" s="141">
        <v>107.347866</v>
      </c>
      <c r="H190" s="141">
        <v>107.0904</v>
      </c>
      <c r="I190" s="141">
        <v>66.95372918999999</v>
      </c>
      <c r="J190" s="141">
        <v>65.60815436</v>
      </c>
      <c r="K190" s="145"/>
      <c r="L190" s="145">
        <v>61.264272390429021</v>
      </c>
      <c r="M190" s="145">
        <f t="shared" si="5"/>
        <v>97.990291435176758</v>
      </c>
    </row>
    <row r="191" spans="1:13" ht="12.75" customHeight="1">
      <c r="A191" s="143"/>
      <c r="B191" s="143"/>
      <c r="C191" s="143"/>
      <c r="D191" s="143" t="s">
        <v>331</v>
      </c>
      <c r="E191" s="147"/>
      <c r="F191" s="146"/>
      <c r="G191" s="141">
        <v>41.815224999999998</v>
      </c>
      <c r="H191" s="141">
        <v>43.897983229999987</v>
      </c>
      <c r="I191" s="141">
        <v>18.566891559999995</v>
      </c>
      <c r="J191" s="141">
        <v>17.415526179999997</v>
      </c>
      <c r="K191" s="145"/>
      <c r="L191" s="145">
        <v>39.672725028739322</v>
      </c>
      <c r="M191" s="145">
        <f t="shared" si="5"/>
        <v>93.798825310745784</v>
      </c>
    </row>
    <row r="192" spans="1:13" s="126" customFormat="1" ht="12.75" customHeight="1">
      <c r="A192" s="144"/>
      <c r="B192" s="144"/>
      <c r="C192" s="138" t="s">
        <v>58</v>
      </c>
      <c r="D192" s="138"/>
      <c r="E192" s="138"/>
      <c r="F192" s="138"/>
      <c r="G192" s="137">
        <v>2165.7591109999998</v>
      </c>
      <c r="H192" s="137">
        <v>2228.5495172899991</v>
      </c>
      <c r="I192" s="137">
        <v>1105.590626539999</v>
      </c>
      <c r="J192" s="137">
        <v>1095.3590435599992</v>
      </c>
      <c r="K192" s="137"/>
      <c r="L192" s="137">
        <v>49.15120956755753</v>
      </c>
      <c r="M192" s="137">
        <f t="shared" si="5"/>
        <v>99.074559539997182</v>
      </c>
    </row>
    <row r="193" spans="1:14" ht="12.75" customHeight="1">
      <c r="A193" s="143"/>
      <c r="B193" s="143"/>
      <c r="C193" s="143"/>
      <c r="D193" s="143" t="s">
        <v>330</v>
      </c>
      <c r="E193" s="142"/>
      <c r="F193" s="142"/>
      <c r="G193" s="141">
        <v>825.34344799999997</v>
      </c>
      <c r="H193" s="141">
        <v>866.45108635999975</v>
      </c>
      <c r="I193" s="141">
        <v>438.90739324999942</v>
      </c>
      <c r="J193" s="141">
        <v>435.58524544999938</v>
      </c>
      <c r="K193" s="140"/>
      <c r="L193" s="140">
        <v>50.272341082739324</v>
      </c>
      <c r="M193" s="140">
        <f t="shared" si="5"/>
        <v>99.243086844493462</v>
      </c>
    </row>
    <row r="194" spans="1:14" ht="12.75" customHeight="1">
      <c r="A194" s="143"/>
      <c r="B194" s="143"/>
      <c r="C194" s="143"/>
      <c r="D194" s="143" t="s">
        <v>329</v>
      </c>
      <c r="E194" s="142"/>
      <c r="F194" s="142"/>
      <c r="G194" s="141">
        <v>933.20639900000003</v>
      </c>
      <c r="H194" s="141">
        <v>943.62303446999954</v>
      </c>
      <c r="I194" s="141">
        <v>467.46379083999977</v>
      </c>
      <c r="J194" s="141">
        <v>461.47619174999983</v>
      </c>
      <c r="K194" s="140"/>
      <c r="L194" s="140">
        <v>48.904718822299102</v>
      </c>
      <c r="M194" s="140">
        <f t="shared" si="5"/>
        <v>98.719130934346666</v>
      </c>
    </row>
    <row r="195" spans="1:14" ht="12.75" customHeight="1">
      <c r="A195" s="143"/>
      <c r="B195" s="143"/>
      <c r="C195" s="143"/>
      <c r="D195" s="143" t="s">
        <v>328</v>
      </c>
      <c r="E195" s="142"/>
      <c r="F195" s="142"/>
      <c r="G195" s="141">
        <v>407.20926400000002</v>
      </c>
      <c r="H195" s="141">
        <v>418.47539646000007</v>
      </c>
      <c r="I195" s="141">
        <v>199.21944244999992</v>
      </c>
      <c r="J195" s="141">
        <v>198.29760635999995</v>
      </c>
      <c r="K195" s="140"/>
      <c r="L195" s="140">
        <v>47.385726386175776</v>
      </c>
      <c r="M195" s="140">
        <f t="shared" si="5"/>
        <v>99.537276041603548</v>
      </c>
    </row>
    <row r="196" spans="1:14" s="126" customFormat="1" ht="12.75" customHeight="1">
      <c r="A196" s="139"/>
      <c r="B196" s="139"/>
      <c r="C196" s="139" t="s">
        <v>327</v>
      </c>
      <c r="D196" s="139"/>
      <c r="E196" s="138"/>
      <c r="F196" s="138"/>
      <c r="G196" s="137">
        <v>881.06506300000001</v>
      </c>
      <c r="H196" s="137">
        <v>924.47043338999845</v>
      </c>
      <c r="I196" s="137">
        <v>449.41857449999929</v>
      </c>
      <c r="J196" s="137">
        <v>400.83363555999898</v>
      </c>
      <c r="K196" s="137"/>
      <c r="L196" s="137">
        <v>43.358188762203795</v>
      </c>
      <c r="M196" s="137">
        <f t="shared" si="5"/>
        <v>89.189378967245958</v>
      </c>
    </row>
    <row r="197" spans="1:14" ht="12.75" customHeight="1" thickBot="1">
      <c r="A197" s="136"/>
      <c r="B197" s="136"/>
      <c r="C197" s="136"/>
      <c r="D197" s="136" t="s">
        <v>327</v>
      </c>
      <c r="E197" s="135"/>
      <c r="F197" s="135"/>
      <c r="G197" s="134">
        <v>881.06506300000001</v>
      </c>
      <c r="H197" s="134">
        <v>924.47043338999845</v>
      </c>
      <c r="I197" s="134">
        <v>449.41857449999929</v>
      </c>
      <c r="J197" s="134">
        <v>400.83363555999898</v>
      </c>
      <c r="K197" s="133"/>
      <c r="L197" s="133">
        <v>43.358188762203795</v>
      </c>
      <c r="M197" s="133">
        <f t="shared" si="5"/>
        <v>89.189378967245958</v>
      </c>
    </row>
    <row r="198" spans="1:14" ht="54.75" customHeight="1">
      <c r="A198" s="309" t="s">
        <v>671</v>
      </c>
      <c r="B198" s="309"/>
      <c r="C198" s="309"/>
      <c r="D198" s="309"/>
      <c r="E198" s="309"/>
      <c r="F198" s="309"/>
      <c r="G198" s="309"/>
      <c r="H198" s="309"/>
      <c r="I198" s="309"/>
      <c r="J198" s="309"/>
      <c r="K198" s="309"/>
      <c r="L198" s="309"/>
      <c r="M198" s="309"/>
    </row>
    <row r="199" spans="1:14" ht="20.25" customHeight="1">
      <c r="A199" s="302"/>
      <c r="B199" s="303"/>
      <c r="C199" s="303"/>
      <c r="D199" s="303"/>
      <c r="E199" s="303"/>
      <c r="F199" s="303"/>
      <c r="G199" s="303"/>
      <c r="H199" s="303"/>
      <c r="I199" s="303"/>
      <c r="J199" s="303"/>
      <c r="K199" s="303"/>
      <c r="L199" s="303"/>
      <c r="M199" s="303"/>
    </row>
    <row r="200" spans="1:14" ht="20.25" customHeight="1">
      <c r="A200" s="302"/>
      <c r="B200" s="303"/>
      <c r="C200" s="303"/>
      <c r="D200" s="303"/>
      <c r="E200" s="303"/>
      <c r="F200" s="303"/>
      <c r="G200" s="303"/>
      <c r="H200" s="303"/>
      <c r="I200" s="303"/>
      <c r="J200" s="303"/>
      <c r="K200" s="303"/>
      <c r="L200" s="303"/>
      <c r="M200" s="303"/>
    </row>
    <row r="201" spans="1:14" ht="12.75" customHeight="1">
      <c r="A201" s="132"/>
      <c r="G201" s="1"/>
      <c r="K201" s="1"/>
    </row>
    <row r="204" spans="1:14">
      <c r="F204" s="81"/>
      <c r="G204" s="82"/>
      <c r="H204" s="81"/>
      <c r="I204" s="81"/>
      <c r="J204" s="81"/>
    </row>
    <row r="205" spans="1:14">
      <c r="F205" s="81"/>
      <c r="G205" s="131"/>
      <c r="H205" s="131"/>
      <c r="I205" s="131"/>
      <c r="J205" s="131"/>
      <c r="L205" s="117"/>
      <c r="M205" s="117"/>
      <c r="N205" s="117"/>
    </row>
    <row r="206" spans="1:14">
      <c r="F206" s="81"/>
      <c r="G206" s="131"/>
      <c r="H206" s="131"/>
      <c r="I206" s="131"/>
      <c r="J206" s="131"/>
      <c r="L206" s="117"/>
      <c r="M206" s="117"/>
      <c r="N206" s="117"/>
    </row>
    <row r="207" spans="1:14">
      <c r="F207" s="81"/>
      <c r="G207" s="131"/>
      <c r="H207" s="131"/>
      <c r="I207" s="131"/>
      <c r="J207" s="131"/>
      <c r="L207" s="117"/>
      <c r="M207" s="117"/>
      <c r="N207" s="117"/>
    </row>
    <row r="208" spans="1:14">
      <c r="F208" s="81"/>
      <c r="G208" s="131"/>
      <c r="H208" s="131"/>
      <c r="I208" s="131"/>
      <c r="J208" s="131"/>
      <c r="L208" s="117"/>
      <c r="M208" s="117"/>
      <c r="N208" s="117"/>
    </row>
    <row r="209" spans="6:14">
      <c r="F209" s="81"/>
      <c r="G209" s="131"/>
      <c r="H209" s="131"/>
      <c r="I209" s="131"/>
      <c r="J209" s="131"/>
      <c r="L209" s="117"/>
      <c r="M209" s="117"/>
      <c r="N209" s="117"/>
    </row>
    <row r="210" spans="6:14">
      <c r="F210" s="81"/>
      <c r="G210" s="131"/>
      <c r="H210" s="131"/>
      <c r="I210" s="131"/>
      <c r="J210" s="131"/>
      <c r="L210" s="117"/>
      <c r="M210" s="117"/>
      <c r="N210" s="117"/>
    </row>
    <row r="211" spans="6:14">
      <c r="F211" s="81"/>
      <c r="G211" s="131"/>
      <c r="H211" s="131"/>
      <c r="I211" s="131"/>
      <c r="J211" s="131"/>
      <c r="L211" s="117"/>
      <c r="M211" s="117"/>
      <c r="N211" s="117"/>
    </row>
    <row r="212" spans="6:14">
      <c r="F212" s="81"/>
      <c r="G212" s="131"/>
      <c r="H212" s="131"/>
      <c r="I212" s="131"/>
      <c r="J212" s="131"/>
      <c r="L212" s="117"/>
      <c r="M212" s="117"/>
      <c r="N212" s="117"/>
    </row>
    <row r="213" spans="6:14">
      <c r="F213" s="81"/>
      <c r="G213" s="131"/>
      <c r="H213" s="131"/>
      <c r="I213" s="131"/>
      <c r="J213" s="131"/>
      <c r="L213" s="117"/>
      <c r="M213" s="117"/>
      <c r="N213" s="117"/>
    </row>
    <row r="214" spans="6:14">
      <c r="F214" s="81"/>
      <c r="G214" s="131"/>
      <c r="H214" s="131"/>
      <c r="I214" s="131"/>
      <c r="J214" s="131"/>
      <c r="L214" s="117"/>
      <c r="M214" s="117"/>
      <c r="N214" s="117"/>
    </row>
    <row r="215" spans="6:14">
      <c r="F215" s="81"/>
      <c r="G215" s="131"/>
      <c r="H215" s="131"/>
      <c r="I215" s="131"/>
      <c r="J215" s="131"/>
      <c r="L215" s="117"/>
      <c r="M215" s="117"/>
      <c r="N215" s="117"/>
    </row>
  </sheetData>
  <mergeCells count="12">
    <mergeCell ref="C4:F7"/>
    <mergeCell ref="A199:M199"/>
    <mergeCell ref="A200:M200"/>
    <mergeCell ref="A1:F1"/>
    <mergeCell ref="A3:M3"/>
    <mergeCell ref="I4:J4"/>
    <mergeCell ref="L4:M5"/>
    <mergeCell ref="G5:G6"/>
    <mergeCell ref="H5:H6"/>
    <mergeCell ref="I5:I6"/>
    <mergeCell ref="A4:B7"/>
    <mergeCell ref="A198:M198"/>
  </mergeCells>
  <pageMargins left="0" right="0" top="0" bottom="0" header="0.31496062992125984" footer="0.39370078740157483"/>
  <pageSetup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53"/>
  <sheetViews>
    <sheetView showGridLines="0" zoomScale="145" zoomScaleNormal="145" workbookViewId="0">
      <selection sqref="A1:B1"/>
    </sheetView>
  </sheetViews>
  <sheetFormatPr baseColWidth="10" defaultRowHeight="12"/>
  <cols>
    <col min="1" max="1" width="4.7109375" style="15" customWidth="1"/>
    <col min="2" max="2" width="56.140625" style="1" customWidth="1"/>
    <col min="3" max="3" width="14.5703125" style="20" customWidth="1"/>
    <col min="4" max="6" width="14.5703125" style="1" customWidth="1"/>
    <col min="7" max="7" width="0.85546875" style="2" customWidth="1"/>
    <col min="8" max="9" width="14.5703125" style="1" customWidth="1"/>
    <col min="10" max="10" width="2.85546875" style="1" customWidth="1"/>
    <col min="11" max="14" width="4.28515625" style="1" customWidth="1"/>
    <col min="15" max="15" width="0.85546875" style="1" customWidth="1"/>
    <col min="16" max="17" width="4.28515625" style="1" customWidth="1"/>
    <col min="18" max="18" width="0.85546875" style="1" customWidth="1"/>
    <col min="19" max="19" width="4.28515625" style="1" customWidth="1"/>
    <col min="20" max="20" width="13.42578125" style="1" customWidth="1"/>
    <col min="21" max="16384" width="11.42578125" style="1"/>
  </cols>
  <sheetData>
    <row r="1" spans="1:20" s="22" customFormat="1" ht="46.5" customHeight="1">
      <c r="A1" s="304" t="s">
        <v>0</v>
      </c>
      <c r="B1" s="304"/>
      <c r="C1" s="24" t="s">
        <v>17</v>
      </c>
      <c r="D1" s="24"/>
      <c r="G1" s="23"/>
    </row>
    <row r="2" spans="1:20" ht="10.5" customHeight="1">
      <c r="C2" s="1"/>
    </row>
    <row r="3" spans="1:20" s="100" customFormat="1" ht="57.75" customHeight="1">
      <c r="A3" s="295" t="s">
        <v>677</v>
      </c>
      <c r="B3" s="295"/>
      <c r="C3" s="295"/>
      <c r="D3" s="295"/>
      <c r="E3" s="295"/>
      <c r="F3" s="295"/>
      <c r="G3" s="295"/>
      <c r="H3" s="295"/>
      <c r="I3" s="295"/>
    </row>
    <row r="4" spans="1:20" ht="12.75" customHeight="1">
      <c r="A4" s="311" t="s">
        <v>5</v>
      </c>
      <c r="B4" s="296" t="s">
        <v>15</v>
      </c>
      <c r="C4" s="7"/>
      <c r="D4" s="7"/>
      <c r="E4" s="298" t="s">
        <v>1</v>
      </c>
      <c r="F4" s="298"/>
      <c r="G4" s="6"/>
      <c r="H4" s="296" t="s">
        <v>4</v>
      </c>
      <c r="I4" s="296"/>
    </row>
    <row r="5" spans="1:20" ht="12.75" customHeight="1">
      <c r="A5" s="311"/>
      <c r="B5" s="296"/>
      <c r="C5" s="292" t="s">
        <v>2</v>
      </c>
      <c r="D5" s="292" t="s">
        <v>231</v>
      </c>
      <c r="E5" s="292" t="s">
        <v>3</v>
      </c>
      <c r="F5" s="21" t="s">
        <v>10</v>
      </c>
      <c r="G5" s="42"/>
      <c r="H5" s="297"/>
      <c r="I5" s="297"/>
    </row>
    <row r="6" spans="1:20" ht="18" customHeight="1">
      <c r="A6" s="311"/>
      <c r="B6" s="296"/>
      <c r="C6" s="292"/>
      <c r="D6" s="292"/>
      <c r="E6" s="292"/>
      <c r="F6" s="41" t="s">
        <v>18</v>
      </c>
      <c r="G6" s="41"/>
      <c r="H6" s="42" t="s">
        <v>231</v>
      </c>
      <c r="I6" s="42" t="s">
        <v>114</v>
      </c>
    </row>
    <row r="7" spans="1:20" ht="12.75" customHeight="1">
      <c r="A7" s="312"/>
      <c r="B7" s="297"/>
      <c r="C7" s="10" t="s">
        <v>6</v>
      </c>
      <c r="D7" s="10" t="s">
        <v>7</v>
      </c>
      <c r="E7" s="10" t="s">
        <v>8</v>
      </c>
      <c r="F7" s="11" t="s">
        <v>9</v>
      </c>
      <c r="G7" s="11"/>
      <c r="H7" s="11" t="s">
        <v>12</v>
      </c>
      <c r="I7" s="11" t="s">
        <v>13</v>
      </c>
    </row>
    <row r="8" spans="1:20" ht="12.75" customHeight="1">
      <c r="A8" s="3" t="s">
        <v>676</v>
      </c>
      <c r="B8" s="3"/>
      <c r="C8" s="4">
        <f>+C9+C11+C13+C23+C26+C33+C49+C78+C80+C85+C87+C92+C94+C96+C125+C127</f>
        <v>90961630547</v>
      </c>
      <c r="D8" s="4">
        <f>+D9+D11+D13+D23+D26+D33+D49+D78+D80+D85+D87+D92+D94+D96+D125+D127</f>
        <v>87901523091.139999</v>
      </c>
      <c r="E8" s="4">
        <f>+E9+E11+E13+E23+E26+E33+E49+E78+E80+E85+E87+E92+E94+E96+E125+E127</f>
        <v>49334523649.910004</v>
      </c>
      <c r="F8" s="4">
        <f>+F9+F11+F13+F23+F26+F33+F49+F78+F80+F85+F87+F92+F94+F96+F125+F127</f>
        <v>48139119155.399986</v>
      </c>
      <c r="G8" s="4"/>
      <c r="H8" s="99">
        <f t="shared" ref="H8:H39" si="0">IFERROR(+F8/D8*100,"n.a")</f>
        <v>54.764829393783451</v>
      </c>
      <c r="I8" s="99">
        <f t="shared" ref="I8:I39" si="1">IFERROR(+F8/E8*100,"n.a")</f>
        <v>97.576941245054059</v>
      </c>
      <c r="K8" s="16"/>
      <c r="L8" s="16"/>
      <c r="M8" s="16"/>
      <c r="N8" s="16"/>
      <c r="O8" s="16"/>
      <c r="P8" s="17"/>
      <c r="Q8" s="17"/>
      <c r="R8" s="18"/>
      <c r="S8" s="19"/>
      <c r="T8" s="19"/>
    </row>
    <row r="9" spans="1:20" ht="12.75" customHeight="1">
      <c r="A9" s="8" t="s">
        <v>11</v>
      </c>
      <c r="B9" s="8"/>
      <c r="C9" s="9">
        <v>76979775</v>
      </c>
      <c r="D9" s="9">
        <f>+D10</f>
        <v>80184204.149999991</v>
      </c>
      <c r="E9" s="9">
        <f>+E10</f>
        <v>32062096</v>
      </c>
      <c r="F9" s="9">
        <f>+F10</f>
        <v>31910857.329999998</v>
      </c>
      <c r="G9" s="9"/>
      <c r="H9" s="89">
        <f t="shared" si="0"/>
        <v>39.796937150245448</v>
      </c>
      <c r="I9" s="89">
        <f t="shared" si="1"/>
        <v>99.528294500771253</v>
      </c>
      <c r="K9" s="16"/>
      <c r="L9" s="16"/>
      <c r="M9" s="16"/>
      <c r="N9" s="16"/>
      <c r="O9" s="16"/>
      <c r="P9" s="17"/>
      <c r="Q9" s="17"/>
      <c r="R9" s="18"/>
      <c r="S9" s="19"/>
      <c r="T9" s="19"/>
    </row>
    <row r="10" spans="1:20" ht="12.75" customHeight="1">
      <c r="A10" s="88"/>
      <c r="B10" s="33" t="s">
        <v>230</v>
      </c>
      <c r="C10" s="86">
        <v>76979775</v>
      </c>
      <c r="D10" s="86">
        <v>80184204.149999991</v>
      </c>
      <c r="E10" s="86">
        <v>32062096</v>
      </c>
      <c r="F10" s="86">
        <v>31910857.329999998</v>
      </c>
      <c r="G10" s="86"/>
      <c r="H10" s="85">
        <f t="shared" si="0"/>
        <v>39.796937150245448</v>
      </c>
      <c r="I10" s="85">
        <f t="shared" si="1"/>
        <v>99.528294500771253</v>
      </c>
      <c r="K10" s="16"/>
      <c r="L10" s="16"/>
      <c r="M10" s="16"/>
      <c r="N10" s="16"/>
      <c r="O10" s="16"/>
      <c r="P10" s="17"/>
      <c r="Q10" s="17"/>
      <c r="R10" s="18"/>
      <c r="S10" s="19"/>
      <c r="T10" s="19"/>
    </row>
    <row r="11" spans="1:20" ht="12.75" customHeight="1">
      <c r="A11" s="8" t="s">
        <v>229</v>
      </c>
      <c r="B11" s="8"/>
      <c r="C11" s="91">
        <v>5300000</v>
      </c>
      <c r="D11" s="91">
        <f>+D12</f>
        <v>5283982.4000000004</v>
      </c>
      <c r="E11" s="91">
        <f>+E12</f>
        <v>3302842.4</v>
      </c>
      <c r="F11" s="91">
        <f>+F12</f>
        <v>3291053.9</v>
      </c>
      <c r="G11" s="91"/>
      <c r="H11" s="89">
        <f t="shared" si="0"/>
        <v>62.283589362447536</v>
      </c>
      <c r="I11" s="89">
        <f t="shared" si="1"/>
        <v>99.643080154233203</v>
      </c>
      <c r="K11" s="16"/>
      <c r="L11" s="16"/>
      <c r="M11" s="16"/>
      <c r="N11" s="16"/>
      <c r="O11" s="16"/>
      <c r="P11" s="17"/>
      <c r="Q11" s="17"/>
      <c r="R11" s="18"/>
      <c r="S11" s="19"/>
      <c r="T11" s="19"/>
    </row>
    <row r="12" spans="1:20" ht="12.75" customHeight="1">
      <c r="A12" s="88"/>
      <c r="B12" s="33" t="s">
        <v>228</v>
      </c>
      <c r="C12" s="86">
        <v>5300000</v>
      </c>
      <c r="D12" s="86">
        <v>5283982.4000000004</v>
      </c>
      <c r="E12" s="86">
        <v>3302842.4</v>
      </c>
      <c r="F12" s="86">
        <v>3291053.9</v>
      </c>
      <c r="G12" s="86"/>
      <c r="H12" s="85">
        <f t="shared" si="0"/>
        <v>62.283589362447536</v>
      </c>
      <c r="I12" s="85">
        <f t="shared" si="1"/>
        <v>99.643080154233203</v>
      </c>
      <c r="K12" s="16"/>
      <c r="L12" s="16"/>
      <c r="M12" s="16"/>
      <c r="N12" s="16"/>
      <c r="O12" s="16"/>
      <c r="P12" s="17"/>
      <c r="Q12" s="17"/>
      <c r="R12" s="18"/>
      <c r="S12" s="19"/>
      <c r="T12" s="19"/>
    </row>
    <row r="13" spans="1:20" ht="12.75" customHeight="1">
      <c r="A13" s="8" t="s">
        <v>21</v>
      </c>
      <c r="B13" s="98"/>
      <c r="C13" s="91">
        <v>8672432667</v>
      </c>
      <c r="D13" s="91">
        <f>SUM(D14:D22)</f>
        <v>7919937384.0200005</v>
      </c>
      <c r="E13" s="91">
        <f>SUM(E14:E22)</f>
        <v>3836533782.8500004</v>
      </c>
      <c r="F13" s="91">
        <f>SUM(F14:F22)</f>
        <v>3798292430.5999999</v>
      </c>
      <c r="G13" s="91"/>
      <c r="H13" s="89">
        <f t="shared" si="0"/>
        <v>47.95861692371188</v>
      </c>
      <c r="I13" s="89">
        <f t="shared" si="1"/>
        <v>99.003231708242836</v>
      </c>
      <c r="K13" s="16"/>
      <c r="L13" s="16"/>
      <c r="M13" s="16"/>
      <c r="N13" s="16"/>
      <c r="O13" s="16"/>
      <c r="P13" s="17"/>
      <c r="Q13" s="17"/>
      <c r="R13" s="18"/>
      <c r="S13" s="19"/>
      <c r="T13" s="19"/>
    </row>
    <row r="14" spans="1:20" ht="12.75" customHeight="1">
      <c r="A14" s="3"/>
      <c r="B14" s="33" t="s">
        <v>227</v>
      </c>
      <c r="C14" s="86">
        <v>899999999</v>
      </c>
      <c r="D14" s="86">
        <v>646430849.47000003</v>
      </c>
      <c r="E14" s="86">
        <v>574946599.00999999</v>
      </c>
      <c r="F14" s="86">
        <v>549455998.38</v>
      </c>
      <c r="G14" s="86"/>
      <c r="H14" s="85">
        <f t="shared" si="0"/>
        <v>84.998418443440869</v>
      </c>
      <c r="I14" s="85">
        <f t="shared" si="1"/>
        <v>95.566440313953976</v>
      </c>
      <c r="K14" s="16"/>
      <c r="L14" s="16"/>
      <c r="M14" s="16"/>
      <c r="N14" s="16"/>
      <c r="O14" s="16"/>
      <c r="P14" s="17"/>
      <c r="Q14" s="17"/>
      <c r="R14" s="18"/>
      <c r="S14" s="19"/>
      <c r="T14" s="19"/>
    </row>
    <row r="15" spans="1:20" ht="12.75" customHeight="1">
      <c r="A15" s="3"/>
      <c r="B15" s="33" t="s">
        <v>22</v>
      </c>
      <c r="C15" s="86">
        <v>0</v>
      </c>
      <c r="D15" s="86">
        <v>173620574.59999999</v>
      </c>
      <c r="E15" s="86">
        <v>43000482.039999999</v>
      </c>
      <c r="F15" s="86">
        <v>43000482.039999999</v>
      </c>
      <c r="G15" s="86"/>
      <c r="H15" s="85">
        <f t="shared" si="0"/>
        <v>24.766927617344724</v>
      </c>
      <c r="I15" s="85">
        <f t="shared" si="1"/>
        <v>100</v>
      </c>
      <c r="K15" s="16"/>
      <c r="L15" s="16"/>
      <c r="M15" s="16"/>
      <c r="N15" s="16"/>
      <c r="O15" s="16"/>
      <c r="P15" s="17"/>
      <c r="Q15" s="17"/>
      <c r="R15" s="18"/>
      <c r="S15" s="19"/>
      <c r="T15" s="19"/>
    </row>
    <row r="16" spans="1:20" ht="12.75" customHeight="1">
      <c r="A16" s="3"/>
      <c r="B16" s="33" t="s">
        <v>226</v>
      </c>
      <c r="C16" s="86">
        <v>730596166</v>
      </c>
      <c r="D16" s="86">
        <v>585374439.39999998</v>
      </c>
      <c r="E16" s="86">
        <v>55654237.380000003</v>
      </c>
      <c r="F16" s="86">
        <v>55654237.380000003</v>
      </c>
      <c r="G16" s="93"/>
      <c r="H16" s="85">
        <f t="shared" si="0"/>
        <v>9.5074594369109722</v>
      </c>
      <c r="I16" s="85">
        <f t="shared" si="1"/>
        <v>100</v>
      </c>
      <c r="K16" s="16"/>
      <c r="L16" s="16"/>
      <c r="M16" s="16"/>
      <c r="N16" s="16"/>
      <c r="O16" s="16"/>
      <c r="P16" s="17"/>
      <c r="Q16" s="17"/>
      <c r="R16" s="18"/>
      <c r="S16" s="19"/>
      <c r="T16" s="19"/>
    </row>
    <row r="17" spans="1:20" ht="12.75" customHeight="1">
      <c r="A17" s="94"/>
      <c r="B17" s="33" t="s">
        <v>225</v>
      </c>
      <c r="C17" s="34">
        <v>1348473640</v>
      </c>
      <c r="D17" s="34">
        <v>997261351.91999996</v>
      </c>
      <c r="E17" s="34">
        <v>443357120.69999999</v>
      </c>
      <c r="F17" s="34">
        <v>441921089.69999999</v>
      </c>
      <c r="G17" s="4"/>
      <c r="H17" s="85">
        <f t="shared" si="0"/>
        <v>44.313467963957635</v>
      </c>
      <c r="I17" s="85">
        <f t="shared" si="1"/>
        <v>99.676100612135727</v>
      </c>
      <c r="K17" s="16"/>
      <c r="L17" s="16"/>
      <c r="M17" s="16"/>
      <c r="N17" s="16"/>
      <c r="O17" s="16"/>
      <c r="P17" s="17"/>
      <c r="Q17" s="17"/>
      <c r="R17" s="18"/>
      <c r="S17" s="19"/>
      <c r="T17" s="19"/>
    </row>
    <row r="18" spans="1:20" ht="12.75" customHeight="1">
      <c r="A18" s="3"/>
      <c r="B18" s="33" t="s">
        <v>224</v>
      </c>
      <c r="C18" s="34">
        <v>2392936740</v>
      </c>
      <c r="D18" s="34">
        <v>2483064894.3000002</v>
      </c>
      <c r="E18" s="34">
        <v>1403360370.4099998</v>
      </c>
      <c r="F18" s="34">
        <v>1403360370.4099998</v>
      </c>
      <c r="G18" s="4"/>
      <c r="H18" s="85">
        <f t="shared" si="0"/>
        <v>56.517265160144781</v>
      </c>
      <c r="I18" s="85">
        <f t="shared" si="1"/>
        <v>100</v>
      </c>
      <c r="K18" s="16"/>
      <c r="L18" s="16"/>
      <c r="M18" s="16"/>
      <c r="N18" s="16"/>
      <c r="O18" s="16"/>
      <c r="P18" s="17"/>
      <c r="Q18" s="17"/>
      <c r="R18" s="18"/>
      <c r="S18" s="19"/>
      <c r="T18" s="19"/>
    </row>
    <row r="19" spans="1:20" ht="12.75" customHeight="1">
      <c r="A19" s="3"/>
      <c r="B19" s="33" t="s">
        <v>223</v>
      </c>
      <c r="C19" s="34">
        <v>253828418</v>
      </c>
      <c r="D19" s="34">
        <v>0</v>
      </c>
      <c r="E19" s="34">
        <v>0</v>
      </c>
      <c r="F19" s="34">
        <v>0</v>
      </c>
      <c r="G19" s="4"/>
      <c r="H19" s="85" t="str">
        <f t="shared" si="0"/>
        <v>n.a</v>
      </c>
      <c r="I19" s="85" t="str">
        <f t="shared" si="1"/>
        <v>n.a</v>
      </c>
      <c r="K19" s="16"/>
      <c r="L19" s="16"/>
      <c r="M19" s="16"/>
      <c r="N19" s="16"/>
      <c r="O19" s="16"/>
      <c r="P19" s="17"/>
      <c r="Q19" s="17"/>
      <c r="R19" s="18"/>
      <c r="S19" s="19"/>
      <c r="T19" s="19"/>
    </row>
    <row r="20" spans="1:20" ht="12.75" customHeight="1">
      <c r="A20" s="88"/>
      <c r="B20" s="33" t="s">
        <v>222</v>
      </c>
      <c r="C20" s="86">
        <v>1229221490</v>
      </c>
      <c r="D20" s="86">
        <v>1234362555.1500001</v>
      </c>
      <c r="E20" s="86">
        <v>689232220.78999996</v>
      </c>
      <c r="F20" s="86">
        <v>678853351.78999996</v>
      </c>
      <c r="G20" s="86"/>
      <c r="H20" s="85">
        <f t="shared" si="0"/>
        <v>54.996269042486098</v>
      </c>
      <c r="I20" s="85">
        <f t="shared" si="1"/>
        <v>98.494140481693719</v>
      </c>
      <c r="K20" s="16"/>
      <c r="L20" s="16"/>
      <c r="M20" s="16"/>
      <c r="N20" s="16"/>
      <c r="O20" s="16"/>
      <c r="P20" s="17"/>
      <c r="Q20" s="17"/>
      <c r="R20" s="18"/>
      <c r="S20" s="19"/>
      <c r="T20" s="19"/>
    </row>
    <row r="21" spans="1:20" ht="12.75" customHeight="1">
      <c r="A21" s="3"/>
      <c r="B21" s="33" t="s">
        <v>221</v>
      </c>
      <c r="C21" s="86">
        <v>1349080035</v>
      </c>
      <c r="D21" s="86">
        <v>1332016340.1800001</v>
      </c>
      <c r="E21" s="86">
        <v>576500561.97000003</v>
      </c>
      <c r="F21" s="86">
        <v>576500561.97000003</v>
      </c>
      <c r="G21" s="93"/>
      <c r="H21" s="85">
        <f t="shared" si="0"/>
        <v>43.280292033962247</v>
      </c>
      <c r="I21" s="85">
        <f t="shared" si="1"/>
        <v>100</v>
      </c>
      <c r="K21" s="16"/>
      <c r="L21" s="16"/>
      <c r="M21" s="16"/>
      <c r="N21" s="16"/>
      <c r="O21" s="16"/>
      <c r="P21" s="17"/>
      <c r="Q21" s="17"/>
      <c r="R21" s="18"/>
      <c r="S21" s="19"/>
      <c r="T21" s="19"/>
    </row>
    <row r="22" spans="1:20" ht="12.75" customHeight="1">
      <c r="A22" s="88"/>
      <c r="B22" s="33" t="s">
        <v>220</v>
      </c>
      <c r="C22" s="86">
        <v>468296179</v>
      </c>
      <c r="D22" s="86">
        <v>467806379</v>
      </c>
      <c r="E22" s="86">
        <v>50482190.549999982</v>
      </c>
      <c r="F22" s="86">
        <v>49546338.929999985</v>
      </c>
      <c r="G22" s="86"/>
      <c r="H22" s="85">
        <f t="shared" si="0"/>
        <v>10.591206352489687</v>
      </c>
      <c r="I22" s="85">
        <f t="shared" si="1"/>
        <v>98.146174700812381</v>
      </c>
      <c r="K22" s="16"/>
      <c r="L22" s="16"/>
      <c r="M22" s="16"/>
      <c r="N22" s="16"/>
      <c r="O22" s="16"/>
      <c r="P22" s="17"/>
      <c r="Q22" s="17"/>
      <c r="R22" s="18"/>
      <c r="S22" s="19"/>
      <c r="T22" s="19"/>
    </row>
    <row r="23" spans="1:20" ht="12.75" customHeight="1">
      <c r="A23" s="8" t="s">
        <v>219</v>
      </c>
      <c r="B23" s="98"/>
      <c r="C23" s="91">
        <v>255463599</v>
      </c>
      <c r="D23" s="91">
        <f>+D24+D25</f>
        <v>257994352.13</v>
      </c>
      <c r="E23" s="91">
        <f>+E24+E25</f>
        <v>130344265.26000001</v>
      </c>
      <c r="F23" s="91">
        <f>+F24+F25</f>
        <v>129367636.73</v>
      </c>
      <c r="G23" s="91"/>
      <c r="H23" s="89">
        <f t="shared" si="0"/>
        <v>50.143592548418795</v>
      </c>
      <c r="I23" s="89">
        <f t="shared" si="1"/>
        <v>99.250731493209997</v>
      </c>
      <c r="K23" s="16"/>
      <c r="L23" s="16"/>
      <c r="M23" s="16"/>
      <c r="N23" s="16"/>
      <c r="O23" s="16"/>
      <c r="P23" s="17"/>
      <c r="Q23" s="17"/>
      <c r="R23" s="18"/>
      <c r="S23" s="19"/>
      <c r="T23" s="19"/>
    </row>
    <row r="24" spans="1:20" ht="12.75" customHeight="1">
      <c r="A24" s="3"/>
      <c r="B24" s="95" t="s">
        <v>218</v>
      </c>
      <c r="C24" s="86">
        <v>164995686</v>
      </c>
      <c r="D24" s="86">
        <v>168028854.30000001</v>
      </c>
      <c r="E24" s="86">
        <v>93761756.360000014</v>
      </c>
      <c r="F24" s="86">
        <v>93111870.550000012</v>
      </c>
      <c r="G24" s="93"/>
      <c r="H24" s="85">
        <f t="shared" si="0"/>
        <v>55.414214979861356</v>
      </c>
      <c r="I24" s="85">
        <f t="shared" si="1"/>
        <v>99.306875387972951</v>
      </c>
      <c r="K24" s="16"/>
      <c r="L24" s="16"/>
      <c r="M24" s="16"/>
      <c r="N24" s="16"/>
      <c r="O24" s="16"/>
      <c r="P24" s="17"/>
      <c r="Q24" s="17"/>
      <c r="R24" s="18"/>
      <c r="S24" s="19"/>
      <c r="T24" s="19"/>
    </row>
    <row r="25" spans="1:20" ht="12.75" customHeight="1">
      <c r="A25" s="94"/>
      <c r="B25" s="33" t="s">
        <v>217</v>
      </c>
      <c r="C25" s="34">
        <v>90467913</v>
      </c>
      <c r="D25" s="34">
        <v>89965497.829999998</v>
      </c>
      <c r="E25" s="34">
        <v>36582508.899999991</v>
      </c>
      <c r="F25" s="34">
        <v>36255766.179999992</v>
      </c>
      <c r="G25" s="4"/>
      <c r="H25" s="85">
        <f t="shared" si="0"/>
        <v>40.299633809073534</v>
      </c>
      <c r="I25" s="85">
        <f t="shared" si="1"/>
        <v>99.106833484567275</v>
      </c>
      <c r="K25" s="16"/>
      <c r="L25" s="16"/>
      <c r="M25" s="16"/>
      <c r="N25" s="16"/>
      <c r="O25" s="16"/>
      <c r="P25" s="17"/>
      <c r="Q25" s="17"/>
      <c r="R25" s="18"/>
      <c r="S25" s="19"/>
      <c r="T25" s="19"/>
    </row>
    <row r="26" spans="1:20" ht="12.75" customHeight="1">
      <c r="A26" s="8" t="s">
        <v>216</v>
      </c>
      <c r="B26" s="8"/>
      <c r="C26" s="9">
        <v>2029187524</v>
      </c>
      <c r="D26" s="9">
        <f>SUM(D27:D32)</f>
        <v>1978586971.7600002</v>
      </c>
      <c r="E26" s="9">
        <f>SUM(E27:E32)</f>
        <v>943810626</v>
      </c>
      <c r="F26" s="9">
        <f>SUM(F27:F32)</f>
        <v>888646270.11000013</v>
      </c>
      <c r="G26" s="9"/>
      <c r="H26" s="89">
        <f t="shared" si="0"/>
        <v>44.913177069973734</v>
      </c>
      <c r="I26" s="89">
        <f t="shared" si="1"/>
        <v>94.155145707164365</v>
      </c>
      <c r="K26" s="16"/>
      <c r="L26" s="16"/>
      <c r="M26" s="16"/>
      <c r="N26" s="16"/>
      <c r="O26" s="16"/>
      <c r="P26" s="17"/>
      <c r="Q26" s="17"/>
      <c r="R26" s="18"/>
      <c r="S26" s="19"/>
      <c r="T26" s="19"/>
    </row>
    <row r="27" spans="1:20" ht="12.75" customHeight="1">
      <c r="A27" s="88"/>
      <c r="B27" s="33" t="s">
        <v>215</v>
      </c>
      <c r="C27" s="86">
        <v>4630870</v>
      </c>
      <c r="D27" s="86">
        <v>4633385.459999999</v>
      </c>
      <c r="E27" s="86">
        <v>626235.66999999993</v>
      </c>
      <c r="F27" s="86">
        <v>209263.95</v>
      </c>
      <c r="G27" s="86"/>
      <c r="H27" s="85">
        <f t="shared" si="0"/>
        <v>4.5164373179519597</v>
      </c>
      <c r="I27" s="85">
        <f t="shared" si="1"/>
        <v>33.416165834181889</v>
      </c>
      <c r="K27" s="16"/>
      <c r="L27" s="16"/>
      <c r="M27" s="16"/>
      <c r="N27" s="16"/>
      <c r="O27" s="16"/>
      <c r="P27" s="17"/>
      <c r="Q27" s="17"/>
      <c r="R27" s="18"/>
      <c r="S27" s="19"/>
      <c r="T27" s="19"/>
    </row>
    <row r="28" spans="1:20" ht="12.75" customHeight="1">
      <c r="A28" s="3"/>
      <c r="B28" s="33" t="s">
        <v>214</v>
      </c>
      <c r="C28" s="86">
        <v>845668186</v>
      </c>
      <c r="D28" s="86">
        <v>844942729.69000006</v>
      </c>
      <c r="E28" s="86">
        <v>385588858.69</v>
      </c>
      <c r="F28" s="86">
        <v>385588858.69</v>
      </c>
      <c r="G28" s="93"/>
      <c r="H28" s="85">
        <f t="shared" si="0"/>
        <v>45.634910526003132</v>
      </c>
      <c r="I28" s="85">
        <f t="shared" si="1"/>
        <v>100</v>
      </c>
      <c r="K28" s="16"/>
      <c r="L28" s="16"/>
      <c r="M28" s="16"/>
      <c r="N28" s="16"/>
      <c r="O28" s="16"/>
      <c r="P28" s="17"/>
      <c r="Q28" s="17"/>
      <c r="R28" s="18"/>
      <c r="S28" s="19"/>
      <c r="T28" s="19"/>
    </row>
    <row r="29" spans="1:20" ht="12.75" customHeight="1">
      <c r="A29" s="88"/>
      <c r="B29" s="87" t="s">
        <v>213</v>
      </c>
      <c r="C29" s="86">
        <v>112247617</v>
      </c>
      <c r="D29" s="86">
        <v>112247617</v>
      </c>
      <c r="E29" s="86">
        <v>112247617</v>
      </c>
      <c r="F29" s="86">
        <v>112247617</v>
      </c>
      <c r="G29" s="86"/>
      <c r="H29" s="85">
        <f t="shared" si="0"/>
        <v>100</v>
      </c>
      <c r="I29" s="85">
        <f t="shared" si="1"/>
        <v>100</v>
      </c>
      <c r="K29" s="16"/>
      <c r="L29" s="16"/>
      <c r="M29" s="16"/>
      <c r="N29" s="16"/>
      <c r="O29" s="16"/>
      <c r="P29" s="17"/>
      <c r="Q29" s="17"/>
      <c r="R29" s="18"/>
      <c r="S29" s="19"/>
      <c r="T29" s="19"/>
    </row>
    <row r="30" spans="1:20" ht="12.75" customHeight="1">
      <c r="A30" s="3"/>
      <c r="B30" s="95" t="s">
        <v>212</v>
      </c>
      <c r="C30" s="86">
        <v>303203073</v>
      </c>
      <c r="D30" s="86">
        <v>253111707.00000003</v>
      </c>
      <c r="E30" s="86">
        <v>102602658.10000002</v>
      </c>
      <c r="F30" s="86">
        <v>94429934.090000004</v>
      </c>
      <c r="G30" s="93"/>
      <c r="H30" s="85">
        <f t="shared" si="0"/>
        <v>37.307612203808496</v>
      </c>
      <c r="I30" s="85">
        <f t="shared" si="1"/>
        <v>92.034588419693179</v>
      </c>
      <c r="K30" s="16"/>
      <c r="L30" s="16"/>
      <c r="M30" s="16"/>
      <c r="N30" s="16"/>
      <c r="O30" s="16"/>
      <c r="P30" s="17"/>
      <c r="Q30" s="17"/>
      <c r="R30" s="18"/>
      <c r="S30" s="19"/>
      <c r="T30" s="19"/>
    </row>
    <row r="31" spans="1:20" ht="12.75" customHeight="1">
      <c r="A31" s="94"/>
      <c r="B31" s="33" t="s">
        <v>211</v>
      </c>
      <c r="C31" s="34">
        <v>152166435</v>
      </c>
      <c r="D31" s="34">
        <v>152686232.61000004</v>
      </c>
      <c r="E31" s="34">
        <v>73694412.539999992</v>
      </c>
      <c r="F31" s="34">
        <v>56124395.960000001</v>
      </c>
      <c r="G31" s="4"/>
      <c r="H31" s="85">
        <f t="shared" si="0"/>
        <v>36.757993828661789</v>
      </c>
      <c r="I31" s="85">
        <f t="shared" si="1"/>
        <v>76.158278525575724</v>
      </c>
      <c r="K31" s="16"/>
      <c r="L31" s="16"/>
      <c r="M31" s="16"/>
      <c r="N31" s="16"/>
      <c r="O31" s="16"/>
      <c r="P31" s="17"/>
      <c r="Q31" s="17"/>
      <c r="R31" s="18"/>
      <c r="S31" s="19"/>
      <c r="T31" s="19"/>
    </row>
    <row r="32" spans="1:20" ht="12.75" customHeight="1">
      <c r="A32" s="3"/>
      <c r="B32" s="33" t="s">
        <v>210</v>
      </c>
      <c r="C32" s="34">
        <v>611271343</v>
      </c>
      <c r="D32" s="34">
        <v>610965300</v>
      </c>
      <c r="E32" s="34">
        <v>269050844</v>
      </c>
      <c r="F32" s="34">
        <v>240046200.42000005</v>
      </c>
      <c r="G32" s="4"/>
      <c r="H32" s="85">
        <f t="shared" si="0"/>
        <v>39.289661854773101</v>
      </c>
      <c r="I32" s="85">
        <f t="shared" si="1"/>
        <v>89.219642224946909</v>
      </c>
      <c r="K32" s="16"/>
      <c r="L32" s="16"/>
      <c r="M32" s="16"/>
      <c r="N32" s="16"/>
      <c r="O32" s="16"/>
      <c r="P32" s="17"/>
      <c r="Q32" s="17"/>
      <c r="R32" s="18"/>
      <c r="S32" s="19"/>
      <c r="T32" s="19"/>
    </row>
    <row r="33" spans="1:20" ht="12.75" customHeight="1">
      <c r="A33" s="8" t="s">
        <v>209</v>
      </c>
      <c r="B33" s="92"/>
      <c r="C33" s="91">
        <v>22669334384</v>
      </c>
      <c r="D33" s="91">
        <f>SUM(D34:D48)</f>
        <v>22503064694.540001</v>
      </c>
      <c r="E33" s="91">
        <f>SUM(E34:E48)</f>
        <v>12567711887.760002</v>
      </c>
      <c r="F33" s="91">
        <f>SUM(F34:F48)</f>
        <v>11824914529.280003</v>
      </c>
      <c r="G33" s="90"/>
      <c r="H33" s="89">
        <f t="shared" si="0"/>
        <v>52.548018191269406</v>
      </c>
      <c r="I33" s="89">
        <f t="shared" si="1"/>
        <v>94.089637277542721</v>
      </c>
      <c r="K33" s="16"/>
      <c r="L33" s="16"/>
      <c r="M33" s="16"/>
      <c r="N33" s="16"/>
      <c r="O33" s="16"/>
      <c r="P33" s="17"/>
      <c r="Q33" s="17"/>
      <c r="R33" s="18"/>
      <c r="S33" s="19"/>
      <c r="T33" s="19"/>
    </row>
    <row r="34" spans="1:20" ht="12.75" customHeight="1">
      <c r="A34" s="3"/>
      <c r="B34" s="33" t="s">
        <v>208</v>
      </c>
      <c r="C34" s="86">
        <v>2284200</v>
      </c>
      <c r="D34" s="86">
        <v>0</v>
      </c>
      <c r="E34" s="86">
        <v>0</v>
      </c>
      <c r="F34" s="86">
        <v>0</v>
      </c>
      <c r="G34" s="93"/>
      <c r="H34" s="85" t="str">
        <f t="shared" si="0"/>
        <v>n.a</v>
      </c>
      <c r="I34" s="85" t="str">
        <f t="shared" si="1"/>
        <v>n.a</v>
      </c>
      <c r="K34" s="16"/>
      <c r="L34" s="16"/>
      <c r="M34" s="16"/>
      <c r="N34" s="16"/>
      <c r="O34" s="16"/>
      <c r="P34" s="17"/>
      <c r="Q34" s="17"/>
      <c r="R34" s="18"/>
      <c r="S34" s="19"/>
      <c r="T34" s="19"/>
    </row>
    <row r="35" spans="1:20" ht="12.75" customHeight="1">
      <c r="A35" s="88"/>
      <c r="B35" s="33" t="s">
        <v>207</v>
      </c>
      <c r="C35" s="86">
        <v>1333033412</v>
      </c>
      <c r="D35" s="86">
        <v>1079229182.01</v>
      </c>
      <c r="E35" s="86">
        <v>593325000</v>
      </c>
      <c r="F35" s="86">
        <v>593325000</v>
      </c>
      <c r="G35" s="86"/>
      <c r="H35" s="85">
        <f t="shared" si="0"/>
        <v>54.976738017310424</v>
      </c>
      <c r="I35" s="85">
        <f t="shared" si="1"/>
        <v>100</v>
      </c>
      <c r="K35" s="16"/>
      <c r="L35" s="16"/>
      <c r="M35" s="16"/>
      <c r="N35" s="16"/>
      <c r="O35" s="16"/>
      <c r="P35" s="17"/>
      <c r="Q35" s="17"/>
      <c r="R35" s="18"/>
      <c r="S35" s="19"/>
      <c r="T35" s="19"/>
    </row>
    <row r="36" spans="1:20" ht="12.75" customHeight="1">
      <c r="A36" s="88"/>
      <c r="B36" s="87" t="s">
        <v>206</v>
      </c>
      <c r="C36" s="86">
        <v>5705150</v>
      </c>
      <c r="D36" s="86">
        <v>4578354.2</v>
      </c>
      <c r="E36" s="86">
        <v>0</v>
      </c>
      <c r="F36" s="86">
        <v>0</v>
      </c>
      <c r="G36" s="86"/>
      <c r="H36" s="85">
        <f t="shared" si="0"/>
        <v>0</v>
      </c>
      <c r="I36" s="85" t="str">
        <f t="shared" si="1"/>
        <v>n.a</v>
      </c>
      <c r="K36" s="16"/>
      <c r="L36" s="16"/>
      <c r="M36" s="16"/>
      <c r="N36" s="16"/>
      <c r="O36" s="16"/>
      <c r="P36" s="17"/>
      <c r="Q36" s="17"/>
      <c r="R36" s="18"/>
      <c r="S36" s="19"/>
      <c r="T36" s="19"/>
    </row>
    <row r="37" spans="1:20" ht="12.75" customHeight="1">
      <c r="A37" s="88"/>
      <c r="B37" s="87" t="s">
        <v>205</v>
      </c>
      <c r="C37" s="86">
        <v>1244709</v>
      </c>
      <c r="D37" s="86">
        <v>1210566.3900000001</v>
      </c>
      <c r="E37" s="86">
        <v>633907.80999999994</v>
      </c>
      <c r="F37" s="86">
        <v>633907.80999999994</v>
      </c>
      <c r="G37" s="86"/>
      <c r="H37" s="85">
        <f t="shared" si="0"/>
        <v>52.364563830324073</v>
      </c>
      <c r="I37" s="85">
        <f t="shared" si="1"/>
        <v>100</v>
      </c>
      <c r="K37" s="16"/>
      <c r="L37" s="16"/>
      <c r="M37" s="16"/>
      <c r="N37" s="16"/>
      <c r="O37" s="16"/>
      <c r="P37" s="17"/>
      <c r="Q37" s="17"/>
      <c r="R37" s="18"/>
      <c r="S37" s="19"/>
      <c r="T37" s="19"/>
    </row>
    <row r="38" spans="1:20" ht="12.75" customHeight="1">
      <c r="A38" s="3"/>
      <c r="B38" s="95" t="s">
        <v>204</v>
      </c>
      <c r="C38" s="86">
        <v>41898372</v>
      </c>
      <c r="D38" s="86">
        <v>41898372</v>
      </c>
      <c r="E38" s="86">
        <v>20678706.970000003</v>
      </c>
      <c r="F38" s="86">
        <v>20638524.160000004</v>
      </c>
      <c r="G38" s="93"/>
      <c r="H38" s="85">
        <f t="shared" si="0"/>
        <v>49.258534818488897</v>
      </c>
      <c r="I38" s="85">
        <f t="shared" si="1"/>
        <v>99.805680258159782</v>
      </c>
      <c r="K38" s="16"/>
      <c r="L38" s="16"/>
      <c r="M38" s="16"/>
      <c r="N38" s="16"/>
      <c r="O38" s="16"/>
      <c r="P38" s="17"/>
      <c r="Q38" s="17"/>
      <c r="R38" s="18"/>
      <c r="S38" s="19"/>
      <c r="T38" s="19"/>
    </row>
    <row r="39" spans="1:20" ht="12.75" customHeight="1">
      <c r="A39" s="94"/>
      <c r="B39" s="33" t="s">
        <v>203</v>
      </c>
      <c r="C39" s="34">
        <v>2417661855</v>
      </c>
      <c r="D39" s="34">
        <v>2451017581.9200001</v>
      </c>
      <c r="E39" s="34">
        <v>1511788961.9200001</v>
      </c>
      <c r="F39" s="34">
        <v>1511788961.9200001</v>
      </c>
      <c r="G39" s="4"/>
      <c r="H39" s="85">
        <f t="shared" si="0"/>
        <v>61.680053748767605</v>
      </c>
      <c r="I39" s="85">
        <f t="shared" si="1"/>
        <v>100</v>
      </c>
      <c r="K39" s="16"/>
      <c r="L39" s="16"/>
      <c r="M39" s="16"/>
      <c r="N39" s="16"/>
      <c r="O39" s="16"/>
      <c r="P39" s="17"/>
      <c r="Q39" s="17"/>
      <c r="R39" s="18"/>
      <c r="S39" s="19"/>
      <c r="T39" s="19"/>
    </row>
    <row r="40" spans="1:20" ht="12.75" customHeight="1">
      <c r="A40" s="3"/>
      <c r="B40" s="33" t="s">
        <v>202</v>
      </c>
      <c r="C40" s="34">
        <v>11209718102</v>
      </c>
      <c r="D40" s="34">
        <v>11390922402.5</v>
      </c>
      <c r="E40" s="34">
        <v>6813050562.4000006</v>
      </c>
      <c r="F40" s="34">
        <v>6347842087.4000006</v>
      </c>
      <c r="G40" s="4"/>
      <c r="H40" s="85">
        <f t="shared" ref="H40:H71" si="2">IFERROR(+F40/D40*100,"n.a")</f>
        <v>55.727199809620522</v>
      </c>
      <c r="I40" s="85">
        <f t="shared" ref="I40:I71" si="3">IFERROR(+F40/E40*100,"n.a")</f>
        <v>93.171803574049463</v>
      </c>
      <c r="K40" s="16"/>
      <c r="L40" s="16"/>
      <c r="M40" s="16"/>
      <c r="N40" s="16"/>
      <c r="O40" s="16"/>
      <c r="P40" s="17"/>
      <c r="Q40" s="17"/>
      <c r="R40" s="18"/>
      <c r="S40" s="19"/>
      <c r="T40" s="19"/>
    </row>
    <row r="41" spans="1:20" ht="12.75" customHeight="1">
      <c r="A41" s="88"/>
      <c r="B41" s="33" t="s">
        <v>201</v>
      </c>
      <c r="C41" s="86">
        <v>3156957855</v>
      </c>
      <c r="D41" s="86">
        <v>3132724253.0499997</v>
      </c>
      <c r="E41" s="86">
        <v>1419724268</v>
      </c>
      <c r="F41" s="86">
        <v>1419724268</v>
      </c>
      <c r="G41" s="86"/>
      <c r="H41" s="85">
        <f t="shared" si="2"/>
        <v>45.319158448681392</v>
      </c>
      <c r="I41" s="85">
        <f t="shared" si="3"/>
        <v>100</v>
      </c>
      <c r="K41" s="16"/>
      <c r="L41" s="16"/>
      <c r="M41" s="16"/>
      <c r="N41" s="16"/>
      <c r="O41" s="16"/>
      <c r="P41" s="17"/>
      <c r="Q41" s="17"/>
      <c r="R41" s="18"/>
      <c r="S41" s="19"/>
      <c r="T41" s="19"/>
    </row>
    <row r="42" spans="1:20" ht="12.75" customHeight="1">
      <c r="A42" s="3"/>
      <c r="B42" s="33" t="s">
        <v>200</v>
      </c>
      <c r="C42" s="86">
        <v>269747245</v>
      </c>
      <c r="D42" s="86">
        <v>223162295.82999998</v>
      </c>
      <c r="E42" s="86">
        <v>144359107.35000002</v>
      </c>
      <c r="F42" s="86">
        <v>144359107.35000002</v>
      </c>
      <c r="G42" s="93"/>
      <c r="H42" s="85">
        <f t="shared" si="2"/>
        <v>64.687946865347513</v>
      </c>
      <c r="I42" s="85">
        <f t="shared" si="3"/>
        <v>100</v>
      </c>
      <c r="K42" s="16"/>
      <c r="L42" s="16"/>
      <c r="M42" s="16"/>
      <c r="N42" s="16"/>
      <c r="O42" s="16"/>
      <c r="P42" s="17"/>
      <c r="Q42" s="17"/>
      <c r="R42" s="18"/>
      <c r="S42" s="19"/>
      <c r="T42" s="19"/>
    </row>
    <row r="43" spans="1:20" ht="12.75" customHeight="1">
      <c r="A43" s="88"/>
      <c r="B43" s="33" t="s">
        <v>199</v>
      </c>
      <c r="C43" s="86">
        <v>2796471</v>
      </c>
      <c r="D43" s="86">
        <v>2557273.87</v>
      </c>
      <c r="E43" s="86">
        <v>935153.80999999994</v>
      </c>
      <c r="F43" s="86">
        <v>935153.80999999994</v>
      </c>
      <c r="G43" s="86"/>
      <c r="H43" s="85">
        <f t="shared" si="2"/>
        <v>36.568387178648173</v>
      </c>
      <c r="I43" s="85">
        <f t="shared" si="3"/>
        <v>100</v>
      </c>
      <c r="K43" s="16"/>
      <c r="L43" s="16"/>
      <c r="M43" s="16"/>
      <c r="N43" s="16"/>
      <c r="O43" s="16"/>
      <c r="P43" s="17"/>
      <c r="Q43" s="17"/>
      <c r="R43" s="18"/>
      <c r="S43" s="19"/>
      <c r="T43" s="19"/>
    </row>
    <row r="44" spans="1:20" ht="12.75" customHeight="1">
      <c r="A44" s="88"/>
      <c r="B44" s="87" t="s">
        <v>198</v>
      </c>
      <c r="C44" s="86">
        <v>2940098204</v>
      </c>
      <c r="D44" s="86">
        <v>2948642667.1999993</v>
      </c>
      <c r="E44" s="86">
        <v>1466856899.5200009</v>
      </c>
      <c r="F44" s="86">
        <v>1220716771.7700009</v>
      </c>
      <c r="G44" s="86"/>
      <c r="H44" s="85">
        <f t="shared" si="2"/>
        <v>41.399277889754643</v>
      </c>
      <c r="I44" s="85">
        <f t="shared" si="3"/>
        <v>83.219895012898377</v>
      </c>
      <c r="K44" s="16"/>
      <c r="L44" s="16"/>
      <c r="M44" s="16"/>
      <c r="N44" s="16"/>
      <c r="O44" s="16"/>
      <c r="P44" s="17"/>
      <c r="Q44" s="17"/>
      <c r="R44" s="18"/>
      <c r="S44" s="19"/>
      <c r="T44" s="19"/>
    </row>
    <row r="45" spans="1:20" ht="12.75" customHeight="1">
      <c r="A45" s="3"/>
      <c r="B45" s="95" t="s">
        <v>197</v>
      </c>
      <c r="C45" s="86">
        <v>184189599</v>
      </c>
      <c r="D45" s="86">
        <v>160750201</v>
      </c>
      <c r="E45" s="86">
        <v>69427659.360000014</v>
      </c>
      <c r="F45" s="86">
        <v>61799991.359999999</v>
      </c>
      <c r="G45" s="93"/>
      <c r="H45" s="85">
        <f t="shared" si="2"/>
        <v>38.444736600982537</v>
      </c>
      <c r="I45" s="85">
        <f t="shared" si="3"/>
        <v>89.01350258626951</v>
      </c>
      <c r="K45" s="16"/>
      <c r="L45" s="16"/>
      <c r="M45" s="16"/>
      <c r="N45" s="16"/>
      <c r="O45" s="16"/>
      <c r="P45" s="17"/>
      <c r="Q45" s="17"/>
      <c r="R45" s="18"/>
      <c r="S45" s="19"/>
      <c r="T45" s="19"/>
    </row>
    <row r="46" spans="1:20" ht="12.75" customHeight="1">
      <c r="A46" s="94"/>
      <c r="B46" s="33" t="s">
        <v>196</v>
      </c>
      <c r="C46" s="34">
        <v>650699309</v>
      </c>
      <c r="D46" s="34">
        <v>656600926</v>
      </c>
      <c r="E46" s="34">
        <v>311888215</v>
      </c>
      <c r="F46" s="34">
        <v>290002527.42000002</v>
      </c>
      <c r="G46" s="4"/>
      <c r="H46" s="85">
        <f t="shared" si="2"/>
        <v>44.167243136053699</v>
      </c>
      <c r="I46" s="85">
        <f t="shared" si="3"/>
        <v>92.982842400762095</v>
      </c>
      <c r="K46" s="16"/>
      <c r="L46" s="16"/>
      <c r="M46" s="16"/>
      <c r="N46" s="16"/>
      <c r="O46" s="16"/>
      <c r="P46" s="17"/>
      <c r="Q46" s="17"/>
      <c r="R46" s="18"/>
      <c r="S46" s="19"/>
      <c r="T46" s="19"/>
    </row>
    <row r="47" spans="1:20" ht="12.75" customHeight="1">
      <c r="A47" s="3"/>
      <c r="B47" s="33" t="s">
        <v>195</v>
      </c>
      <c r="C47" s="34">
        <v>253973247</v>
      </c>
      <c r="D47" s="34">
        <v>210274840.57000002</v>
      </c>
      <c r="E47" s="34">
        <v>114909968.61999999</v>
      </c>
      <c r="F47" s="34">
        <v>113014751.28</v>
      </c>
      <c r="G47" s="4"/>
      <c r="H47" s="85">
        <f t="shared" si="2"/>
        <v>53.746207094318379</v>
      </c>
      <c r="I47" s="85">
        <f t="shared" si="3"/>
        <v>98.350693710249487</v>
      </c>
      <c r="K47" s="16"/>
      <c r="L47" s="16"/>
      <c r="M47" s="16"/>
      <c r="N47" s="16"/>
      <c r="O47" s="16"/>
      <c r="P47" s="17"/>
      <c r="Q47" s="17"/>
      <c r="R47" s="18"/>
      <c r="S47" s="19"/>
      <c r="T47" s="19"/>
    </row>
    <row r="48" spans="1:20" ht="12.75" customHeight="1">
      <c r="A48" s="88"/>
      <c r="B48" s="33" t="s">
        <v>194</v>
      </c>
      <c r="C48" s="86">
        <v>199326654</v>
      </c>
      <c r="D48" s="86">
        <v>199495778</v>
      </c>
      <c r="E48" s="86">
        <v>100133477</v>
      </c>
      <c r="F48" s="86">
        <v>100133477</v>
      </c>
      <c r="G48" s="86"/>
      <c r="H48" s="85">
        <f t="shared" si="2"/>
        <v>50.193281283376336</v>
      </c>
      <c r="I48" s="85">
        <f t="shared" si="3"/>
        <v>100</v>
      </c>
      <c r="K48" s="16"/>
      <c r="L48" s="16"/>
      <c r="M48" s="16"/>
      <c r="N48" s="16"/>
      <c r="O48" s="16"/>
      <c r="P48" s="17"/>
      <c r="Q48" s="17"/>
      <c r="R48" s="18"/>
      <c r="S48" s="19"/>
      <c r="T48" s="19"/>
    </row>
    <row r="49" spans="1:20" ht="12.75" customHeight="1">
      <c r="A49" s="8" t="s">
        <v>23</v>
      </c>
      <c r="B49" s="8"/>
      <c r="C49" s="91">
        <v>6471836045</v>
      </c>
      <c r="D49" s="91">
        <f>SUM(D50:D77)</f>
        <v>6385182627.1800013</v>
      </c>
      <c r="E49" s="91">
        <f>SUM(E50:E77)</f>
        <v>2631127903.0299997</v>
      </c>
      <c r="F49" s="91">
        <f>SUM(F50:F77)</f>
        <v>2398081449.9099998</v>
      </c>
      <c r="G49" s="91"/>
      <c r="H49" s="89">
        <f t="shared" si="2"/>
        <v>37.556975108308002</v>
      </c>
      <c r="I49" s="89">
        <f t="shared" si="3"/>
        <v>91.142716670990254</v>
      </c>
      <c r="K49" s="16"/>
      <c r="L49" s="16"/>
      <c r="M49" s="16"/>
      <c r="N49" s="16"/>
      <c r="O49" s="16"/>
      <c r="P49" s="17"/>
      <c r="Q49" s="17"/>
      <c r="R49" s="18"/>
      <c r="S49" s="19"/>
      <c r="T49" s="19"/>
    </row>
    <row r="50" spans="1:20" ht="12.75" customHeight="1">
      <c r="A50" s="88"/>
      <c r="B50" s="97" t="s">
        <v>193</v>
      </c>
      <c r="C50" s="86">
        <v>1946001</v>
      </c>
      <c r="D50" s="86">
        <v>1740702</v>
      </c>
      <c r="E50" s="86">
        <v>207395.09</v>
      </c>
      <c r="F50" s="86">
        <v>207395.09</v>
      </c>
      <c r="G50" s="86"/>
      <c r="H50" s="85">
        <f t="shared" si="2"/>
        <v>11.914451181190119</v>
      </c>
      <c r="I50" s="85">
        <f t="shared" si="3"/>
        <v>100</v>
      </c>
      <c r="K50" s="16"/>
      <c r="L50" s="16"/>
      <c r="M50" s="16"/>
      <c r="N50" s="16"/>
      <c r="O50" s="16"/>
      <c r="P50" s="17"/>
      <c r="Q50" s="17"/>
      <c r="R50" s="18"/>
      <c r="S50" s="19"/>
      <c r="T50" s="19"/>
    </row>
    <row r="51" spans="1:20">
      <c r="A51" s="88"/>
      <c r="B51" s="87" t="s">
        <v>192</v>
      </c>
      <c r="C51" s="86">
        <v>2902142952</v>
      </c>
      <c r="D51" s="86">
        <v>2807868790.1799998</v>
      </c>
      <c r="E51" s="86">
        <v>1113780900</v>
      </c>
      <c r="F51" s="86">
        <v>1098285973.28</v>
      </c>
      <c r="G51" s="86"/>
      <c r="H51" s="85">
        <f t="shared" si="2"/>
        <v>39.114576048604953</v>
      </c>
      <c r="I51" s="85">
        <f t="shared" si="3"/>
        <v>98.608799385947449</v>
      </c>
      <c r="K51" s="16"/>
      <c r="L51" s="16"/>
      <c r="M51" s="16"/>
      <c r="N51" s="16"/>
      <c r="O51" s="16"/>
      <c r="P51" s="17"/>
      <c r="Q51" s="17"/>
      <c r="R51" s="18"/>
      <c r="S51" s="19"/>
      <c r="T51" s="19"/>
    </row>
    <row r="52" spans="1:20" ht="12.75" customHeight="1">
      <c r="A52" s="3"/>
      <c r="B52" s="95" t="s">
        <v>191</v>
      </c>
      <c r="C52" s="86">
        <v>11343949</v>
      </c>
      <c r="D52" s="86">
        <v>10343915.390000001</v>
      </c>
      <c r="E52" s="86">
        <v>1539615.83</v>
      </c>
      <c r="F52" s="86">
        <v>1539019.83</v>
      </c>
      <c r="G52" s="93"/>
      <c r="H52" s="85">
        <f t="shared" si="2"/>
        <v>14.87850366107838</v>
      </c>
      <c r="I52" s="85">
        <f t="shared" si="3"/>
        <v>99.961289044423509</v>
      </c>
      <c r="K52" s="16"/>
      <c r="L52" s="16"/>
      <c r="M52" s="16"/>
      <c r="N52" s="16"/>
      <c r="O52" s="16"/>
      <c r="P52" s="17"/>
      <c r="Q52" s="17"/>
      <c r="R52" s="18"/>
      <c r="S52" s="19"/>
      <c r="T52" s="19"/>
    </row>
    <row r="53" spans="1:20" ht="12.75" customHeight="1">
      <c r="A53" s="94"/>
      <c r="B53" s="33" t="s">
        <v>190</v>
      </c>
      <c r="C53" s="34">
        <v>136529284</v>
      </c>
      <c r="D53" s="34">
        <v>135995265.34999999</v>
      </c>
      <c r="E53" s="34">
        <v>64031649.979999997</v>
      </c>
      <c r="F53" s="34">
        <v>57637335.389999986</v>
      </c>
      <c r="G53" s="4"/>
      <c r="H53" s="85">
        <f t="shared" si="2"/>
        <v>42.381869134681601</v>
      </c>
      <c r="I53" s="85">
        <f t="shared" si="3"/>
        <v>90.013821927129399</v>
      </c>
      <c r="K53" s="16"/>
      <c r="L53" s="16"/>
      <c r="M53" s="16"/>
      <c r="N53" s="16"/>
      <c r="O53" s="16"/>
      <c r="P53" s="17"/>
      <c r="Q53" s="17"/>
      <c r="R53" s="18"/>
      <c r="S53" s="19"/>
      <c r="T53" s="19"/>
    </row>
    <row r="54" spans="1:20" ht="12.75" customHeight="1">
      <c r="A54" s="3"/>
      <c r="B54" s="33" t="s">
        <v>189</v>
      </c>
      <c r="C54" s="34">
        <v>22299560</v>
      </c>
      <c r="D54" s="34">
        <v>19066016.16</v>
      </c>
      <c r="E54" s="34">
        <v>7228099.1800000006</v>
      </c>
      <c r="F54" s="34">
        <v>7130683.1800000006</v>
      </c>
      <c r="G54" s="4"/>
      <c r="H54" s="85">
        <f t="shared" si="2"/>
        <v>37.399963999610918</v>
      </c>
      <c r="I54" s="85">
        <f t="shared" si="3"/>
        <v>98.652259777099516</v>
      </c>
      <c r="K54" s="16"/>
      <c r="L54" s="16"/>
      <c r="M54" s="16"/>
      <c r="N54" s="16"/>
      <c r="O54" s="16"/>
      <c r="P54" s="17"/>
      <c r="Q54" s="17"/>
      <c r="R54" s="18"/>
      <c r="S54" s="19"/>
      <c r="T54" s="19"/>
    </row>
    <row r="55" spans="1:20" ht="12.75" customHeight="1">
      <c r="A55" s="88"/>
      <c r="B55" s="33" t="s">
        <v>188</v>
      </c>
      <c r="C55" s="86">
        <v>650400</v>
      </c>
      <c r="D55" s="86">
        <v>770400</v>
      </c>
      <c r="E55" s="86">
        <v>180960.79</v>
      </c>
      <c r="F55" s="86">
        <v>180960.79</v>
      </c>
      <c r="G55" s="86"/>
      <c r="H55" s="85">
        <f t="shared" si="2"/>
        <v>23.489199117341641</v>
      </c>
      <c r="I55" s="85">
        <f t="shared" si="3"/>
        <v>100</v>
      </c>
      <c r="K55" s="16"/>
      <c r="L55" s="16"/>
      <c r="M55" s="16"/>
      <c r="N55" s="16"/>
      <c r="O55" s="16"/>
      <c r="P55" s="17"/>
      <c r="Q55" s="17"/>
      <c r="R55" s="18"/>
      <c r="S55" s="19"/>
      <c r="T55" s="19"/>
    </row>
    <row r="56" spans="1:20" ht="12.75" customHeight="1">
      <c r="A56" s="3"/>
      <c r="B56" s="33" t="s">
        <v>187</v>
      </c>
      <c r="C56" s="86">
        <v>187426589</v>
      </c>
      <c r="D56" s="86">
        <v>187426589</v>
      </c>
      <c r="E56" s="86">
        <v>78659926.780000001</v>
      </c>
      <c r="F56" s="86">
        <v>78620906.780000001</v>
      </c>
      <c r="G56" s="93"/>
      <c r="H56" s="85">
        <f t="shared" si="2"/>
        <v>41.947573820489261</v>
      </c>
      <c r="I56" s="85">
        <f t="shared" si="3"/>
        <v>99.950394055019743</v>
      </c>
      <c r="K56" s="16"/>
      <c r="L56" s="16"/>
      <c r="M56" s="16"/>
      <c r="N56" s="16"/>
      <c r="O56" s="16"/>
      <c r="P56" s="17"/>
      <c r="Q56" s="17"/>
      <c r="R56" s="18"/>
      <c r="S56" s="19"/>
      <c r="T56" s="19"/>
    </row>
    <row r="57" spans="1:20" ht="12.75" customHeight="1">
      <c r="A57" s="88"/>
      <c r="B57" s="33" t="s">
        <v>186</v>
      </c>
      <c r="C57" s="86">
        <v>77484375</v>
      </c>
      <c r="D57" s="86">
        <v>77484035.799999997</v>
      </c>
      <c r="E57" s="86">
        <v>42777868.719999999</v>
      </c>
      <c r="F57" s="86">
        <v>41573544.859999999</v>
      </c>
      <c r="G57" s="86"/>
      <c r="H57" s="85">
        <f t="shared" si="2"/>
        <v>53.654335929672882</v>
      </c>
      <c r="I57" s="85">
        <f t="shared" si="3"/>
        <v>97.184703455230945</v>
      </c>
      <c r="K57" s="16"/>
      <c r="L57" s="16"/>
      <c r="M57" s="16"/>
      <c r="N57" s="16"/>
      <c r="O57" s="16"/>
      <c r="P57" s="17"/>
      <c r="Q57" s="17"/>
      <c r="R57" s="18"/>
      <c r="S57" s="19"/>
      <c r="T57" s="19"/>
    </row>
    <row r="58" spans="1:20" ht="12.75" customHeight="1">
      <c r="A58" s="88"/>
      <c r="B58" s="87" t="s">
        <v>185</v>
      </c>
      <c r="C58" s="86">
        <v>172866915</v>
      </c>
      <c r="D58" s="86">
        <v>171028344.67000002</v>
      </c>
      <c r="E58" s="86">
        <v>54859334.760000013</v>
      </c>
      <c r="F58" s="86">
        <v>53760192.470000014</v>
      </c>
      <c r="G58" s="86"/>
      <c r="H58" s="85">
        <f t="shared" si="2"/>
        <v>31.433498683350152</v>
      </c>
      <c r="I58" s="85">
        <f t="shared" si="3"/>
        <v>97.996435256080744</v>
      </c>
      <c r="K58" s="16"/>
      <c r="L58" s="16"/>
      <c r="M58" s="16"/>
      <c r="N58" s="16"/>
      <c r="O58" s="16"/>
      <c r="P58" s="17"/>
      <c r="Q58" s="17"/>
      <c r="R58" s="18"/>
      <c r="S58" s="19"/>
      <c r="T58" s="19"/>
    </row>
    <row r="59" spans="1:20" ht="12.75" customHeight="1">
      <c r="A59" s="3"/>
      <c r="B59" s="95" t="s">
        <v>184</v>
      </c>
      <c r="C59" s="86">
        <v>170819497</v>
      </c>
      <c r="D59" s="86">
        <v>170827497</v>
      </c>
      <c r="E59" s="86">
        <v>80823862.730000004</v>
      </c>
      <c r="F59" s="86">
        <v>78448540.090000004</v>
      </c>
      <c r="G59" s="93"/>
      <c r="H59" s="85">
        <f t="shared" si="2"/>
        <v>45.922665535513879</v>
      </c>
      <c r="I59" s="85">
        <f t="shared" si="3"/>
        <v>97.061112201559823</v>
      </c>
      <c r="K59" s="16"/>
      <c r="L59" s="16"/>
      <c r="M59" s="16"/>
      <c r="N59" s="16"/>
      <c r="O59" s="16"/>
      <c r="P59" s="17"/>
      <c r="Q59" s="17"/>
      <c r="R59" s="18"/>
      <c r="S59" s="19"/>
      <c r="T59" s="19"/>
    </row>
    <row r="60" spans="1:20" ht="12.75" customHeight="1">
      <c r="A60" s="94"/>
      <c r="B60" s="33" t="s">
        <v>183</v>
      </c>
      <c r="C60" s="34">
        <v>36099669</v>
      </c>
      <c r="D60" s="34">
        <v>35962575.57</v>
      </c>
      <c r="E60" s="34">
        <v>16048456.540000001</v>
      </c>
      <c r="F60" s="34">
        <v>13820821.950000001</v>
      </c>
      <c r="G60" s="4"/>
      <c r="H60" s="85">
        <f t="shared" si="2"/>
        <v>38.431123830656162</v>
      </c>
      <c r="I60" s="85">
        <f t="shared" si="3"/>
        <v>86.119321914554661</v>
      </c>
      <c r="K60" s="16"/>
      <c r="L60" s="16"/>
      <c r="M60" s="16"/>
      <c r="N60" s="16"/>
      <c r="O60" s="16"/>
      <c r="P60" s="17"/>
      <c r="Q60" s="17"/>
      <c r="R60" s="18"/>
      <c r="S60" s="19"/>
      <c r="T60" s="19"/>
    </row>
    <row r="61" spans="1:20" ht="12.75" customHeight="1">
      <c r="A61" s="3"/>
      <c r="B61" s="33" t="s">
        <v>182</v>
      </c>
      <c r="C61" s="34">
        <v>7401181</v>
      </c>
      <c r="D61" s="34">
        <v>7613844</v>
      </c>
      <c r="E61" s="34">
        <v>2527355.96</v>
      </c>
      <c r="F61" s="34">
        <v>1494404.48</v>
      </c>
      <c r="G61" s="4"/>
      <c r="H61" s="85">
        <f t="shared" si="2"/>
        <v>19.627463867134658</v>
      </c>
      <c r="I61" s="85">
        <f t="shared" si="3"/>
        <v>59.129165169120071</v>
      </c>
      <c r="K61" s="16"/>
      <c r="L61" s="16"/>
      <c r="M61" s="16"/>
      <c r="N61" s="16"/>
      <c r="O61" s="16"/>
      <c r="P61" s="17"/>
      <c r="Q61" s="17"/>
      <c r="R61" s="18"/>
      <c r="S61" s="19"/>
      <c r="T61" s="19"/>
    </row>
    <row r="62" spans="1:20" ht="12.75" customHeight="1">
      <c r="A62" s="88"/>
      <c r="B62" s="33" t="s">
        <v>181</v>
      </c>
      <c r="C62" s="86">
        <v>6233352</v>
      </c>
      <c r="D62" s="86">
        <v>6233352</v>
      </c>
      <c r="E62" s="86">
        <v>707636.12</v>
      </c>
      <c r="F62" s="86">
        <v>686918.77</v>
      </c>
      <c r="G62" s="86"/>
      <c r="H62" s="85">
        <f t="shared" si="2"/>
        <v>11.020054218019453</v>
      </c>
      <c r="I62" s="85">
        <f t="shared" si="3"/>
        <v>97.072315924178668</v>
      </c>
      <c r="K62" s="16"/>
      <c r="L62" s="16"/>
      <c r="M62" s="16"/>
      <c r="N62" s="16"/>
      <c r="O62" s="16"/>
      <c r="P62" s="17"/>
      <c r="Q62" s="17"/>
      <c r="R62" s="18"/>
      <c r="S62" s="19"/>
      <c r="T62" s="19"/>
    </row>
    <row r="63" spans="1:20" ht="12.75" customHeight="1">
      <c r="A63" s="3"/>
      <c r="B63" s="33" t="s">
        <v>180</v>
      </c>
      <c r="C63" s="86">
        <v>113149870</v>
      </c>
      <c r="D63" s="86">
        <v>109504641.87</v>
      </c>
      <c r="E63" s="86">
        <v>45467255.140000001</v>
      </c>
      <c r="F63" s="86">
        <v>45444955.140000001</v>
      </c>
      <c r="G63" s="93"/>
      <c r="H63" s="85">
        <f t="shared" si="2"/>
        <v>41.500482868982509</v>
      </c>
      <c r="I63" s="85">
        <f t="shared" si="3"/>
        <v>99.950953713983097</v>
      </c>
      <c r="K63" s="16"/>
      <c r="L63" s="16"/>
      <c r="M63" s="16"/>
      <c r="N63" s="16"/>
      <c r="O63" s="16"/>
      <c r="P63" s="17"/>
      <c r="Q63" s="17"/>
      <c r="R63" s="18"/>
      <c r="S63" s="19"/>
      <c r="T63" s="19"/>
    </row>
    <row r="64" spans="1:20" ht="12.75" customHeight="1">
      <c r="A64" s="88"/>
      <c r="B64" s="33" t="s">
        <v>179</v>
      </c>
      <c r="C64" s="86">
        <v>6690098</v>
      </c>
      <c r="D64" s="86">
        <v>6649402.1099999994</v>
      </c>
      <c r="E64" s="86">
        <v>3272929.3699999996</v>
      </c>
      <c r="F64" s="86">
        <v>711493.37</v>
      </c>
      <c r="G64" s="86"/>
      <c r="H64" s="85">
        <f t="shared" si="2"/>
        <v>10.700110449479194</v>
      </c>
      <c r="I64" s="85">
        <f t="shared" si="3"/>
        <v>21.738732785425189</v>
      </c>
      <c r="K64" s="16"/>
      <c r="L64" s="16"/>
      <c r="M64" s="16"/>
      <c r="N64" s="16"/>
      <c r="O64" s="16"/>
      <c r="P64" s="17"/>
      <c r="Q64" s="17"/>
      <c r="R64" s="18"/>
      <c r="S64" s="19"/>
      <c r="T64" s="19"/>
    </row>
    <row r="65" spans="1:20" ht="12.75" customHeight="1">
      <c r="A65" s="88"/>
      <c r="B65" s="87" t="s">
        <v>178</v>
      </c>
      <c r="C65" s="86">
        <v>191520518</v>
      </c>
      <c r="D65" s="86">
        <v>177624452.81999999</v>
      </c>
      <c r="E65" s="86">
        <v>88004455.579999983</v>
      </c>
      <c r="F65" s="86">
        <v>70073179.890000015</v>
      </c>
      <c r="G65" s="86"/>
      <c r="H65" s="85">
        <f t="shared" si="2"/>
        <v>39.450187616347144</v>
      </c>
      <c r="I65" s="85">
        <f t="shared" si="3"/>
        <v>79.624581992101938</v>
      </c>
      <c r="K65" s="16"/>
      <c r="L65" s="16"/>
      <c r="M65" s="16"/>
      <c r="N65" s="16"/>
      <c r="O65" s="16"/>
      <c r="P65" s="17"/>
      <c r="Q65" s="17"/>
      <c r="R65" s="18"/>
      <c r="S65" s="19"/>
      <c r="T65" s="19"/>
    </row>
    <row r="66" spans="1:20" ht="12.75" customHeight="1">
      <c r="A66" s="3"/>
      <c r="B66" s="95" t="s">
        <v>177</v>
      </c>
      <c r="C66" s="86">
        <v>138225456</v>
      </c>
      <c r="D66" s="86">
        <v>138225456</v>
      </c>
      <c r="E66" s="86">
        <v>51842352</v>
      </c>
      <c r="F66" s="86">
        <v>51794996.350000001</v>
      </c>
      <c r="G66" s="93"/>
      <c r="H66" s="85">
        <f t="shared" si="2"/>
        <v>37.471387578565846</v>
      </c>
      <c r="I66" s="85">
        <f t="shared" si="3"/>
        <v>99.908654510891026</v>
      </c>
      <c r="K66" s="16"/>
      <c r="L66" s="16"/>
      <c r="M66" s="16"/>
      <c r="N66" s="16"/>
      <c r="O66" s="16"/>
      <c r="P66" s="17"/>
      <c r="Q66" s="17"/>
      <c r="R66" s="18"/>
      <c r="S66" s="19"/>
      <c r="T66" s="19"/>
    </row>
    <row r="67" spans="1:20" ht="12.75" customHeight="1">
      <c r="A67" s="94"/>
      <c r="B67" s="33" t="s">
        <v>176</v>
      </c>
      <c r="C67" s="34">
        <v>243116420</v>
      </c>
      <c r="D67" s="34">
        <v>242909138.46000001</v>
      </c>
      <c r="E67" s="34">
        <v>103099852.04000001</v>
      </c>
      <c r="F67" s="34">
        <v>83006933.62999998</v>
      </c>
      <c r="G67" s="4"/>
      <c r="H67" s="85">
        <f t="shared" si="2"/>
        <v>34.172009400819135</v>
      </c>
      <c r="I67" s="85">
        <f t="shared" si="3"/>
        <v>80.511205387370964</v>
      </c>
      <c r="K67" s="16"/>
      <c r="L67" s="16"/>
      <c r="M67" s="16"/>
      <c r="N67" s="16"/>
      <c r="O67" s="16"/>
      <c r="P67" s="17"/>
      <c r="Q67" s="17"/>
      <c r="R67" s="18"/>
      <c r="S67" s="19"/>
      <c r="T67" s="19"/>
    </row>
    <row r="68" spans="1:20" ht="12.75" customHeight="1">
      <c r="A68" s="3"/>
      <c r="B68" s="33" t="s">
        <v>175</v>
      </c>
      <c r="C68" s="34">
        <v>47691374</v>
      </c>
      <c r="D68" s="34">
        <v>47509356.260000013</v>
      </c>
      <c r="E68" s="34">
        <v>18910366.419999998</v>
      </c>
      <c r="F68" s="34">
        <v>18705610.98</v>
      </c>
      <c r="G68" s="4"/>
      <c r="H68" s="85">
        <f t="shared" si="2"/>
        <v>39.372478291710692</v>
      </c>
      <c r="I68" s="85">
        <f t="shared" si="3"/>
        <v>98.917231768796171</v>
      </c>
      <c r="K68" s="16"/>
      <c r="L68" s="16"/>
      <c r="M68" s="16"/>
      <c r="N68" s="16"/>
      <c r="O68" s="16"/>
      <c r="P68" s="17"/>
      <c r="Q68" s="17"/>
      <c r="R68" s="18"/>
      <c r="S68" s="19"/>
      <c r="T68" s="19"/>
    </row>
    <row r="69" spans="1:20" ht="12.75" customHeight="1">
      <c r="A69" s="88"/>
      <c r="B69" s="33" t="s">
        <v>174</v>
      </c>
      <c r="C69" s="86">
        <v>423152321</v>
      </c>
      <c r="D69" s="86">
        <v>435508803.79999995</v>
      </c>
      <c r="E69" s="86">
        <v>206589766.19</v>
      </c>
      <c r="F69" s="86">
        <v>159589032.17000002</v>
      </c>
      <c r="G69" s="86"/>
      <c r="H69" s="85">
        <f t="shared" si="2"/>
        <v>36.644272349380245</v>
      </c>
      <c r="I69" s="85">
        <f t="shared" si="3"/>
        <v>77.24924380969891</v>
      </c>
      <c r="K69" s="16"/>
      <c r="L69" s="16"/>
      <c r="M69" s="16"/>
      <c r="N69" s="16"/>
      <c r="O69" s="16"/>
      <c r="P69" s="17"/>
      <c r="Q69" s="17"/>
      <c r="R69" s="18"/>
      <c r="S69" s="19"/>
      <c r="T69" s="19"/>
    </row>
    <row r="70" spans="1:20" ht="12.75" customHeight="1">
      <c r="A70" s="3"/>
      <c r="B70" s="33" t="s">
        <v>173</v>
      </c>
      <c r="C70" s="86">
        <v>182087735</v>
      </c>
      <c r="D70" s="86">
        <v>180810333.58000001</v>
      </c>
      <c r="E70" s="86">
        <v>59652179.649999999</v>
      </c>
      <c r="F70" s="86">
        <v>58935516.81000001</v>
      </c>
      <c r="G70" s="93"/>
      <c r="H70" s="85">
        <f t="shared" si="2"/>
        <v>32.595214910061451</v>
      </c>
      <c r="I70" s="85">
        <f t="shared" si="3"/>
        <v>98.798597395426455</v>
      </c>
      <c r="K70" s="16"/>
      <c r="L70" s="16"/>
      <c r="M70" s="16"/>
      <c r="N70" s="16"/>
      <c r="O70" s="16"/>
      <c r="P70" s="17"/>
      <c r="Q70" s="17"/>
      <c r="R70" s="18"/>
      <c r="S70" s="19"/>
      <c r="T70" s="19"/>
    </row>
    <row r="71" spans="1:20" ht="12.75" customHeight="1">
      <c r="A71" s="88"/>
      <c r="B71" s="33" t="s">
        <v>172</v>
      </c>
      <c r="C71" s="86">
        <v>127887809</v>
      </c>
      <c r="D71" s="86">
        <v>126425476.75999999</v>
      </c>
      <c r="E71" s="86">
        <v>50672328.710000001</v>
      </c>
      <c r="F71" s="86">
        <v>43948596.710000001</v>
      </c>
      <c r="G71" s="86"/>
      <c r="H71" s="85">
        <f t="shared" si="2"/>
        <v>34.76245281908637</v>
      </c>
      <c r="I71" s="85">
        <f t="shared" si="3"/>
        <v>86.730959142453827</v>
      </c>
      <c r="K71" s="16"/>
      <c r="L71" s="16"/>
      <c r="M71" s="16"/>
      <c r="N71" s="16"/>
      <c r="O71" s="16"/>
      <c r="P71" s="17"/>
      <c r="Q71" s="17"/>
      <c r="R71" s="18"/>
      <c r="S71" s="19"/>
      <c r="T71" s="19"/>
    </row>
    <row r="72" spans="1:20" ht="12.75" customHeight="1">
      <c r="A72" s="88"/>
      <c r="B72" s="87" t="s">
        <v>171</v>
      </c>
      <c r="C72" s="86">
        <v>219477824</v>
      </c>
      <c r="D72" s="86">
        <v>219477824</v>
      </c>
      <c r="E72" s="86">
        <v>81410240.830000013</v>
      </c>
      <c r="F72" s="86">
        <v>80765102.139999986</v>
      </c>
      <c r="G72" s="86"/>
      <c r="H72" s="85">
        <f t="shared" ref="H72:H103" si="4">IFERROR(+F72/D72*100,"n.a")</f>
        <v>36.798752907264095</v>
      </c>
      <c r="I72" s="85">
        <f t="shared" ref="I72:I103" si="5">IFERROR(+F72/E72*100,"n.a")</f>
        <v>99.207546024403499</v>
      </c>
      <c r="K72" s="16"/>
      <c r="L72" s="16"/>
      <c r="M72" s="16"/>
      <c r="N72" s="16"/>
      <c r="O72" s="16"/>
      <c r="P72" s="17"/>
      <c r="Q72" s="17"/>
      <c r="R72" s="18"/>
      <c r="S72" s="19"/>
      <c r="T72" s="19"/>
    </row>
    <row r="73" spans="1:20" ht="12.75" customHeight="1">
      <c r="A73" s="3"/>
      <c r="B73" s="95" t="s">
        <v>170</v>
      </c>
      <c r="C73" s="86">
        <v>229541575</v>
      </c>
      <c r="D73" s="86">
        <v>228333058</v>
      </c>
      <c r="E73" s="86">
        <v>106621748.48999999</v>
      </c>
      <c r="F73" s="86">
        <v>83639526.389999986</v>
      </c>
      <c r="G73" s="93"/>
      <c r="H73" s="85">
        <f t="shared" si="4"/>
        <v>36.630493684361717</v>
      </c>
      <c r="I73" s="85">
        <f t="shared" si="5"/>
        <v>78.445089838162332</v>
      </c>
      <c r="K73" s="16"/>
      <c r="L73" s="16"/>
      <c r="M73" s="16"/>
      <c r="N73" s="16"/>
      <c r="O73" s="16"/>
      <c r="P73" s="17"/>
      <c r="Q73" s="17"/>
      <c r="R73" s="18"/>
      <c r="S73" s="19"/>
      <c r="T73" s="19"/>
    </row>
    <row r="74" spans="1:20" ht="12.75" customHeight="1">
      <c r="A74" s="94"/>
      <c r="B74" s="33" t="s">
        <v>169</v>
      </c>
      <c r="C74" s="34">
        <v>149037458</v>
      </c>
      <c r="D74" s="34">
        <v>149668370.55000001</v>
      </c>
      <c r="E74" s="34">
        <v>58373993.050000004</v>
      </c>
      <c r="F74" s="34">
        <v>56255999.319999993</v>
      </c>
      <c r="G74" s="4"/>
      <c r="H74" s="85">
        <f t="shared" si="4"/>
        <v>37.587099474171424</v>
      </c>
      <c r="I74" s="85">
        <f t="shared" si="5"/>
        <v>96.371682628964834</v>
      </c>
      <c r="K74" s="16"/>
      <c r="L74" s="16"/>
      <c r="M74" s="16"/>
      <c r="N74" s="16"/>
      <c r="O74" s="16"/>
      <c r="P74" s="17"/>
      <c r="Q74" s="17"/>
      <c r="R74" s="18"/>
      <c r="S74" s="19"/>
      <c r="T74" s="19"/>
    </row>
    <row r="75" spans="1:20" ht="12.75" customHeight="1">
      <c r="A75" s="3"/>
      <c r="B75" s="33" t="s">
        <v>168</v>
      </c>
      <c r="C75" s="34">
        <v>581502942</v>
      </c>
      <c r="D75" s="34">
        <v>604702320</v>
      </c>
      <c r="E75" s="34">
        <v>266169043.67000002</v>
      </c>
      <c r="F75" s="34">
        <v>186140338.37999994</v>
      </c>
      <c r="G75" s="4"/>
      <c r="H75" s="85">
        <f t="shared" si="4"/>
        <v>30.782143911734938</v>
      </c>
      <c r="I75" s="85">
        <f t="shared" si="5"/>
        <v>69.933128140468227</v>
      </c>
      <c r="K75" s="16"/>
      <c r="L75" s="16"/>
      <c r="M75" s="16"/>
      <c r="N75" s="16"/>
      <c r="O75" s="16"/>
      <c r="P75" s="17"/>
      <c r="Q75" s="17"/>
      <c r="R75" s="18"/>
      <c r="S75" s="19"/>
      <c r="T75" s="19"/>
    </row>
    <row r="76" spans="1:20" ht="12.75" customHeight="1">
      <c r="A76" s="88"/>
      <c r="B76" s="33" t="s">
        <v>167</v>
      </c>
      <c r="C76" s="86">
        <v>35636436</v>
      </c>
      <c r="D76" s="86">
        <v>35636436</v>
      </c>
      <c r="E76" s="86">
        <v>9220045</v>
      </c>
      <c r="F76" s="86">
        <v>7392683.3299999982</v>
      </c>
      <c r="G76" s="86"/>
      <c r="H76" s="85">
        <f t="shared" si="4"/>
        <v>20.744732526002316</v>
      </c>
      <c r="I76" s="85">
        <f t="shared" si="5"/>
        <v>80.180555843274064</v>
      </c>
      <c r="K76" s="16"/>
      <c r="L76" s="16"/>
      <c r="M76" s="16"/>
      <c r="N76" s="16"/>
      <c r="O76" s="16"/>
      <c r="P76" s="17"/>
      <c r="Q76" s="17"/>
      <c r="R76" s="18"/>
      <c r="S76" s="19"/>
      <c r="T76" s="19"/>
    </row>
    <row r="77" spans="1:20" ht="12.75" customHeight="1">
      <c r="A77" s="3"/>
      <c r="B77" s="33" t="s">
        <v>166</v>
      </c>
      <c r="C77" s="86">
        <v>49874485</v>
      </c>
      <c r="D77" s="86">
        <v>49836229.850000009</v>
      </c>
      <c r="E77" s="86">
        <v>18448284.409999996</v>
      </c>
      <c r="F77" s="86">
        <v>18290788.34</v>
      </c>
      <c r="G77" s="93"/>
      <c r="H77" s="85">
        <f t="shared" si="4"/>
        <v>36.701789832522806</v>
      </c>
      <c r="I77" s="85">
        <f t="shared" si="5"/>
        <v>99.146283380612758</v>
      </c>
      <c r="K77" s="16"/>
      <c r="L77" s="16"/>
      <c r="M77" s="16"/>
      <c r="N77" s="16"/>
      <c r="O77" s="16"/>
      <c r="P77" s="17"/>
      <c r="Q77" s="17"/>
      <c r="R77" s="18"/>
      <c r="S77" s="19"/>
      <c r="T77" s="19"/>
    </row>
    <row r="78" spans="1:20" ht="12.75" customHeight="1">
      <c r="A78" s="8" t="s">
        <v>165</v>
      </c>
      <c r="B78" s="92"/>
      <c r="C78" s="91">
        <v>15000000</v>
      </c>
      <c r="D78" s="91">
        <f>+D79</f>
        <v>15000000</v>
      </c>
      <c r="E78" s="91">
        <f>+E79</f>
        <v>15000000</v>
      </c>
      <c r="F78" s="91">
        <f>+F79</f>
        <v>15000000</v>
      </c>
      <c r="G78" s="90"/>
      <c r="H78" s="89">
        <f t="shared" si="4"/>
        <v>100</v>
      </c>
      <c r="I78" s="89">
        <f t="shared" si="5"/>
        <v>100</v>
      </c>
      <c r="K78" s="16"/>
      <c r="L78" s="16"/>
      <c r="M78" s="16"/>
      <c r="N78" s="16"/>
      <c r="O78" s="16"/>
      <c r="P78" s="17"/>
      <c r="Q78" s="17"/>
      <c r="R78" s="18"/>
      <c r="S78" s="19"/>
      <c r="T78" s="19"/>
    </row>
    <row r="79" spans="1:20" ht="12.75" customHeight="1">
      <c r="A79" s="88"/>
      <c r="B79" s="87" t="s">
        <v>164</v>
      </c>
      <c r="C79" s="86">
        <v>15000000</v>
      </c>
      <c r="D79" s="86">
        <v>15000000</v>
      </c>
      <c r="E79" s="86">
        <v>15000000</v>
      </c>
      <c r="F79" s="86">
        <v>15000000</v>
      </c>
      <c r="G79" s="86"/>
      <c r="H79" s="85">
        <f t="shared" si="4"/>
        <v>100</v>
      </c>
      <c r="I79" s="85">
        <f t="shared" si="5"/>
        <v>100</v>
      </c>
      <c r="K79" s="16"/>
      <c r="L79" s="16"/>
      <c r="M79" s="16"/>
      <c r="N79" s="16"/>
      <c r="O79" s="16"/>
      <c r="P79" s="17"/>
      <c r="Q79" s="17"/>
      <c r="R79" s="18"/>
      <c r="S79" s="19"/>
      <c r="T79" s="19"/>
    </row>
    <row r="80" spans="1:20" ht="12.75" customHeight="1">
      <c r="A80" s="8" t="s">
        <v>25</v>
      </c>
      <c r="B80" s="96"/>
      <c r="C80" s="91">
        <v>701147988</v>
      </c>
      <c r="D80" s="91">
        <f>SUM(D81:D84)</f>
        <v>691294462</v>
      </c>
      <c r="E80" s="91">
        <f>SUM(E81:E84)</f>
        <v>228379883.55999994</v>
      </c>
      <c r="F80" s="91">
        <f>SUM(F81:F84)</f>
        <v>218551641.57999989</v>
      </c>
      <c r="G80" s="91"/>
      <c r="H80" s="89">
        <f t="shared" si="4"/>
        <v>31.614840504826713</v>
      </c>
      <c r="I80" s="89">
        <f t="shared" si="5"/>
        <v>95.696537791859427</v>
      </c>
      <c r="K80" s="16"/>
      <c r="L80" s="16"/>
      <c r="M80" s="16"/>
      <c r="N80" s="16"/>
      <c r="O80" s="16"/>
      <c r="P80" s="17"/>
      <c r="Q80" s="17"/>
      <c r="R80" s="18"/>
      <c r="S80" s="19"/>
      <c r="T80" s="19"/>
    </row>
    <row r="81" spans="1:20" ht="12.75" customHeight="1">
      <c r="A81" s="94"/>
      <c r="B81" s="33" t="s">
        <v>163</v>
      </c>
      <c r="C81" s="34">
        <v>5280478</v>
      </c>
      <c r="D81" s="34">
        <v>0</v>
      </c>
      <c r="E81" s="34">
        <v>0</v>
      </c>
      <c r="F81" s="34">
        <v>0</v>
      </c>
      <c r="G81" s="4"/>
      <c r="H81" s="85" t="str">
        <f t="shared" si="4"/>
        <v>n.a</v>
      </c>
      <c r="I81" s="85" t="str">
        <f t="shared" si="5"/>
        <v>n.a</v>
      </c>
      <c r="K81" s="16"/>
      <c r="L81" s="16"/>
      <c r="M81" s="16"/>
      <c r="N81" s="16"/>
      <c r="O81" s="16"/>
      <c r="P81" s="17"/>
      <c r="Q81" s="17"/>
      <c r="R81" s="18"/>
      <c r="S81" s="19"/>
      <c r="T81" s="19"/>
    </row>
    <row r="82" spans="1:20" ht="12.75" customHeight="1">
      <c r="A82" s="3"/>
      <c r="B82" s="33" t="s">
        <v>162</v>
      </c>
      <c r="C82" s="34">
        <v>3427679</v>
      </c>
      <c r="D82" s="34">
        <v>3427679</v>
      </c>
      <c r="E82" s="34">
        <v>3427679</v>
      </c>
      <c r="F82" s="34">
        <v>3427679</v>
      </c>
      <c r="G82" s="4"/>
      <c r="H82" s="85">
        <f t="shared" si="4"/>
        <v>100</v>
      </c>
      <c r="I82" s="85">
        <f t="shared" si="5"/>
        <v>100</v>
      </c>
      <c r="K82" s="16"/>
      <c r="L82" s="16"/>
      <c r="M82" s="16"/>
      <c r="N82" s="16"/>
      <c r="O82" s="16"/>
      <c r="P82" s="17"/>
      <c r="Q82" s="17"/>
      <c r="R82" s="18"/>
      <c r="S82" s="19"/>
      <c r="T82" s="19"/>
    </row>
    <row r="83" spans="1:20" ht="12.75" customHeight="1">
      <c r="A83" s="88"/>
      <c r="B83" s="33" t="s">
        <v>161</v>
      </c>
      <c r="C83" s="86">
        <v>485311336</v>
      </c>
      <c r="D83" s="86">
        <v>485738288</v>
      </c>
      <c r="E83" s="86">
        <v>149270590.12999994</v>
      </c>
      <c r="F83" s="86">
        <v>146830118.2599999</v>
      </c>
      <c r="G83" s="86"/>
      <c r="H83" s="85">
        <f t="shared" si="4"/>
        <v>30.228236457242158</v>
      </c>
      <c r="I83" s="85">
        <f t="shared" si="5"/>
        <v>98.36506851893958</v>
      </c>
      <c r="K83" s="16"/>
      <c r="L83" s="16"/>
      <c r="M83" s="16"/>
      <c r="N83" s="16"/>
      <c r="O83" s="16"/>
      <c r="P83" s="17"/>
      <c r="Q83" s="17"/>
      <c r="R83" s="18"/>
      <c r="S83" s="19"/>
      <c r="T83" s="19"/>
    </row>
    <row r="84" spans="1:20" ht="12.75" customHeight="1">
      <c r="A84" s="3"/>
      <c r="B84" s="33" t="s">
        <v>160</v>
      </c>
      <c r="C84" s="86">
        <v>207128495</v>
      </c>
      <c r="D84" s="86">
        <v>202128494.99999994</v>
      </c>
      <c r="E84" s="86">
        <v>75681614.430000007</v>
      </c>
      <c r="F84" s="86">
        <v>68293844.319999993</v>
      </c>
      <c r="G84" s="93"/>
      <c r="H84" s="85">
        <f t="shared" si="4"/>
        <v>33.78734122568914</v>
      </c>
      <c r="I84" s="85">
        <f t="shared" si="5"/>
        <v>90.238355556179144</v>
      </c>
      <c r="K84" s="16"/>
      <c r="L84" s="16"/>
      <c r="M84" s="16"/>
      <c r="N84" s="16"/>
      <c r="O84" s="16"/>
      <c r="P84" s="17"/>
      <c r="Q84" s="17"/>
      <c r="R84" s="18"/>
      <c r="S84" s="19"/>
      <c r="T84" s="19"/>
    </row>
    <row r="85" spans="1:20" ht="12.75" customHeight="1">
      <c r="A85" s="8" t="s">
        <v>159</v>
      </c>
      <c r="B85" s="92"/>
      <c r="C85" s="91">
        <v>187630527</v>
      </c>
      <c r="D85" s="91">
        <f>+D86</f>
        <v>216962777</v>
      </c>
      <c r="E85" s="91">
        <f>+E86</f>
        <v>117336147</v>
      </c>
      <c r="F85" s="91">
        <f>+F86</f>
        <v>99389225.930000007</v>
      </c>
      <c r="G85" s="90"/>
      <c r="H85" s="89">
        <f t="shared" si="4"/>
        <v>45.809344489538873</v>
      </c>
      <c r="I85" s="89">
        <f t="shared" si="5"/>
        <v>84.704695416664748</v>
      </c>
      <c r="K85" s="16"/>
      <c r="L85" s="16"/>
      <c r="M85" s="16"/>
      <c r="N85" s="16"/>
      <c r="O85" s="16"/>
      <c r="P85" s="17"/>
      <c r="Q85" s="17"/>
      <c r="R85" s="18"/>
      <c r="S85" s="19"/>
      <c r="T85" s="19"/>
    </row>
    <row r="86" spans="1:20" ht="12.75" customHeight="1">
      <c r="A86" s="88"/>
      <c r="B86" s="87" t="s">
        <v>158</v>
      </c>
      <c r="C86" s="86">
        <v>187630527</v>
      </c>
      <c r="D86" s="86">
        <v>216962777</v>
      </c>
      <c r="E86" s="86">
        <v>117336147</v>
      </c>
      <c r="F86" s="86">
        <v>99389225.930000007</v>
      </c>
      <c r="G86" s="86"/>
      <c r="H86" s="85">
        <f t="shared" si="4"/>
        <v>45.809344489538873</v>
      </c>
      <c r="I86" s="85">
        <f t="shared" si="5"/>
        <v>84.704695416664748</v>
      </c>
      <c r="K86" s="16"/>
      <c r="L86" s="16"/>
      <c r="M86" s="16"/>
      <c r="N86" s="16"/>
      <c r="O86" s="16"/>
      <c r="P86" s="17"/>
      <c r="Q86" s="17"/>
      <c r="R86" s="18"/>
      <c r="S86" s="19"/>
      <c r="T86" s="19"/>
    </row>
    <row r="87" spans="1:20" ht="12.75" customHeight="1">
      <c r="A87" s="8" t="s">
        <v>27</v>
      </c>
      <c r="B87" s="96"/>
      <c r="C87" s="91">
        <v>8090885637</v>
      </c>
      <c r="D87" s="91">
        <f>SUM(D88:D91)</f>
        <v>11735257399</v>
      </c>
      <c r="E87" s="91">
        <f>SUM(E88:E91)</f>
        <v>5844645534.04</v>
      </c>
      <c r="F87" s="91">
        <f>SUM(F88:F91)</f>
        <v>5795301059.04</v>
      </c>
      <c r="G87" s="91"/>
      <c r="H87" s="89">
        <f t="shared" si="4"/>
        <v>49.383672313262053</v>
      </c>
      <c r="I87" s="89">
        <f t="shared" si="5"/>
        <v>99.155731947940879</v>
      </c>
      <c r="K87" s="16"/>
      <c r="L87" s="16"/>
      <c r="M87" s="16"/>
      <c r="N87" s="16"/>
      <c r="O87" s="16"/>
      <c r="P87" s="17"/>
      <c r="Q87" s="17"/>
      <c r="R87" s="18"/>
      <c r="S87" s="19"/>
      <c r="T87" s="19"/>
    </row>
    <row r="88" spans="1:20" ht="12.75" customHeight="1">
      <c r="A88" s="94"/>
      <c r="B88" s="33" t="s">
        <v>157</v>
      </c>
      <c r="C88" s="34">
        <v>0</v>
      </c>
      <c r="D88" s="34">
        <v>2685408018</v>
      </c>
      <c r="E88" s="34">
        <v>2685408018</v>
      </c>
      <c r="F88" s="34">
        <v>2685408018</v>
      </c>
      <c r="G88" s="4"/>
      <c r="H88" s="85">
        <f t="shared" si="4"/>
        <v>100</v>
      </c>
      <c r="I88" s="85">
        <f t="shared" si="5"/>
        <v>100</v>
      </c>
      <c r="K88" s="16"/>
      <c r="L88" s="16"/>
      <c r="M88" s="16"/>
      <c r="N88" s="16"/>
      <c r="O88" s="16"/>
      <c r="P88" s="17"/>
      <c r="Q88" s="17"/>
      <c r="R88" s="18"/>
      <c r="S88" s="19"/>
      <c r="T88" s="19"/>
    </row>
    <row r="89" spans="1:20" ht="12.75" customHeight="1">
      <c r="A89" s="3"/>
      <c r="B89" s="33" t="s">
        <v>156</v>
      </c>
      <c r="C89" s="34">
        <v>1046666127</v>
      </c>
      <c r="D89" s="34">
        <v>1046666127</v>
      </c>
      <c r="E89" s="34">
        <v>419416560</v>
      </c>
      <c r="F89" s="34">
        <v>370072085</v>
      </c>
      <c r="G89" s="4"/>
      <c r="H89" s="85">
        <f t="shared" si="4"/>
        <v>35.357223803613167</v>
      </c>
      <c r="I89" s="85">
        <f t="shared" si="5"/>
        <v>88.234972171818868</v>
      </c>
      <c r="K89" s="16"/>
      <c r="L89" s="16"/>
      <c r="M89" s="16"/>
      <c r="N89" s="16"/>
      <c r="O89" s="16"/>
      <c r="P89" s="17"/>
      <c r="Q89" s="17"/>
      <c r="R89" s="18"/>
      <c r="S89" s="19"/>
      <c r="T89" s="19"/>
    </row>
    <row r="90" spans="1:20" ht="12.75" customHeight="1">
      <c r="A90" s="88"/>
      <c r="B90" s="33" t="s">
        <v>155</v>
      </c>
      <c r="C90" s="86">
        <v>6288169769</v>
      </c>
      <c r="D90" s="86">
        <v>7234614451</v>
      </c>
      <c r="E90" s="86">
        <v>2441105091.04</v>
      </c>
      <c r="F90" s="86">
        <v>2441105091.04</v>
      </c>
      <c r="G90" s="86"/>
      <c r="H90" s="85">
        <f t="shared" si="4"/>
        <v>33.7420204984466</v>
      </c>
      <c r="I90" s="85">
        <f t="shared" si="5"/>
        <v>100</v>
      </c>
      <c r="K90" s="16"/>
      <c r="L90" s="16"/>
      <c r="M90" s="16"/>
      <c r="N90" s="16"/>
      <c r="O90" s="16"/>
      <c r="P90" s="17"/>
      <c r="Q90" s="17"/>
      <c r="R90" s="18"/>
      <c r="S90" s="19"/>
      <c r="T90" s="19"/>
    </row>
    <row r="91" spans="1:20" ht="12.75" customHeight="1">
      <c r="A91" s="3"/>
      <c r="B91" s="33" t="s">
        <v>154</v>
      </c>
      <c r="C91" s="86">
        <v>756049741</v>
      </c>
      <c r="D91" s="86">
        <v>768568803</v>
      </c>
      <c r="E91" s="86">
        <v>298715865</v>
      </c>
      <c r="F91" s="86">
        <v>298715865</v>
      </c>
      <c r="G91" s="93"/>
      <c r="H91" s="85">
        <f t="shared" si="4"/>
        <v>38.866509261630803</v>
      </c>
      <c r="I91" s="85">
        <f t="shared" si="5"/>
        <v>100</v>
      </c>
      <c r="K91" s="16"/>
      <c r="L91" s="16"/>
      <c r="M91" s="16"/>
      <c r="N91" s="16"/>
      <c r="O91" s="16"/>
      <c r="P91" s="17"/>
      <c r="Q91" s="17"/>
      <c r="R91" s="18"/>
      <c r="S91" s="19"/>
      <c r="T91" s="19"/>
    </row>
    <row r="92" spans="1:20" ht="12.75" customHeight="1">
      <c r="A92" s="8" t="s">
        <v>153</v>
      </c>
      <c r="B92" s="92"/>
      <c r="C92" s="91">
        <v>19121516</v>
      </c>
      <c r="D92" s="91">
        <f>+D93</f>
        <v>18992792.219999999</v>
      </c>
      <c r="E92" s="91">
        <f>+E93</f>
        <v>7120751.6899999995</v>
      </c>
      <c r="F92" s="91">
        <f>+F93</f>
        <v>6654735.8700000001</v>
      </c>
      <c r="G92" s="90"/>
      <c r="H92" s="89">
        <f t="shared" si="4"/>
        <v>35.038217619167952</v>
      </c>
      <c r="I92" s="89">
        <f t="shared" si="5"/>
        <v>93.455524918044162</v>
      </c>
      <c r="K92" s="16"/>
      <c r="L92" s="16"/>
      <c r="M92" s="16"/>
      <c r="N92" s="16"/>
      <c r="O92" s="16"/>
      <c r="P92" s="17"/>
      <c r="Q92" s="17"/>
      <c r="R92" s="18"/>
      <c r="S92" s="19"/>
      <c r="T92" s="19"/>
    </row>
    <row r="93" spans="1:20" ht="12.75" customHeight="1">
      <c r="A93" s="88"/>
      <c r="B93" s="87" t="s">
        <v>152</v>
      </c>
      <c r="C93" s="86">
        <v>19121516</v>
      </c>
      <c r="D93" s="86">
        <v>18992792.219999999</v>
      </c>
      <c r="E93" s="86">
        <v>7120751.6899999995</v>
      </c>
      <c r="F93" s="86">
        <v>6654735.8700000001</v>
      </c>
      <c r="G93" s="86"/>
      <c r="H93" s="85">
        <f t="shared" si="4"/>
        <v>35.038217619167952</v>
      </c>
      <c r="I93" s="85">
        <f t="shared" si="5"/>
        <v>93.455524918044162</v>
      </c>
      <c r="K93" s="16"/>
      <c r="L93" s="16"/>
      <c r="M93" s="16"/>
      <c r="N93" s="16"/>
      <c r="O93" s="16"/>
      <c r="P93" s="17"/>
      <c r="Q93" s="17"/>
      <c r="R93" s="18"/>
      <c r="S93" s="19"/>
      <c r="T93" s="19"/>
    </row>
    <row r="94" spans="1:20" ht="12.75" customHeight="1">
      <c r="A94" s="8" t="s">
        <v>151</v>
      </c>
      <c r="B94" s="96"/>
      <c r="C94" s="91">
        <v>3159300000</v>
      </c>
      <c r="D94" s="91">
        <f>+D95</f>
        <v>0</v>
      </c>
      <c r="E94" s="91">
        <f>+E95</f>
        <v>0</v>
      </c>
      <c r="F94" s="91">
        <f>+F95</f>
        <v>0</v>
      </c>
      <c r="G94" s="91"/>
      <c r="H94" s="89" t="str">
        <f t="shared" si="4"/>
        <v>n.a</v>
      </c>
      <c r="I94" s="89" t="str">
        <f t="shared" si="5"/>
        <v>n.a</v>
      </c>
      <c r="K94" s="16"/>
      <c r="L94" s="16"/>
      <c r="M94" s="16"/>
      <c r="N94" s="16"/>
      <c r="O94" s="16"/>
      <c r="P94" s="17"/>
      <c r="Q94" s="17"/>
      <c r="R94" s="18"/>
      <c r="S94" s="19"/>
      <c r="T94" s="19"/>
    </row>
    <row r="95" spans="1:20" ht="12.75" customHeight="1">
      <c r="A95" s="94"/>
      <c r="B95" s="33" t="s">
        <v>150</v>
      </c>
      <c r="C95" s="34">
        <v>3159300000</v>
      </c>
      <c r="D95" s="34">
        <v>0</v>
      </c>
      <c r="E95" s="34">
        <v>0</v>
      </c>
      <c r="F95" s="34">
        <v>0</v>
      </c>
      <c r="G95" s="4"/>
      <c r="H95" s="85" t="str">
        <f t="shared" si="4"/>
        <v>n.a</v>
      </c>
      <c r="I95" s="85" t="str">
        <f t="shared" si="5"/>
        <v>n.a</v>
      </c>
      <c r="K95" s="16"/>
      <c r="L95" s="16"/>
      <c r="M95" s="16"/>
      <c r="N95" s="16"/>
      <c r="O95" s="16"/>
      <c r="P95" s="17"/>
      <c r="Q95" s="17"/>
      <c r="R95" s="18"/>
      <c r="S95" s="19"/>
      <c r="T95" s="19"/>
    </row>
    <row r="96" spans="1:20" ht="12.75" customHeight="1">
      <c r="A96" s="8" t="s">
        <v>149</v>
      </c>
      <c r="B96" s="8"/>
      <c r="C96" s="9">
        <v>37929796845</v>
      </c>
      <c r="D96" s="9">
        <f>SUM(D97:D124)</f>
        <v>35318358410.739998</v>
      </c>
      <c r="E96" s="9">
        <f>SUM(E97:E124)</f>
        <v>22612805012.319996</v>
      </c>
      <c r="F96" s="9">
        <f>SUM(F97:F124)</f>
        <v>22559144673.519989</v>
      </c>
      <c r="G96" s="9"/>
      <c r="H96" s="89">
        <f t="shared" si="4"/>
        <v>63.873706731114531</v>
      </c>
      <c r="I96" s="89">
        <f t="shared" si="5"/>
        <v>99.762699325577813</v>
      </c>
      <c r="K96" s="16"/>
      <c r="L96" s="16"/>
      <c r="M96" s="16"/>
      <c r="N96" s="16"/>
      <c r="O96" s="16"/>
      <c r="P96" s="17"/>
      <c r="Q96" s="17"/>
      <c r="R96" s="18"/>
      <c r="S96" s="19"/>
      <c r="T96" s="19"/>
    </row>
    <row r="97" spans="1:20" ht="12.75" customHeight="1">
      <c r="A97" s="88"/>
      <c r="B97" s="33" t="s">
        <v>148</v>
      </c>
      <c r="C97" s="86">
        <v>68438254</v>
      </c>
      <c r="D97" s="86">
        <v>67263454.799999997</v>
      </c>
      <c r="E97" s="86">
        <v>41285851.799999997</v>
      </c>
      <c r="F97" s="86">
        <v>41285851.799999997</v>
      </c>
      <c r="G97" s="86"/>
      <c r="H97" s="85">
        <f t="shared" si="4"/>
        <v>61.379320944424641</v>
      </c>
      <c r="I97" s="85">
        <f t="shared" si="5"/>
        <v>100</v>
      </c>
      <c r="K97" s="16"/>
      <c r="L97" s="16"/>
      <c r="M97" s="16"/>
      <c r="N97" s="16"/>
      <c r="O97" s="16"/>
      <c r="P97" s="17"/>
      <c r="Q97" s="17"/>
      <c r="R97" s="18"/>
      <c r="S97" s="19"/>
      <c r="T97" s="19"/>
    </row>
    <row r="98" spans="1:20" ht="12.75" customHeight="1">
      <c r="A98" s="3"/>
      <c r="B98" s="33" t="s">
        <v>147</v>
      </c>
      <c r="C98" s="86">
        <v>207933168</v>
      </c>
      <c r="D98" s="86">
        <v>219614871.19999999</v>
      </c>
      <c r="E98" s="86">
        <v>120100369.20000002</v>
      </c>
      <c r="F98" s="86">
        <v>120100369.20000002</v>
      </c>
      <c r="G98" s="93"/>
      <c r="H98" s="85">
        <f t="shared" si="4"/>
        <v>54.686810844711154</v>
      </c>
      <c r="I98" s="85">
        <f t="shared" si="5"/>
        <v>100</v>
      </c>
      <c r="K98" s="16"/>
      <c r="L98" s="16"/>
      <c r="M98" s="16"/>
      <c r="N98" s="16"/>
      <c r="O98" s="16"/>
      <c r="P98" s="17"/>
      <c r="Q98" s="17"/>
      <c r="R98" s="18"/>
      <c r="S98" s="19"/>
      <c r="T98" s="19"/>
    </row>
    <row r="99" spans="1:20" ht="12.75" customHeight="1">
      <c r="A99" s="88"/>
      <c r="B99" s="33" t="s">
        <v>146</v>
      </c>
      <c r="C99" s="86">
        <v>246352545</v>
      </c>
      <c r="D99" s="86">
        <v>242809729.95000002</v>
      </c>
      <c r="E99" s="86">
        <v>121702882.95000002</v>
      </c>
      <c r="F99" s="86">
        <v>121702882.95000002</v>
      </c>
      <c r="G99" s="86"/>
      <c r="H99" s="85">
        <f t="shared" si="4"/>
        <v>50.122737245769102</v>
      </c>
      <c r="I99" s="85">
        <f t="shared" si="5"/>
        <v>100</v>
      </c>
      <c r="K99" s="16"/>
      <c r="L99" s="16"/>
      <c r="M99" s="16"/>
      <c r="N99" s="16"/>
      <c r="O99" s="16"/>
      <c r="P99" s="17"/>
      <c r="Q99" s="17"/>
      <c r="R99" s="18"/>
      <c r="S99" s="19"/>
      <c r="T99" s="19"/>
    </row>
    <row r="100" spans="1:20" ht="12.75" customHeight="1">
      <c r="A100" s="88"/>
      <c r="B100" s="87" t="s">
        <v>145</v>
      </c>
      <c r="C100" s="86">
        <v>314283646</v>
      </c>
      <c r="D100" s="86">
        <v>298406513.29999995</v>
      </c>
      <c r="E100" s="86">
        <v>132578048</v>
      </c>
      <c r="F100" s="86">
        <v>132578048</v>
      </c>
      <c r="G100" s="86"/>
      <c r="H100" s="85">
        <f t="shared" si="4"/>
        <v>44.428670987725397</v>
      </c>
      <c r="I100" s="85">
        <f t="shared" si="5"/>
        <v>100</v>
      </c>
      <c r="K100" s="16"/>
      <c r="L100" s="16"/>
      <c r="M100" s="16"/>
      <c r="N100" s="16"/>
      <c r="O100" s="16"/>
      <c r="P100" s="17"/>
      <c r="Q100" s="17"/>
      <c r="R100" s="18"/>
      <c r="S100" s="19"/>
      <c r="T100" s="19"/>
    </row>
    <row r="101" spans="1:20" ht="12.75" customHeight="1">
      <c r="A101" s="3"/>
      <c r="B101" s="95" t="s">
        <v>144</v>
      </c>
      <c r="C101" s="86">
        <v>251699718</v>
      </c>
      <c r="D101" s="86">
        <v>237002856.34999999</v>
      </c>
      <c r="E101" s="86">
        <v>107351149.34999999</v>
      </c>
      <c r="F101" s="86">
        <v>107351149.34999999</v>
      </c>
      <c r="G101" s="93"/>
      <c r="H101" s="85">
        <f t="shared" si="4"/>
        <v>45.295297703697905</v>
      </c>
      <c r="I101" s="85">
        <f t="shared" si="5"/>
        <v>100</v>
      </c>
      <c r="K101" s="16"/>
      <c r="L101" s="16"/>
      <c r="M101" s="16"/>
      <c r="N101" s="16"/>
      <c r="O101" s="16"/>
      <c r="P101" s="17"/>
      <c r="Q101" s="17"/>
      <c r="R101" s="18"/>
      <c r="S101" s="19"/>
      <c r="T101" s="19"/>
    </row>
    <row r="102" spans="1:20" ht="12.75" customHeight="1">
      <c r="A102" s="94"/>
      <c r="B102" s="33" t="s">
        <v>143</v>
      </c>
      <c r="C102" s="34">
        <v>213092829</v>
      </c>
      <c r="D102" s="34">
        <v>208805744.26000002</v>
      </c>
      <c r="E102" s="34">
        <v>82987516</v>
      </c>
      <c r="F102" s="34">
        <v>82987516</v>
      </c>
      <c r="G102" s="4"/>
      <c r="H102" s="85">
        <f t="shared" si="4"/>
        <v>39.743885540172634</v>
      </c>
      <c r="I102" s="85">
        <f t="shared" si="5"/>
        <v>100</v>
      </c>
      <c r="K102" s="16"/>
      <c r="L102" s="16"/>
      <c r="M102" s="16"/>
      <c r="N102" s="16"/>
      <c r="O102" s="16"/>
      <c r="P102" s="17"/>
      <c r="Q102" s="17"/>
      <c r="R102" s="18"/>
      <c r="S102" s="19"/>
      <c r="T102" s="19"/>
    </row>
    <row r="103" spans="1:20" ht="12.75" customHeight="1">
      <c r="A103" s="3"/>
      <c r="B103" s="33" t="s">
        <v>142</v>
      </c>
      <c r="C103" s="34">
        <v>525305566</v>
      </c>
      <c r="D103" s="34">
        <v>510839393.55000007</v>
      </c>
      <c r="E103" s="34">
        <v>221337327.55000001</v>
      </c>
      <c r="F103" s="34">
        <v>221337327.55000001</v>
      </c>
      <c r="G103" s="4"/>
      <c r="H103" s="85">
        <f t="shared" si="4"/>
        <v>43.328163478515272</v>
      </c>
      <c r="I103" s="85">
        <f t="shared" si="5"/>
        <v>100</v>
      </c>
      <c r="K103" s="16"/>
      <c r="L103" s="16"/>
      <c r="M103" s="16"/>
      <c r="N103" s="16"/>
      <c r="O103" s="16"/>
      <c r="P103" s="17"/>
      <c r="Q103" s="17"/>
      <c r="R103" s="18"/>
      <c r="S103" s="19"/>
      <c r="T103" s="19"/>
    </row>
    <row r="104" spans="1:20" ht="12.75" customHeight="1">
      <c r="A104" s="88"/>
      <c r="B104" s="33" t="s">
        <v>141</v>
      </c>
      <c r="C104" s="86">
        <v>538429413</v>
      </c>
      <c r="D104" s="86">
        <v>564855868.58000004</v>
      </c>
      <c r="E104" s="86">
        <v>275783799.04999995</v>
      </c>
      <c r="F104" s="86">
        <v>252528210.04999995</v>
      </c>
      <c r="G104" s="86"/>
      <c r="H104" s="85">
        <f t="shared" ref="H104:H128" si="6">IFERROR(+F104/D104*100,"n.a")</f>
        <v>44.706663079350591</v>
      </c>
      <c r="I104" s="85">
        <f t="shared" ref="I104:I128" si="7">IFERROR(+F104/E104*100,"n.a")</f>
        <v>91.567456435037457</v>
      </c>
      <c r="K104" s="16"/>
      <c r="L104" s="16"/>
      <c r="M104" s="16"/>
      <c r="N104" s="16"/>
      <c r="O104" s="16"/>
      <c r="P104" s="17"/>
      <c r="Q104" s="17"/>
      <c r="R104" s="18"/>
      <c r="S104" s="19"/>
      <c r="T104" s="19"/>
    </row>
    <row r="105" spans="1:20" ht="12.75" customHeight="1">
      <c r="A105" s="3"/>
      <c r="B105" s="33" t="s">
        <v>140</v>
      </c>
      <c r="C105" s="86">
        <v>288242151</v>
      </c>
      <c r="D105" s="86">
        <v>296905697.13</v>
      </c>
      <c r="E105" s="86">
        <v>148640692.13</v>
      </c>
      <c r="F105" s="86">
        <v>148640692.13</v>
      </c>
      <c r="G105" s="93"/>
      <c r="H105" s="85">
        <f t="shared" si="6"/>
        <v>50.063267080024318</v>
      </c>
      <c r="I105" s="85">
        <f t="shared" si="7"/>
        <v>100</v>
      </c>
      <c r="K105" s="16"/>
      <c r="L105" s="16"/>
      <c r="M105" s="16"/>
      <c r="N105" s="16"/>
      <c r="O105" s="16"/>
      <c r="P105" s="17"/>
      <c r="Q105" s="17"/>
      <c r="R105" s="18"/>
      <c r="S105" s="19"/>
      <c r="T105" s="19"/>
    </row>
    <row r="106" spans="1:20" ht="12.75" customHeight="1">
      <c r="A106" s="88"/>
      <c r="B106" s="33" t="s">
        <v>139</v>
      </c>
      <c r="C106" s="86">
        <v>211790314</v>
      </c>
      <c r="D106" s="86">
        <v>219911374.40000001</v>
      </c>
      <c r="E106" s="86">
        <v>114636633.39999999</v>
      </c>
      <c r="F106" s="86">
        <v>114636633.39999999</v>
      </c>
      <c r="G106" s="86"/>
      <c r="H106" s="85">
        <f t="shared" si="6"/>
        <v>52.128560295151324</v>
      </c>
      <c r="I106" s="85">
        <f t="shared" si="7"/>
        <v>100</v>
      </c>
      <c r="K106" s="16"/>
      <c r="L106" s="16"/>
      <c r="M106" s="16"/>
      <c r="N106" s="16"/>
      <c r="O106" s="16"/>
      <c r="P106" s="17"/>
      <c r="Q106" s="17"/>
      <c r="R106" s="18"/>
      <c r="S106" s="19"/>
      <c r="T106" s="19"/>
    </row>
    <row r="107" spans="1:20" ht="12.75" customHeight="1">
      <c r="A107" s="88"/>
      <c r="B107" s="87" t="s">
        <v>138</v>
      </c>
      <c r="C107" s="86">
        <v>279309642</v>
      </c>
      <c r="D107" s="86">
        <v>237021943.86000001</v>
      </c>
      <c r="E107" s="86">
        <v>117590433.85999998</v>
      </c>
      <c r="F107" s="86">
        <v>117590433.85999998</v>
      </c>
      <c r="G107" s="86"/>
      <c r="H107" s="85">
        <f t="shared" si="6"/>
        <v>49.611623272086675</v>
      </c>
      <c r="I107" s="85">
        <f t="shared" si="7"/>
        <v>100</v>
      </c>
      <c r="K107" s="16"/>
      <c r="L107" s="16"/>
      <c r="M107" s="16"/>
      <c r="N107" s="16"/>
      <c r="O107" s="16"/>
      <c r="P107" s="17"/>
      <c r="Q107" s="17"/>
      <c r="R107" s="18"/>
      <c r="S107" s="19"/>
      <c r="T107" s="19"/>
    </row>
    <row r="108" spans="1:20" ht="12.75" customHeight="1">
      <c r="A108" s="3"/>
      <c r="B108" s="95" t="s">
        <v>137</v>
      </c>
      <c r="C108" s="86">
        <v>333019376</v>
      </c>
      <c r="D108" s="86">
        <v>330339422.27999997</v>
      </c>
      <c r="E108" s="86">
        <v>164507199.27999997</v>
      </c>
      <c r="F108" s="86">
        <v>164507199.27999997</v>
      </c>
      <c r="G108" s="93"/>
      <c r="H108" s="85">
        <f t="shared" si="6"/>
        <v>49.799445111507623</v>
      </c>
      <c r="I108" s="85">
        <f t="shared" si="7"/>
        <v>100</v>
      </c>
      <c r="K108" s="16"/>
      <c r="L108" s="16"/>
      <c r="M108" s="16"/>
      <c r="N108" s="16"/>
      <c r="O108" s="16"/>
      <c r="P108" s="17"/>
      <c r="Q108" s="17"/>
      <c r="R108" s="18"/>
      <c r="S108" s="19"/>
      <c r="T108" s="19"/>
    </row>
    <row r="109" spans="1:20" ht="12.75" customHeight="1">
      <c r="A109" s="94"/>
      <c r="B109" s="33" t="s">
        <v>136</v>
      </c>
      <c r="C109" s="34">
        <v>27359011708</v>
      </c>
      <c r="D109" s="34">
        <v>24955756679.959999</v>
      </c>
      <c r="E109" s="34">
        <v>17643617749.309998</v>
      </c>
      <c r="F109" s="34">
        <v>17613212999.509991</v>
      </c>
      <c r="G109" s="4"/>
      <c r="H109" s="85">
        <f t="shared" si="6"/>
        <v>70.577755767485002</v>
      </c>
      <c r="I109" s="85">
        <f t="shared" si="7"/>
        <v>99.827672814997399</v>
      </c>
      <c r="K109" s="16"/>
      <c r="L109" s="16"/>
      <c r="M109" s="16"/>
      <c r="N109" s="16"/>
      <c r="O109" s="16"/>
      <c r="P109" s="17"/>
      <c r="Q109" s="17"/>
      <c r="R109" s="18"/>
      <c r="S109" s="19"/>
      <c r="T109" s="19"/>
    </row>
    <row r="110" spans="1:20" ht="12.75" customHeight="1">
      <c r="A110" s="3"/>
      <c r="B110" s="33" t="s">
        <v>135</v>
      </c>
      <c r="C110" s="34">
        <v>625054216</v>
      </c>
      <c r="D110" s="34">
        <v>622587013.85000002</v>
      </c>
      <c r="E110" s="34">
        <v>293390221.85000002</v>
      </c>
      <c r="F110" s="34">
        <v>293390221.85000002</v>
      </c>
      <c r="G110" s="4"/>
      <c r="H110" s="85">
        <f t="shared" si="6"/>
        <v>47.124372228021862</v>
      </c>
      <c r="I110" s="85">
        <f t="shared" si="7"/>
        <v>100</v>
      </c>
      <c r="K110" s="16"/>
      <c r="L110" s="16"/>
      <c r="M110" s="16"/>
      <c r="N110" s="16"/>
      <c r="O110" s="16"/>
      <c r="P110" s="17"/>
      <c r="Q110" s="17"/>
      <c r="R110" s="18"/>
      <c r="S110" s="19"/>
      <c r="T110" s="19"/>
    </row>
    <row r="111" spans="1:20" ht="12.75" customHeight="1">
      <c r="A111" s="88"/>
      <c r="B111" s="33" t="s">
        <v>134</v>
      </c>
      <c r="C111" s="86">
        <v>1090672085</v>
      </c>
      <c r="D111" s="86">
        <v>1090672085</v>
      </c>
      <c r="E111" s="86">
        <v>492328812</v>
      </c>
      <c r="F111" s="86">
        <v>492328812</v>
      </c>
      <c r="G111" s="86"/>
      <c r="H111" s="85">
        <f t="shared" si="6"/>
        <v>45.139947998210658</v>
      </c>
      <c r="I111" s="85">
        <f t="shared" si="7"/>
        <v>100</v>
      </c>
      <c r="K111" s="16"/>
      <c r="L111" s="16"/>
      <c r="M111" s="16"/>
      <c r="N111" s="16"/>
      <c r="O111" s="16"/>
      <c r="P111" s="17"/>
      <c r="Q111" s="17"/>
      <c r="R111" s="18"/>
      <c r="S111" s="19"/>
      <c r="T111" s="19"/>
    </row>
    <row r="112" spans="1:20" ht="12.75" customHeight="1">
      <c r="A112" s="3"/>
      <c r="B112" s="33" t="s">
        <v>133</v>
      </c>
      <c r="C112" s="86">
        <v>341059907</v>
      </c>
      <c r="D112" s="86">
        <v>329476474.99000007</v>
      </c>
      <c r="E112" s="86">
        <v>160870537.99000001</v>
      </c>
      <c r="F112" s="86">
        <v>160870537.99000001</v>
      </c>
      <c r="G112" s="93"/>
      <c r="H112" s="85">
        <f t="shared" si="6"/>
        <v>48.826107537687655</v>
      </c>
      <c r="I112" s="85">
        <f t="shared" si="7"/>
        <v>100</v>
      </c>
      <c r="K112" s="16"/>
      <c r="L112" s="16"/>
      <c r="M112" s="16"/>
      <c r="N112" s="16"/>
      <c r="O112" s="16"/>
      <c r="P112" s="17"/>
      <c r="Q112" s="17"/>
      <c r="R112" s="18"/>
      <c r="S112" s="19"/>
      <c r="T112" s="19"/>
    </row>
    <row r="113" spans="1:20" ht="12.75" customHeight="1">
      <c r="A113" s="88"/>
      <c r="B113" s="33" t="s">
        <v>132</v>
      </c>
      <c r="C113" s="86">
        <v>401212700</v>
      </c>
      <c r="D113" s="86">
        <v>416156629.79000002</v>
      </c>
      <c r="E113" s="86">
        <v>213397046.79000002</v>
      </c>
      <c r="F113" s="86">
        <v>213397046.79000002</v>
      </c>
      <c r="G113" s="86"/>
      <c r="H113" s="85">
        <f t="shared" si="6"/>
        <v>51.278060113492351</v>
      </c>
      <c r="I113" s="85">
        <f t="shared" si="7"/>
        <v>100</v>
      </c>
      <c r="K113" s="16"/>
      <c r="L113" s="16"/>
      <c r="M113" s="16"/>
      <c r="N113" s="16"/>
      <c r="O113" s="16"/>
      <c r="P113" s="17"/>
      <c r="Q113" s="17"/>
      <c r="R113" s="18"/>
      <c r="S113" s="19"/>
      <c r="T113" s="19"/>
    </row>
    <row r="114" spans="1:20" ht="12.75" customHeight="1">
      <c r="A114" s="88"/>
      <c r="B114" s="87" t="s">
        <v>131</v>
      </c>
      <c r="C114" s="86">
        <v>151235542</v>
      </c>
      <c r="D114" s="86">
        <v>144243126.25000003</v>
      </c>
      <c r="E114" s="86">
        <v>64976451.250000007</v>
      </c>
      <c r="F114" s="86">
        <v>64976451.250000007</v>
      </c>
      <c r="G114" s="86"/>
      <c r="H114" s="85">
        <f t="shared" si="6"/>
        <v>45.046480161130035</v>
      </c>
      <c r="I114" s="85">
        <f t="shared" si="7"/>
        <v>100</v>
      </c>
      <c r="K114" s="16"/>
      <c r="L114" s="16"/>
      <c r="M114" s="16"/>
      <c r="N114" s="16"/>
      <c r="O114" s="16"/>
      <c r="P114" s="17"/>
      <c r="Q114" s="17"/>
      <c r="R114" s="18"/>
      <c r="S114" s="19"/>
      <c r="T114" s="19"/>
    </row>
    <row r="115" spans="1:20" ht="12.75" customHeight="1">
      <c r="A115" s="3"/>
      <c r="B115" s="95" t="s">
        <v>130</v>
      </c>
      <c r="C115" s="86">
        <v>126676997</v>
      </c>
      <c r="D115" s="86">
        <v>121701071.90000001</v>
      </c>
      <c r="E115" s="86">
        <v>67586813.900000006</v>
      </c>
      <c r="F115" s="86">
        <v>67586813.900000006</v>
      </c>
      <c r="G115" s="93"/>
      <c r="H115" s="85">
        <f t="shared" si="6"/>
        <v>55.535101577030566</v>
      </c>
      <c r="I115" s="85">
        <f t="shared" si="7"/>
        <v>100</v>
      </c>
      <c r="K115" s="16"/>
      <c r="L115" s="16"/>
      <c r="M115" s="16"/>
      <c r="N115" s="16"/>
      <c r="O115" s="16"/>
      <c r="P115" s="17"/>
      <c r="Q115" s="17"/>
      <c r="R115" s="18"/>
      <c r="S115" s="19"/>
      <c r="T115" s="19"/>
    </row>
    <row r="116" spans="1:20" ht="12.75" customHeight="1">
      <c r="A116" s="94"/>
      <c r="B116" s="33" t="s">
        <v>129</v>
      </c>
      <c r="C116" s="34">
        <v>1098470407</v>
      </c>
      <c r="D116" s="34">
        <v>1098470407</v>
      </c>
      <c r="E116" s="34">
        <v>494670716</v>
      </c>
      <c r="F116" s="34">
        <v>494670716</v>
      </c>
      <c r="G116" s="4"/>
      <c r="H116" s="85">
        <f t="shared" si="6"/>
        <v>45.032684799491371</v>
      </c>
      <c r="I116" s="85">
        <f t="shared" si="7"/>
        <v>100</v>
      </c>
      <c r="K116" s="16"/>
      <c r="L116" s="16"/>
      <c r="M116" s="16"/>
      <c r="N116" s="16"/>
      <c r="O116" s="16"/>
      <c r="P116" s="17"/>
      <c r="Q116" s="17"/>
      <c r="R116" s="18"/>
      <c r="S116" s="19"/>
      <c r="T116" s="19"/>
    </row>
    <row r="117" spans="1:20" ht="12.75" customHeight="1">
      <c r="A117" s="3"/>
      <c r="B117" s="33" t="s">
        <v>128</v>
      </c>
      <c r="C117" s="34">
        <v>198284776</v>
      </c>
      <c r="D117" s="34">
        <v>198284776</v>
      </c>
      <c r="E117" s="34">
        <v>126603826</v>
      </c>
      <c r="F117" s="34">
        <v>126603826</v>
      </c>
      <c r="G117" s="4"/>
      <c r="H117" s="85">
        <f t="shared" si="6"/>
        <v>63.849493921812737</v>
      </c>
      <c r="I117" s="85">
        <f t="shared" si="7"/>
        <v>100</v>
      </c>
      <c r="K117" s="16"/>
      <c r="L117" s="16"/>
      <c r="M117" s="16"/>
      <c r="N117" s="16"/>
      <c r="O117" s="16"/>
      <c r="P117" s="17"/>
      <c r="Q117" s="17"/>
      <c r="R117" s="18"/>
      <c r="S117" s="19"/>
      <c r="T117" s="19"/>
    </row>
    <row r="118" spans="1:20" ht="12.75" customHeight="1">
      <c r="A118" s="88"/>
      <c r="B118" s="33" t="s">
        <v>127</v>
      </c>
      <c r="C118" s="86">
        <v>350359050</v>
      </c>
      <c r="D118" s="86">
        <v>353995740.45000005</v>
      </c>
      <c r="E118" s="86">
        <v>184458144.44999999</v>
      </c>
      <c r="F118" s="86">
        <v>184458144.44999999</v>
      </c>
      <c r="G118" s="86"/>
      <c r="H118" s="85">
        <f t="shared" si="6"/>
        <v>52.107447455587021</v>
      </c>
      <c r="I118" s="85">
        <f t="shared" si="7"/>
        <v>100</v>
      </c>
      <c r="K118" s="16"/>
      <c r="L118" s="16"/>
      <c r="M118" s="16"/>
      <c r="N118" s="16"/>
      <c r="O118" s="16"/>
      <c r="P118" s="17"/>
      <c r="Q118" s="17"/>
      <c r="R118" s="18"/>
      <c r="S118" s="19"/>
      <c r="T118" s="19"/>
    </row>
    <row r="119" spans="1:20" ht="12.75" customHeight="1">
      <c r="A119" s="3"/>
      <c r="B119" s="33" t="s">
        <v>126</v>
      </c>
      <c r="C119" s="86">
        <v>300846032</v>
      </c>
      <c r="D119" s="86">
        <v>221195532.44</v>
      </c>
      <c r="E119" s="86">
        <v>113903975.44000001</v>
      </c>
      <c r="F119" s="86">
        <v>113903975.44000001</v>
      </c>
      <c r="G119" s="93"/>
      <c r="H119" s="85">
        <f t="shared" si="6"/>
        <v>51.49469981763616</v>
      </c>
      <c r="I119" s="85">
        <f t="shared" si="7"/>
        <v>100</v>
      </c>
      <c r="K119" s="16"/>
      <c r="L119" s="16"/>
      <c r="M119" s="16"/>
      <c r="N119" s="16"/>
      <c r="O119" s="16"/>
      <c r="P119" s="17"/>
      <c r="Q119" s="17"/>
      <c r="R119" s="18"/>
      <c r="S119" s="19"/>
      <c r="T119" s="19"/>
    </row>
    <row r="120" spans="1:20" ht="12.75" customHeight="1">
      <c r="A120" s="88"/>
      <c r="B120" s="33" t="s">
        <v>125</v>
      </c>
      <c r="C120" s="86">
        <v>418332467</v>
      </c>
      <c r="D120" s="86">
        <v>405217733.78000003</v>
      </c>
      <c r="E120" s="86">
        <v>192797979.77999997</v>
      </c>
      <c r="F120" s="86">
        <v>192797979.77999997</v>
      </c>
      <c r="G120" s="86"/>
      <c r="H120" s="85">
        <f t="shared" si="6"/>
        <v>47.578860377486201</v>
      </c>
      <c r="I120" s="85">
        <f t="shared" si="7"/>
        <v>100</v>
      </c>
      <c r="K120" s="16"/>
      <c r="L120" s="16"/>
      <c r="M120" s="16"/>
      <c r="N120" s="16"/>
      <c r="O120" s="16"/>
      <c r="P120" s="17"/>
      <c r="Q120" s="17"/>
      <c r="R120" s="18"/>
      <c r="S120" s="19"/>
      <c r="T120" s="19"/>
    </row>
    <row r="121" spans="1:20" ht="12.75" customHeight="1">
      <c r="A121" s="88"/>
      <c r="B121" s="87" t="s">
        <v>124</v>
      </c>
      <c r="C121" s="86">
        <v>255931201</v>
      </c>
      <c r="D121" s="86">
        <v>251721520.44</v>
      </c>
      <c r="E121" s="86">
        <v>128284355.44</v>
      </c>
      <c r="F121" s="86">
        <v>128284355.44</v>
      </c>
      <c r="G121" s="86"/>
      <c r="H121" s="85">
        <f t="shared" si="6"/>
        <v>50.962808112617331</v>
      </c>
      <c r="I121" s="85">
        <f t="shared" si="7"/>
        <v>100</v>
      </c>
      <c r="K121" s="16"/>
      <c r="L121" s="16"/>
      <c r="M121" s="16"/>
      <c r="N121" s="16"/>
      <c r="O121" s="16"/>
      <c r="P121" s="17"/>
      <c r="Q121" s="17"/>
      <c r="R121" s="18"/>
      <c r="S121" s="19"/>
      <c r="T121" s="19"/>
    </row>
    <row r="122" spans="1:20" ht="12.75" customHeight="1">
      <c r="A122" s="3"/>
      <c r="B122" s="95" t="s">
        <v>123</v>
      </c>
      <c r="C122" s="86">
        <v>699911380</v>
      </c>
      <c r="D122" s="86">
        <v>662196863.91000009</v>
      </c>
      <c r="E122" s="86">
        <v>290556893.90999997</v>
      </c>
      <c r="F122" s="86">
        <v>290556893.90999997</v>
      </c>
      <c r="G122" s="93"/>
      <c r="H122" s="85">
        <f t="shared" si="6"/>
        <v>43.877721225434534</v>
      </c>
      <c r="I122" s="85">
        <f t="shared" si="7"/>
        <v>100</v>
      </c>
      <c r="K122" s="16"/>
      <c r="L122" s="16"/>
      <c r="M122" s="16"/>
      <c r="N122" s="16"/>
      <c r="O122" s="16"/>
      <c r="P122" s="17"/>
      <c r="Q122" s="17"/>
      <c r="R122" s="18"/>
      <c r="S122" s="19"/>
      <c r="T122" s="19"/>
    </row>
    <row r="123" spans="1:20" ht="12.75" customHeight="1">
      <c r="A123" s="94"/>
      <c r="B123" s="33" t="s">
        <v>122</v>
      </c>
      <c r="C123" s="34">
        <v>587512174</v>
      </c>
      <c r="D123" s="34">
        <v>575031525.6400001</v>
      </c>
      <c r="E123" s="34">
        <v>295855298.63999999</v>
      </c>
      <c r="F123" s="34">
        <v>295855298.63999999</v>
      </c>
      <c r="G123" s="4"/>
      <c r="H123" s="85">
        <f t="shared" si="6"/>
        <v>51.450274541159835</v>
      </c>
      <c r="I123" s="85">
        <f t="shared" si="7"/>
        <v>100</v>
      </c>
      <c r="K123" s="16"/>
      <c r="L123" s="16"/>
      <c r="M123" s="16"/>
      <c r="N123" s="16"/>
      <c r="O123" s="16"/>
      <c r="P123" s="17"/>
      <c r="Q123" s="17"/>
      <c r="R123" s="18"/>
      <c r="S123" s="19"/>
      <c r="T123" s="19"/>
    </row>
    <row r="124" spans="1:20" ht="12.75" customHeight="1">
      <c r="A124" s="3"/>
      <c r="B124" s="33" t="s">
        <v>121</v>
      </c>
      <c r="C124" s="34">
        <v>447329581</v>
      </c>
      <c r="D124" s="34">
        <v>437874359.68000001</v>
      </c>
      <c r="E124" s="34">
        <v>201004287</v>
      </c>
      <c r="F124" s="34">
        <v>201004287</v>
      </c>
      <c r="G124" s="4"/>
      <c r="H124" s="85">
        <f t="shared" si="6"/>
        <v>45.90455745042815</v>
      </c>
      <c r="I124" s="85">
        <f t="shared" si="7"/>
        <v>100</v>
      </c>
      <c r="K124" s="16"/>
      <c r="L124" s="16"/>
      <c r="M124" s="16"/>
      <c r="N124" s="16"/>
      <c r="O124" s="16"/>
      <c r="P124" s="17"/>
      <c r="Q124" s="17"/>
      <c r="R124" s="18"/>
      <c r="S124" s="19"/>
      <c r="T124" s="19"/>
    </row>
    <row r="125" spans="1:20" ht="12.75" customHeight="1">
      <c r="A125" s="8" t="s">
        <v>120</v>
      </c>
      <c r="B125" s="92"/>
      <c r="C125" s="91">
        <v>594555624</v>
      </c>
      <c r="D125" s="91">
        <f>+D126</f>
        <v>684373747</v>
      </c>
      <c r="E125" s="91">
        <f>+E126</f>
        <v>330203490</v>
      </c>
      <c r="F125" s="91">
        <f>+F126</f>
        <v>336688967.59999925</v>
      </c>
      <c r="G125" s="90"/>
      <c r="H125" s="89">
        <f t="shared" si="6"/>
        <v>49.196651548353337</v>
      </c>
      <c r="I125" s="89">
        <f t="shared" si="7"/>
        <v>101.96408511612015</v>
      </c>
      <c r="K125" s="16"/>
      <c r="L125" s="16"/>
      <c r="M125" s="16"/>
      <c r="N125" s="16"/>
      <c r="O125" s="16"/>
      <c r="P125" s="17"/>
      <c r="Q125" s="17"/>
      <c r="R125" s="18"/>
      <c r="S125" s="19"/>
      <c r="T125" s="19"/>
    </row>
    <row r="126" spans="1:20" ht="12.75" customHeight="1">
      <c r="A126" s="3"/>
      <c r="B126" s="33" t="s">
        <v>119</v>
      </c>
      <c r="C126" s="86">
        <v>594555624</v>
      </c>
      <c r="D126" s="86">
        <v>684373747</v>
      </c>
      <c r="E126" s="86">
        <v>330203490</v>
      </c>
      <c r="F126" s="86">
        <v>336688967.59999925</v>
      </c>
      <c r="G126" s="93"/>
      <c r="H126" s="85">
        <f t="shared" si="6"/>
        <v>49.196651548353337</v>
      </c>
      <c r="I126" s="85">
        <f t="shared" si="7"/>
        <v>101.96408511612015</v>
      </c>
      <c r="K126" s="16"/>
      <c r="L126" s="16"/>
      <c r="M126" s="16"/>
      <c r="N126" s="16"/>
      <c r="O126" s="16"/>
      <c r="P126" s="17"/>
      <c r="Q126" s="17"/>
      <c r="R126" s="18"/>
      <c r="S126" s="19"/>
      <c r="T126" s="19"/>
    </row>
    <row r="127" spans="1:20" ht="12.75" customHeight="1">
      <c r="A127" s="8" t="s">
        <v>118</v>
      </c>
      <c r="B127" s="92"/>
      <c r="C127" s="91">
        <v>83658416</v>
      </c>
      <c r="D127" s="91">
        <f>+D128</f>
        <v>91049287</v>
      </c>
      <c r="E127" s="91">
        <f>+E128</f>
        <v>34139428</v>
      </c>
      <c r="F127" s="91">
        <f>+F128</f>
        <v>33884624</v>
      </c>
      <c r="G127" s="90"/>
      <c r="H127" s="89">
        <f t="shared" si="6"/>
        <v>37.21569395705427</v>
      </c>
      <c r="I127" s="89">
        <f t="shared" si="7"/>
        <v>99.253637172831361</v>
      </c>
      <c r="K127" s="16"/>
      <c r="L127" s="16"/>
      <c r="M127" s="16"/>
      <c r="N127" s="16"/>
      <c r="O127" s="16"/>
      <c r="P127" s="17"/>
      <c r="Q127" s="17"/>
      <c r="R127" s="18"/>
      <c r="S127" s="19"/>
      <c r="T127" s="19"/>
    </row>
    <row r="128" spans="1:20" ht="12.75" customHeight="1" thickBot="1">
      <c r="A128" s="31"/>
      <c r="B128" s="84" t="s">
        <v>117</v>
      </c>
      <c r="C128" s="5">
        <v>83658416</v>
      </c>
      <c r="D128" s="5">
        <v>91049287</v>
      </c>
      <c r="E128" s="5">
        <v>34139428</v>
      </c>
      <c r="F128" s="5">
        <v>33884624</v>
      </c>
      <c r="G128" s="5"/>
      <c r="H128" s="83">
        <f t="shared" si="6"/>
        <v>37.21569395705427</v>
      </c>
      <c r="I128" s="83">
        <f t="shared" si="7"/>
        <v>99.253637172831361</v>
      </c>
      <c r="K128" s="16"/>
      <c r="L128" s="16"/>
      <c r="M128" s="16"/>
      <c r="N128" s="16"/>
      <c r="O128" s="16"/>
      <c r="P128" s="17"/>
      <c r="Q128" s="17"/>
      <c r="R128" s="18"/>
      <c r="S128" s="19"/>
      <c r="T128" s="19"/>
    </row>
    <row r="129" spans="1:11" ht="59.25" customHeight="1">
      <c r="A129" s="293" t="s">
        <v>678</v>
      </c>
      <c r="B129" s="313"/>
      <c r="C129" s="313"/>
      <c r="D129" s="313"/>
      <c r="E129" s="313"/>
      <c r="F129" s="313"/>
      <c r="G129" s="313"/>
      <c r="H129" s="313"/>
      <c r="I129" s="313"/>
    </row>
    <row r="130" spans="1:11" ht="9" customHeight="1">
      <c r="A130" s="310"/>
      <c r="B130" s="310"/>
      <c r="C130" s="310"/>
      <c r="D130" s="310"/>
      <c r="E130" s="310"/>
      <c r="F130" s="310"/>
      <c r="G130" s="310"/>
      <c r="H130" s="310"/>
      <c r="I130" s="310"/>
    </row>
    <row r="131" spans="1:11" ht="20.25" customHeight="1">
      <c r="A131" s="314"/>
      <c r="B131" s="314"/>
      <c r="C131" s="314"/>
      <c r="D131" s="314"/>
      <c r="E131" s="314"/>
      <c r="F131" s="314"/>
      <c r="G131" s="314"/>
      <c r="H131" s="314"/>
      <c r="I131" s="314"/>
    </row>
    <row r="132" spans="1:11" ht="9" customHeight="1">
      <c r="A132" s="293"/>
      <c r="B132" s="293"/>
      <c r="C132" s="293"/>
      <c r="D132" s="293"/>
      <c r="E132" s="293"/>
      <c r="F132" s="293"/>
      <c r="G132" s="293"/>
      <c r="H132" s="293"/>
      <c r="I132" s="293"/>
      <c r="J132" s="180"/>
    </row>
    <row r="133" spans="1:11" ht="9" customHeight="1">
      <c r="A133" s="293"/>
      <c r="B133" s="293"/>
      <c r="C133" s="293"/>
      <c r="D133" s="293"/>
      <c r="E133" s="293"/>
      <c r="F133" s="293"/>
      <c r="G133" s="293"/>
      <c r="H133" s="293"/>
      <c r="I133" s="293"/>
      <c r="J133" s="180"/>
    </row>
    <row r="134" spans="1:11">
      <c r="A134" s="310"/>
      <c r="B134" s="310"/>
      <c r="C134" s="310"/>
      <c r="D134" s="310"/>
      <c r="E134" s="310"/>
      <c r="F134" s="310"/>
      <c r="G134" s="310"/>
      <c r="H134" s="310"/>
      <c r="I134" s="310"/>
    </row>
    <row r="135" spans="1:11">
      <c r="A135" s="29"/>
      <c r="B135" s="28"/>
      <c r="C135" s="27"/>
      <c r="D135" s="27"/>
      <c r="E135" s="27"/>
      <c r="F135" s="27"/>
      <c r="G135" s="26"/>
      <c r="H135" s="25"/>
      <c r="I135" s="25"/>
    </row>
    <row r="136" spans="1:11">
      <c r="B136" s="81"/>
      <c r="C136" s="82"/>
      <c r="D136" s="81"/>
      <c r="E136" s="81"/>
      <c r="F136" s="81"/>
    </row>
    <row r="137" spans="1:11">
      <c r="B137" s="81"/>
      <c r="C137" s="82"/>
      <c r="D137" s="81"/>
      <c r="E137" s="81"/>
      <c r="F137" s="81"/>
      <c r="H137" s="80"/>
      <c r="I137" s="80"/>
      <c r="J137" s="80"/>
      <c r="K137" s="80"/>
    </row>
    <row r="138" spans="1:11">
      <c r="B138" s="81"/>
      <c r="C138" s="82"/>
      <c r="D138" s="81"/>
      <c r="E138" s="81"/>
      <c r="F138" s="81"/>
      <c r="H138" s="80"/>
      <c r="I138" s="80"/>
      <c r="J138" s="80"/>
      <c r="K138" s="80"/>
    </row>
    <row r="139" spans="1:11">
      <c r="B139" s="81"/>
      <c r="C139" s="82"/>
      <c r="D139" s="81"/>
      <c r="E139" s="81"/>
      <c r="F139" s="81"/>
      <c r="H139" s="80"/>
      <c r="I139" s="80"/>
      <c r="J139" s="80"/>
      <c r="K139" s="80"/>
    </row>
    <row r="140" spans="1:11">
      <c r="B140" s="81"/>
      <c r="C140" s="82"/>
      <c r="D140" s="81"/>
      <c r="E140" s="81"/>
      <c r="F140" s="81"/>
      <c r="H140" s="80"/>
      <c r="I140" s="80"/>
      <c r="J140" s="80"/>
      <c r="K140" s="80"/>
    </row>
    <row r="141" spans="1:11">
      <c r="B141" s="81"/>
      <c r="C141" s="82"/>
      <c r="D141" s="81"/>
      <c r="E141" s="81"/>
      <c r="F141" s="81"/>
      <c r="H141" s="80"/>
      <c r="I141" s="80"/>
      <c r="J141" s="80"/>
      <c r="K141" s="80"/>
    </row>
    <row r="142" spans="1:11">
      <c r="B142" s="81"/>
      <c r="C142" s="82"/>
      <c r="D142" s="81"/>
      <c r="E142" s="81"/>
      <c r="F142" s="81"/>
      <c r="H142" s="80"/>
      <c r="I142" s="80"/>
      <c r="J142" s="80"/>
      <c r="K142" s="80"/>
    </row>
    <row r="143" spans="1:11">
      <c r="B143" s="81"/>
      <c r="C143" s="82"/>
      <c r="D143" s="81"/>
      <c r="E143" s="81"/>
      <c r="F143" s="81"/>
      <c r="H143" s="80"/>
      <c r="I143" s="80"/>
      <c r="J143" s="80"/>
      <c r="K143" s="80"/>
    </row>
    <row r="144" spans="1:11">
      <c r="B144" s="81"/>
      <c r="C144" s="82"/>
      <c r="D144" s="81"/>
      <c r="E144" s="81"/>
      <c r="F144" s="81"/>
      <c r="H144" s="80"/>
      <c r="I144" s="80"/>
      <c r="J144" s="80"/>
      <c r="K144" s="80"/>
    </row>
    <row r="145" spans="2:11">
      <c r="B145" s="81"/>
      <c r="C145" s="82"/>
      <c r="D145" s="81"/>
      <c r="E145" s="81"/>
      <c r="F145" s="81"/>
      <c r="H145" s="80"/>
      <c r="I145" s="80"/>
      <c r="J145" s="80"/>
      <c r="K145" s="80"/>
    </row>
    <row r="146" spans="2:11">
      <c r="B146" s="81"/>
      <c r="C146" s="82"/>
      <c r="D146" s="81"/>
      <c r="E146" s="81"/>
      <c r="F146" s="81"/>
      <c r="H146" s="80"/>
      <c r="I146" s="80"/>
      <c r="J146" s="80"/>
      <c r="K146" s="80"/>
    </row>
    <row r="147" spans="2:11">
      <c r="B147" s="81"/>
      <c r="C147" s="82"/>
      <c r="D147" s="81"/>
      <c r="E147" s="81"/>
      <c r="F147" s="81"/>
      <c r="H147" s="80"/>
      <c r="I147" s="80"/>
      <c r="J147" s="80"/>
      <c r="K147" s="80"/>
    </row>
    <row r="148" spans="2:11">
      <c r="B148" s="81"/>
      <c r="C148" s="82"/>
      <c r="D148" s="81"/>
      <c r="E148" s="81"/>
      <c r="F148" s="81"/>
      <c r="H148" s="80"/>
      <c r="I148" s="80"/>
      <c r="J148" s="80"/>
      <c r="K148" s="80"/>
    </row>
    <row r="149" spans="2:11">
      <c r="B149" s="81"/>
      <c r="C149" s="82"/>
      <c r="D149" s="81"/>
      <c r="E149" s="81"/>
      <c r="F149" s="81"/>
      <c r="H149" s="80"/>
      <c r="I149" s="80"/>
      <c r="J149" s="80"/>
      <c r="K149" s="80"/>
    </row>
    <row r="150" spans="2:11">
      <c r="B150" s="81"/>
      <c r="C150" s="82"/>
      <c r="D150" s="81"/>
      <c r="E150" s="81"/>
      <c r="F150" s="81"/>
      <c r="H150" s="80"/>
      <c r="I150" s="80"/>
      <c r="J150" s="80"/>
      <c r="K150" s="80"/>
    </row>
    <row r="151" spans="2:11">
      <c r="B151" s="81"/>
      <c r="C151" s="82"/>
      <c r="D151" s="81"/>
      <c r="E151" s="81"/>
      <c r="F151" s="81"/>
      <c r="H151" s="80"/>
      <c r="I151" s="80"/>
      <c r="J151" s="80"/>
      <c r="K151" s="80"/>
    </row>
    <row r="152" spans="2:11">
      <c r="B152" s="81"/>
      <c r="C152" s="82"/>
      <c r="D152" s="81"/>
      <c r="E152" s="81"/>
      <c r="F152" s="81"/>
      <c r="H152" s="80"/>
      <c r="I152" s="80"/>
      <c r="J152" s="80"/>
      <c r="K152" s="80"/>
    </row>
    <row r="153" spans="2:11">
      <c r="H153" s="12"/>
      <c r="I153" s="12"/>
      <c r="J153" s="12"/>
      <c r="K153" s="12"/>
    </row>
  </sheetData>
  <mergeCells count="15">
    <mergeCell ref="A134:I134"/>
    <mergeCell ref="A1:B1"/>
    <mergeCell ref="A3:I3"/>
    <mergeCell ref="A4:A7"/>
    <mergeCell ref="B4:B7"/>
    <mergeCell ref="E4:F4"/>
    <mergeCell ref="H4:I5"/>
    <mergeCell ref="A133:I133"/>
    <mergeCell ref="A132:I132"/>
    <mergeCell ref="C5:C6"/>
    <mergeCell ref="D5:D6"/>
    <mergeCell ref="E5:E6"/>
    <mergeCell ref="A129:I129"/>
    <mergeCell ref="A130:I130"/>
    <mergeCell ref="A131:I131"/>
  </mergeCells>
  <conditionalFormatting sqref="T8">
    <cfRule type="cellIs" dxfId="223" priority="25" operator="greaterThan">
      <formula>0.1</formula>
    </cfRule>
    <cfRule type="cellIs" dxfId="222" priority="26" operator="greaterThan">
      <formula>1</formula>
    </cfRule>
  </conditionalFormatting>
  <conditionalFormatting sqref="S8">
    <cfRule type="cellIs" dxfId="221" priority="31" operator="greaterThan">
      <formula>0</formula>
    </cfRule>
    <cfRule type="cellIs" dxfId="220" priority="32" operator="greaterThan">
      <formula>1</formula>
    </cfRule>
  </conditionalFormatting>
  <conditionalFormatting sqref="S8">
    <cfRule type="cellIs" dxfId="219" priority="29" operator="greaterThan">
      <formula>0.1</formula>
    </cfRule>
    <cfRule type="cellIs" dxfId="218" priority="30" operator="greaterThan">
      <formula>1</formula>
    </cfRule>
  </conditionalFormatting>
  <conditionalFormatting sqref="T8">
    <cfRule type="cellIs" dxfId="217" priority="27" operator="greaterThan">
      <formula>0</formula>
    </cfRule>
    <cfRule type="cellIs" dxfId="216" priority="28" operator="greaterThan">
      <formula>1</formula>
    </cfRule>
  </conditionalFormatting>
  <conditionalFormatting sqref="T8">
    <cfRule type="cellIs" dxfId="215" priority="17" operator="greaterThan">
      <formula>0.1</formula>
    </cfRule>
    <cfRule type="cellIs" dxfId="214" priority="18" operator="greaterThan">
      <formula>1</formula>
    </cfRule>
  </conditionalFormatting>
  <conditionalFormatting sqref="S8">
    <cfRule type="cellIs" dxfId="213" priority="23" operator="greaterThan">
      <formula>0</formula>
    </cfRule>
    <cfRule type="cellIs" dxfId="212" priority="24" operator="greaterThan">
      <formula>1</formula>
    </cfRule>
  </conditionalFormatting>
  <conditionalFormatting sqref="S8">
    <cfRule type="cellIs" dxfId="211" priority="21" operator="greaterThan">
      <formula>0.1</formula>
    </cfRule>
    <cfRule type="cellIs" dxfId="210" priority="22" operator="greaterThan">
      <formula>1</formula>
    </cfRule>
  </conditionalFormatting>
  <conditionalFormatting sqref="T8">
    <cfRule type="cellIs" dxfId="209" priority="19" operator="greaterThan">
      <formula>0</formula>
    </cfRule>
    <cfRule type="cellIs" dxfId="208" priority="20" operator="greaterThan">
      <formula>1</formula>
    </cfRule>
  </conditionalFormatting>
  <conditionalFormatting sqref="T9:T128">
    <cfRule type="cellIs" dxfId="207" priority="9" operator="greaterThan">
      <formula>0.1</formula>
    </cfRule>
    <cfRule type="cellIs" dxfId="206" priority="10" operator="greaterThan">
      <formula>1</formula>
    </cfRule>
  </conditionalFormatting>
  <conditionalFormatting sqref="S9:S128">
    <cfRule type="cellIs" dxfId="205" priority="15" operator="greaterThan">
      <formula>0</formula>
    </cfRule>
    <cfRule type="cellIs" dxfId="204" priority="16" operator="greaterThan">
      <formula>1</formula>
    </cfRule>
  </conditionalFormatting>
  <conditionalFormatting sqref="S9:S128">
    <cfRule type="cellIs" dxfId="203" priority="13" operator="greaterThan">
      <formula>0.1</formula>
    </cfRule>
    <cfRule type="cellIs" dxfId="202" priority="14" operator="greaterThan">
      <formula>1</formula>
    </cfRule>
  </conditionalFormatting>
  <conditionalFormatting sqref="T9:T128">
    <cfRule type="cellIs" dxfId="201" priority="11" operator="greaterThan">
      <formula>0</formula>
    </cfRule>
    <cfRule type="cellIs" dxfId="200" priority="12" operator="greaterThan">
      <formula>1</formula>
    </cfRule>
  </conditionalFormatting>
  <conditionalFormatting sqref="T9:T128">
    <cfRule type="cellIs" dxfId="199" priority="1" operator="greaterThan">
      <formula>0.1</formula>
    </cfRule>
    <cfRule type="cellIs" dxfId="198" priority="2" operator="greaterThan">
      <formula>1</formula>
    </cfRule>
  </conditionalFormatting>
  <conditionalFormatting sqref="S9:S128">
    <cfRule type="cellIs" dxfId="197" priority="7" operator="greaterThan">
      <formula>0</formula>
    </cfRule>
    <cfRule type="cellIs" dxfId="196" priority="8" operator="greaterThan">
      <formula>1</formula>
    </cfRule>
  </conditionalFormatting>
  <conditionalFormatting sqref="S9:S128">
    <cfRule type="cellIs" dxfId="195" priority="5" operator="greaterThan">
      <formula>0.1</formula>
    </cfRule>
    <cfRule type="cellIs" dxfId="194" priority="6" operator="greaterThan">
      <formula>1</formula>
    </cfRule>
  </conditionalFormatting>
  <conditionalFormatting sqref="T9:T128">
    <cfRule type="cellIs" dxfId="193" priority="3" operator="greaterThan">
      <formula>0</formula>
    </cfRule>
    <cfRule type="cellIs" dxfId="192" priority="4" operator="greaterThan">
      <formula>1</formula>
    </cfRule>
  </conditionalFormatting>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182"/>
  <sheetViews>
    <sheetView showGridLines="0" zoomScale="145" zoomScaleNormal="145" workbookViewId="0">
      <selection sqref="A1:B1"/>
    </sheetView>
  </sheetViews>
  <sheetFormatPr baseColWidth="10" defaultRowHeight="12.75"/>
  <cols>
    <col min="1" max="1" width="4.5703125" style="172" customWidth="1"/>
    <col min="2" max="2" width="56.140625" style="166" customWidth="1"/>
    <col min="3" max="3" width="14.5703125" style="171" customWidth="1"/>
    <col min="4" max="5" width="14.5703125" style="170" customWidth="1"/>
    <col min="6" max="6" width="14.5703125" style="169" customWidth="1"/>
    <col min="7" max="7" width="1.5703125" style="168" customWidth="1"/>
    <col min="8" max="9" width="14.5703125" style="167" customWidth="1"/>
    <col min="10" max="10" width="5.85546875" style="166" customWidth="1"/>
    <col min="11" max="11" width="3.42578125" style="166" customWidth="1"/>
    <col min="12" max="12" width="5.140625" style="166" customWidth="1"/>
    <col min="13" max="14" width="3.42578125" style="166" customWidth="1"/>
    <col min="15" max="15" width="1.42578125" style="166" customWidth="1"/>
    <col min="16" max="17" width="5.85546875" style="166" customWidth="1"/>
    <col min="18" max="18" width="2" style="166" customWidth="1"/>
    <col min="19" max="20" width="7.28515625" style="166" customWidth="1"/>
    <col min="21" max="241" width="11.42578125" style="166"/>
    <col min="242" max="242" width="5.5703125" style="166" customWidth="1"/>
    <col min="243" max="243" width="5" style="166" customWidth="1"/>
    <col min="244" max="247" width="6.85546875" style="166" customWidth="1"/>
    <col min="248" max="248" width="5.5703125" style="166" customWidth="1"/>
    <col min="249" max="249" width="6.85546875" style="166" customWidth="1"/>
    <col min="250" max="250" width="16.140625" style="166" customWidth="1"/>
    <col min="251" max="251" width="13.85546875" style="166" customWidth="1"/>
    <col min="252" max="252" width="12.42578125" style="166" customWidth="1"/>
    <col min="253" max="253" width="13.5703125" style="166" customWidth="1"/>
    <col min="254" max="254" width="11.5703125" style="166" customWidth="1"/>
    <col min="255" max="255" width="13" style="166" customWidth="1"/>
    <col min="256" max="256" width="13.5703125" style="166" customWidth="1"/>
    <col min="257" max="257" width="9.7109375" style="166" customWidth="1"/>
    <col min="258" max="258" width="11.42578125" style="166" customWidth="1"/>
    <col min="259" max="259" width="2.140625" style="166" customWidth="1"/>
    <col min="260" max="497" width="11.42578125" style="166"/>
    <col min="498" max="498" width="5.5703125" style="166" customWidth="1"/>
    <col min="499" max="499" width="5" style="166" customWidth="1"/>
    <col min="500" max="503" width="6.85546875" style="166" customWidth="1"/>
    <col min="504" max="504" width="5.5703125" style="166" customWidth="1"/>
    <col min="505" max="505" width="6.85546875" style="166" customWidth="1"/>
    <col min="506" max="506" width="16.140625" style="166" customWidth="1"/>
    <col min="507" max="507" width="13.85546875" style="166" customWidth="1"/>
    <col min="508" max="508" width="12.42578125" style="166" customWidth="1"/>
    <col min="509" max="509" width="13.5703125" style="166" customWidth="1"/>
    <col min="510" max="510" width="11.5703125" style="166" customWidth="1"/>
    <col min="511" max="511" width="13" style="166" customWidth="1"/>
    <col min="512" max="512" width="13.5703125" style="166" customWidth="1"/>
    <col min="513" max="513" width="9.7109375" style="166" customWidth="1"/>
    <col min="514" max="514" width="11.42578125" style="166" customWidth="1"/>
    <col min="515" max="515" width="2.140625" style="166" customWidth="1"/>
    <col min="516" max="753" width="11.42578125" style="166"/>
    <col min="754" max="754" width="5.5703125" style="166" customWidth="1"/>
    <col min="755" max="755" width="5" style="166" customWidth="1"/>
    <col min="756" max="759" width="6.85546875" style="166" customWidth="1"/>
    <col min="760" max="760" width="5.5703125" style="166" customWidth="1"/>
    <col min="761" max="761" width="6.85546875" style="166" customWidth="1"/>
    <col min="762" max="762" width="16.140625" style="166" customWidth="1"/>
    <col min="763" max="763" width="13.85546875" style="166" customWidth="1"/>
    <col min="764" max="764" width="12.42578125" style="166" customWidth="1"/>
    <col min="765" max="765" width="13.5703125" style="166" customWidth="1"/>
    <col min="766" max="766" width="11.5703125" style="166" customWidth="1"/>
    <col min="767" max="767" width="13" style="166" customWidth="1"/>
    <col min="768" max="768" width="13.5703125" style="166" customWidth="1"/>
    <col min="769" max="769" width="9.7109375" style="166" customWidth="1"/>
    <col min="770" max="770" width="11.42578125" style="166" customWidth="1"/>
    <col min="771" max="771" width="2.140625" style="166" customWidth="1"/>
    <col min="772" max="1009" width="11.42578125" style="166"/>
    <col min="1010" max="1010" width="5.5703125" style="166" customWidth="1"/>
    <col min="1011" max="1011" width="5" style="166" customWidth="1"/>
    <col min="1012" max="1015" width="6.85546875" style="166" customWidth="1"/>
    <col min="1016" max="1016" width="5.5703125" style="166" customWidth="1"/>
    <col min="1017" max="1017" width="6.85546875" style="166" customWidth="1"/>
    <col min="1018" max="1018" width="16.140625" style="166" customWidth="1"/>
    <col min="1019" max="1019" width="13.85546875" style="166" customWidth="1"/>
    <col min="1020" max="1020" width="12.42578125" style="166" customWidth="1"/>
    <col min="1021" max="1021" width="13.5703125" style="166" customWidth="1"/>
    <col min="1022" max="1022" width="11.5703125" style="166" customWidth="1"/>
    <col min="1023" max="1023" width="13" style="166" customWidth="1"/>
    <col min="1024" max="1024" width="13.5703125" style="166" customWidth="1"/>
    <col min="1025" max="1025" width="9.7109375" style="166" customWidth="1"/>
    <col min="1026" max="1026" width="11.42578125" style="166" customWidth="1"/>
    <col min="1027" max="1027" width="2.140625" style="166" customWidth="1"/>
    <col min="1028" max="1265" width="11.42578125" style="166"/>
    <col min="1266" max="1266" width="5.5703125" style="166" customWidth="1"/>
    <col min="1267" max="1267" width="5" style="166" customWidth="1"/>
    <col min="1268" max="1271" width="6.85546875" style="166" customWidth="1"/>
    <col min="1272" max="1272" width="5.5703125" style="166" customWidth="1"/>
    <col min="1273" max="1273" width="6.85546875" style="166" customWidth="1"/>
    <col min="1274" max="1274" width="16.140625" style="166" customWidth="1"/>
    <col min="1275" max="1275" width="13.85546875" style="166" customWidth="1"/>
    <col min="1276" max="1276" width="12.42578125" style="166" customWidth="1"/>
    <col min="1277" max="1277" width="13.5703125" style="166" customWidth="1"/>
    <col min="1278" max="1278" width="11.5703125" style="166" customWidth="1"/>
    <col min="1279" max="1279" width="13" style="166" customWidth="1"/>
    <col min="1280" max="1280" width="13.5703125" style="166" customWidth="1"/>
    <col min="1281" max="1281" width="9.7109375" style="166" customWidth="1"/>
    <col min="1282" max="1282" width="11.42578125" style="166" customWidth="1"/>
    <col min="1283" max="1283" width="2.140625" style="166" customWidth="1"/>
    <col min="1284" max="1521" width="11.42578125" style="166"/>
    <col min="1522" max="1522" width="5.5703125" style="166" customWidth="1"/>
    <col min="1523" max="1523" width="5" style="166" customWidth="1"/>
    <col min="1524" max="1527" width="6.85546875" style="166" customWidth="1"/>
    <col min="1528" max="1528" width="5.5703125" style="166" customWidth="1"/>
    <col min="1529" max="1529" width="6.85546875" style="166" customWidth="1"/>
    <col min="1530" max="1530" width="16.140625" style="166" customWidth="1"/>
    <col min="1531" max="1531" width="13.85546875" style="166" customWidth="1"/>
    <col min="1532" max="1532" width="12.42578125" style="166" customWidth="1"/>
    <col min="1533" max="1533" width="13.5703125" style="166" customWidth="1"/>
    <col min="1534" max="1534" width="11.5703125" style="166" customWidth="1"/>
    <col min="1535" max="1535" width="13" style="166" customWidth="1"/>
    <col min="1536" max="1536" width="13.5703125" style="166" customWidth="1"/>
    <col min="1537" max="1537" width="9.7109375" style="166" customWidth="1"/>
    <col min="1538" max="1538" width="11.42578125" style="166" customWidth="1"/>
    <col min="1539" max="1539" width="2.140625" style="166" customWidth="1"/>
    <col min="1540" max="1777" width="11.42578125" style="166"/>
    <col min="1778" max="1778" width="5.5703125" style="166" customWidth="1"/>
    <col min="1779" max="1779" width="5" style="166" customWidth="1"/>
    <col min="1780" max="1783" width="6.85546875" style="166" customWidth="1"/>
    <col min="1784" max="1784" width="5.5703125" style="166" customWidth="1"/>
    <col min="1785" max="1785" width="6.85546875" style="166" customWidth="1"/>
    <col min="1786" max="1786" width="16.140625" style="166" customWidth="1"/>
    <col min="1787" max="1787" width="13.85546875" style="166" customWidth="1"/>
    <col min="1788" max="1788" width="12.42578125" style="166" customWidth="1"/>
    <col min="1789" max="1789" width="13.5703125" style="166" customWidth="1"/>
    <col min="1790" max="1790" width="11.5703125" style="166" customWidth="1"/>
    <col min="1791" max="1791" width="13" style="166" customWidth="1"/>
    <col min="1792" max="1792" width="13.5703125" style="166" customWidth="1"/>
    <col min="1793" max="1793" width="9.7109375" style="166" customWidth="1"/>
    <col min="1794" max="1794" width="11.42578125" style="166" customWidth="1"/>
    <col min="1795" max="1795" width="2.140625" style="166" customWidth="1"/>
    <col min="1796" max="2033" width="11.42578125" style="166"/>
    <col min="2034" max="2034" width="5.5703125" style="166" customWidth="1"/>
    <col min="2035" max="2035" width="5" style="166" customWidth="1"/>
    <col min="2036" max="2039" width="6.85546875" style="166" customWidth="1"/>
    <col min="2040" max="2040" width="5.5703125" style="166" customWidth="1"/>
    <col min="2041" max="2041" width="6.85546875" style="166" customWidth="1"/>
    <col min="2042" max="2042" width="16.140625" style="166" customWidth="1"/>
    <col min="2043" max="2043" width="13.85546875" style="166" customWidth="1"/>
    <col min="2044" max="2044" width="12.42578125" style="166" customWidth="1"/>
    <col min="2045" max="2045" width="13.5703125" style="166" customWidth="1"/>
    <col min="2046" max="2046" width="11.5703125" style="166" customWidth="1"/>
    <col min="2047" max="2047" width="13" style="166" customWidth="1"/>
    <col min="2048" max="2048" width="13.5703125" style="166" customWidth="1"/>
    <col min="2049" max="2049" width="9.7109375" style="166" customWidth="1"/>
    <col min="2050" max="2050" width="11.42578125" style="166" customWidth="1"/>
    <col min="2051" max="2051" width="2.140625" style="166" customWidth="1"/>
    <col min="2052" max="2289" width="11.42578125" style="166"/>
    <col min="2290" max="2290" width="5.5703125" style="166" customWidth="1"/>
    <col min="2291" max="2291" width="5" style="166" customWidth="1"/>
    <col min="2292" max="2295" width="6.85546875" style="166" customWidth="1"/>
    <col min="2296" max="2296" width="5.5703125" style="166" customWidth="1"/>
    <col min="2297" max="2297" width="6.85546875" style="166" customWidth="1"/>
    <col min="2298" max="2298" width="16.140625" style="166" customWidth="1"/>
    <col min="2299" max="2299" width="13.85546875" style="166" customWidth="1"/>
    <col min="2300" max="2300" width="12.42578125" style="166" customWidth="1"/>
    <col min="2301" max="2301" width="13.5703125" style="166" customWidth="1"/>
    <col min="2302" max="2302" width="11.5703125" style="166" customWidth="1"/>
    <col min="2303" max="2303" width="13" style="166" customWidth="1"/>
    <col min="2304" max="2304" width="13.5703125" style="166" customWidth="1"/>
    <col min="2305" max="2305" width="9.7109375" style="166" customWidth="1"/>
    <col min="2306" max="2306" width="11.42578125" style="166" customWidth="1"/>
    <col min="2307" max="2307" width="2.140625" style="166" customWidth="1"/>
    <col min="2308" max="2545" width="11.42578125" style="166"/>
    <col min="2546" max="2546" width="5.5703125" style="166" customWidth="1"/>
    <col min="2547" max="2547" width="5" style="166" customWidth="1"/>
    <col min="2548" max="2551" width="6.85546875" style="166" customWidth="1"/>
    <col min="2552" max="2552" width="5.5703125" style="166" customWidth="1"/>
    <col min="2553" max="2553" width="6.85546875" style="166" customWidth="1"/>
    <col min="2554" max="2554" width="16.140625" style="166" customWidth="1"/>
    <col min="2555" max="2555" width="13.85546875" style="166" customWidth="1"/>
    <col min="2556" max="2556" width="12.42578125" style="166" customWidth="1"/>
    <col min="2557" max="2557" width="13.5703125" style="166" customWidth="1"/>
    <col min="2558" max="2558" width="11.5703125" style="166" customWidth="1"/>
    <col min="2559" max="2559" width="13" style="166" customWidth="1"/>
    <col min="2560" max="2560" width="13.5703125" style="166" customWidth="1"/>
    <col min="2561" max="2561" width="9.7109375" style="166" customWidth="1"/>
    <col min="2562" max="2562" width="11.42578125" style="166" customWidth="1"/>
    <col min="2563" max="2563" width="2.140625" style="166" customWidth="1"/>
    <col min="2564" max="2801" width="11.42578125" style="166"/>
    <col min="2802" max="2802" width="5.5703125" style="166" customWidth="1"/>
    <col min="2803" max="2803" width="5" style="166" customWidth="1"/>
    <col min="2804" max="2807" width="6.85546875" style="166" customWidth="1"/>
    <col min="2808" max="2808" width="5.5703125" style="166" customWidth="1"/>
    <col min="2809" max="2809" width="6.85546875" style="166" customWidth="1"/>
    <col min="2810" max="2810" width="16.140625" style="166" customWidth="1"/>
    <col min="2811" max="2811" width="13.85546875" style="166" customWidth="1"/>
    <col min="2812" max="2812" width="12.42578125" style="166" customWidth="1"/>
    <col min="2813" max="2813" width="13.5703125" style="166" customWidth="1"/>
    <col min="2814" max="2814" width="11.5703125" style="166" customWidth="1"/>
    <col min="2815" max="2815" width="13" style="166" customWidth="1"/>
    <col min="2816" max="2816" width="13.5703125" style="166" customWidth="1"/>
    <col min="2817" max="2817" width="9.7109375" style="166" customWidth="1"/>
    <col min="2818" max="2818" width="11.42578125" style="166" customWidth="1"/>
    <col min="2819" max="2819" width="2.140625" style="166" customWidth="1"/>
    <col min="2820" max="3057" width="11.42578125" style="166"/>
    <col min="3058" max="3058" width="5.5703125" style="166" customWidth="1"/>
    <col min="3059" max="3059" width="5" style="166" customWidth="1"/>
    <col min="3060" max="3063" width="6.85546875" style="166" customWidth="1"/>
    <col min="3064" max="3064" width="5.5703125" style="166" customWidth="1"/>
    <col min="3065" max="3065" width="6.85546875" style="166" customWidth="1"/>
    <col min="3066" max="3066" width="16.140625" style="166" customWidth="1"/>
    <col min="3067" max="3067" width="13.85546875" style="166" customWidth="1"/>
    <col min="3068" max="3068" width="12.42578125" style="166" customWidth="1"/>
    <col min="3069" max="3069" width="13.5703125" style="166" customWidth="1"/>
    <col min="3070" max="3070" width="11.5703125" style="166" customWidth="1"/>
    <col min="3071" max="3071" width="13" style="166" customWidth="1"/>
    <col min="3072" max="3072" width="13.5703125" style="166" customWidth="1"/>
    <col min="3073" max="3073" width="9.7109375" style="166" customWidth="1"/>
    <col min="3074" max="3074" width="11.42578125" style="166" customWidth="1"/>
    <col min="3075" max="3075" width="2.140625" style="166" customWidth="1"/>
    <col min="3076" max="3313" width="11.42578125" style="166"/>
    <col min="3314" max="3314" width="5.5703125" style="166" customWidth="1"/>
    <col min="3315" max="3315" width="5" style="166" customWidth="1"/>
    <col min="3316" max="3319" width="6.85546875" style="166" customWidth="1"/>
    <col min="3320" max="3320" width="5.5703125" style="166" customWidth="1"/>
    <col min="3321" max="3321" width="6.85546875" style="166" customWidth="1"/>
    <col min="3322" max="3322" width="16.140625" style="166" customWidth="1"/>
    <col min="3323" max="3323" width="13.85546875" style="166" customWidth="1"/>
    <col min="3324" max="3324" width="12.42578125" style="166" customWidth="1"/>
    <col min="3325" max="3325" width="13.5703125" style="166" customWidth="1"/>
    <col min="3326" max="3326" width="11.5703125" style="166" customWidth="1"/>
    <col min="3327" max="3327" width="13" style="166" customWidth="1"/>
    <col min="3328" max="3328" width="13.5703125" style="166" customWidth="1"/>
    <col min="3329" max="3329" width="9.7109375" style="166" customWidth="1"/>
    <col min="3330" max="3330" width="11.42578125" style="166" customWidth="1"/>
    <col min="3331" max="3331" width="2.140625" style="166" customWidth="1"/>
    <col min="3332" max="3569" width="11.42578125" style="166"/>
    <col min="3570" max="3570" width="5.5703125" style="166" customWidth="1"/>
    <col min="3571" max="3571" width="5" style="166" customWidth="1"/>
    <col min="3572" max="3575" width="6.85546875" style="166" customWidth="1"/>
    <col min="3576" max="3576" width="5.5703125" style="166" customWidth="1"/>
    <col min="3577" max="3577" width="6.85546875" style="166" customWidth="1"/>
    <col min="3578" max="3578" width="16.140625" style="166" customWidth="1"/>
    <col min="3579" max="3579" width="13.85546875" style="166" customWidth="1"/>
    <col min="3580" max="3580" width="12.42578125" style="166" customWidth="1"/>
    <col min="3581" max="3581" width="13.5703125" style="166" customWidth="1"/>
    <col min="3582" max="3582" width="11.5703125" style="166" customWidth="1"/>
    <col min="3583" max="3583" width="13" style="166" customWidth="1"/>
    <col min="3584" max="3584" width="13.5703125" style="166" customWidth="1"/>
    <col min="3585" max="3585" width="9.7109375" style="166" customWidth="1"/>
    <col min="3586" max="3586" width="11.42578125" style="166" customWidth="1"/>
    <col min="3587" max="3587" width="2.140625" style="166" customWidth="1"/>
    <col min="3588" max="3825" width="11.42578125" style="166"/>
    <col min="3826" max="3826" width="5.5703125" style="166" customWidth="1"/>
    <col min="3827" max="3827" width="5" style="166" customWidth="1"/>
    <col min="3828" max="3831" width="6.85546875" style="166" customWidth="1"/>
    <col min="3832" max="3832" width="5.5703125" style="166" customWidth="1"/>
    <col min="3833" max="3833" width="6.85546875" style="166" customWidth="1"/>
    <col min="3834" max="3834" width="16.140625" style="166" customWidth="1"/>
    <col min="3835" max="3835" width="13.85546875" style="166" customWidth="1"/>
    <col min="3836" max="3836" width="12.42578125" style="166" customWidth="1"/>
    <col min="3837" max="3837" width="13.5703125" style="166" customWidth="1"/>
    <col min="3838" max="3838" width="11.5703125" style="166" customWidth="1"/>
    <col min="3839" max="3839" width="13" style="166" customWidth="1"/>
    <col min="3840" max="3840" width="13.5703125" style="166" customWidth="1"/>
    <col min="3841" max="3841" width="9.7109375" style="166" customWidth="1"/>
    <col min="3842" max="3842" width="11.42578125" style="166" customWidth="1"/>
    <col min="3843" max="3843" width="2.140625" style="166" customWidth="1"/>
    <col min="3844" max="4081" width="11.42578125" style="166"/>
    <col min="4082" max="4082" width="5.5703125" style="166" customWidth="1"/>
    <col min="4083" max="4083" width="5" style="166" customWidth="1"/>
    <col min="4084" max="4087" width="6.85546875" style="166" customWidth="1"/>
    <col min="4088" max="4088" width="5.5703125" style="166" customWidth="1"/>
    <col min="4089" max="4089" width="6.85546875" style="166" customWidth="1"/>
    <col min="4090" max="4090" width="16.140625" style="166" customWidth="1"/>
    <col min="4091" max="4091" width="13.85546875" style="166" customWidth="1"/>
    <col min="4092" max="4092" width="12.42578125" style="166" customWidth="1"/>
    <col min="4093" max="4093" width="13.5703125" style="166" customWidth="1"/>
    <col min="4094" max="4094" width="11.5703125" style="166" customWidth="1"/>
    <col min="4095" max="4095" width="13" style="166" customWidth="1"/>
    <col min="4096" max="4096" width="13.5703125" style="166" customWidth="1"/>
    <col min="4097" max="4097" width="9.7109375" style="166" customWidth="1"/>
    <col min="4098" max="4098" width="11.42578125" style="166" customWidth="1"/>
    <col min="4099" max="4099" width="2.140625" style="166" customWidth="1"/>
    <col min="4100" max="4337" width="11.42578125" style="166"/>
    <col min="4338" max="4338" width="5.5703125" style="166" customWidth="1"/>
    <col min="4339" max="4339" width="5" style="166" customWidth="1"/>
    <col min="4340" max="4343" width="6.85546875" style="166" customWidth="1"/>
    <col min="4344" max="4344" width="5.5703125" style="166" customWidth="1"/>
    <col min="4345" max="4345" width="6.85546875" style="166" customWidth="1"/>
    <col min="4346" max="4346" width="16.140625" style="166" customWidth="1"/>
    <col min="4347" max="4347" width="13.85546875" style="166" customWidth="1"/>
    <col min="4348" max="4348" width="12.42578125" style="166" customWidth="1"/>
    <col min="4349" max="4349" width="13.5703125" style="166" customWidth="1"/>
    <col min="4350" max="4350" width="11.5703125" style="166" customWidth="1"/>
    <col min="4351" max="4351" width="13" style="166" customWidth="1"/>
    <col min="4352" max="4352" width="13.5703125" style="166" customWidth="1"/>
    <col min="4353" max="4353" width="9.7109375" style="166" customWidth="1"/>
    <col min="4354" max="4354" width="11.42578125" style="166" customWidth="1"/>
    <col min="4355" max="4355" width="2.140625" style="166" customWidth="1"/>
    <col min="4356" max="4593" width="11.42578125" style="166"/>
    <col min="4594" max="4594" width="5.5703125" style="166" customWidth="1"/>
    <col min="4595" max="4595" width="5" style="166" customWidth="1"/>
    <col min="4596" max="4599" width="6.85546875" style="166" customWidth="1"/>
    <col min="4600" max="4600" width="5.5703125" style="166" customWidth="1"/>
    <col min="4601" max="4601" width="6.85546875" style="166" customWidth="1"/>
    <col min="4602" max="4602" width="16.140625" style="166" customWidth="1"/>
    <col min="4603" max="4603" width="13.85546875" style="166" customWidth="1"/>
    <col min="4604" max="4604" width="12.42578125" style="166" customWidth="1"/>
    <col min="4605" max="4605" width="13.5703125" style="166" customWidth="1"/>
    <col min="4606" max="4606" width="11.5703125" style="166" customWidth="1"/>
    <col min="4607" max="4607" width="13" style="166" customWidth="1"/>
    <col min="4608" max="4608" width="13.5703125" style="166" customWidth="1"/>
    <col min="4609" max="4609" width="9.7109375" style="166" customWidth="1"/>
    <col min="4610" max="4610" width="11.42578125" style="166" customWidth="1"/>
    <col min="4611" max="4611" width="2.140625" style="166" customWidth="1"/>
    <col min="4612" max="4849" width="11.42578125" style="166"/>
    <col min="4850" max="4850" width="5.5703125" style="166" customWidth="1"/>
    <col min="4851" max="4851" width="5" style="166" customWidth="1"/>
    <col min="4852" max="4855" width="6.85546875" style="166" customWidth="1"/>
    <col min="4856" max="4856" width="5.5703125" style="166" customWidth="1"/>
    <col min="4857" max="4857" width="6.85546875" style="166" customWidth="1"/>
    <col min="4858" max="4858" width="16.140625" style="166" customWidth="1"/>
    <col min="4859" max="4859" width="13.85546875" style="166" customWidth="1"/>
    <col min="4860" max="4860" width="12.42578125" style="166" customWidth="1"/>
    <col min="4861" max="4861" width="13.5703125" style="166" customWidth="1"/>
    <col min="4862" max="4862" width="11.5703125" style="166" customWidth="1"/>
    <col min="4863" max="4863" width="13" style="166" customWidth="1"/>
    <col min="4864" max="4864" width="13.5703125" style="166" customWidth="1"/>
    <col min="4865" max="4865" width="9.7109375" style="166" customWidth="1"/>
    <col min="4866" max="4866" width="11.42578125" style="166" customWidth="1"/>
    <col min="4867" max="4867" width="2.140625" style="166" customWidth="1"/>
    <col min="4868" max="5105" width="11.42578125" style="166"/>
    <col min="5106" max="5106" width="5.5703125" style="166" customWidth="1"/>
    <col min="5107" max="5107" width="5" style="166" customWidth="1"/>
    <col min="5108" max="5111" width="6.85546875" style="166" customWidth="1"/>
    <col min="5112" max="5112" width="5.5703125" style="166" customWidth="1"/>
    <col min="5113" max="5113" width="6.85546875" style="166" customWidth="1"/>
    <col min="5114" max="5114" width="16.140625" style="166" customWidth="1"/>
    <col min="5115" max="5115" width="13.85546875" style="166" customWidth="1"/>
    <col min="5116" max="5116" width="12.42578125" style="166" customWidth="1"/>
    <col min="5117" max="5117" width="13.5703125" style="166" customWidth="1"/>
    <col min="5118" max="5118" width="11.5703125" style="166" customWidth="1"/>
    <col min="5119" max="5119" width="13" style="166" customWidth="1"/>
    <col min="5120" max="5120" width="13.5703125" style="166" customWidth="1"/>
    <col min="5121" max="5121" width="9.7109375" style="166" customWidth="1"/>
    <col min="5122" max="5122" width="11.42578125" style="166" customWidth="1"/>
    <col min="5123" max="5123" width="2.140625" style="166" customWidth="1"/>
    <col min="5124" max="5361" width="11.42578125" style="166"/>
    <col min="5362" max="5362" width="5.5703125" style="166" customWidth="1"/>
    <col min="5363" max="5363" width="5" style="166" customWidth="1"/>
    <col min="5364" max="5367" width="6.85546875" style="166" customWidth="1"/>
    <col min="5368" max="5368" width="5.5703125" style="166" customWidth="1"/>
    <col min="5369" max="5369" width="6.85546875" style="166" customWidth="1"/>
    <col min="5370" max="5370" width="16.140625" style="166" customWidth="1"/>
    <col min="5371" max="5371" width="13.85546875" style="166" customWidth="1"/>
    <col min="5372" max="5372" width="12.42578125" style="166" customWidth="1"/>
    <col min="5373" max="5373" width="13.5703125" style="166" customWidth="1"/>
    <col min="5374" max="5374" width="11.5703125" style="166" customWidth="1"/>
    <col min="5375" max="5375" width="13" style="166" customWidth="1"/>
    <col min="5376" max="5376" width="13.5703125" style="166" customWidth="1"/>
    <col min="5377" max="5377" width="9.7109375" style="166" customWidth="1"/>
    <col min="5378" max="5378" width="11.42578125" style="166" customWidth="1"/>
    <col min="5379" max="5379" width="2.140625" style="166" customWidth="1"/>
    <col min="5380" max="5617" width="11.42578125" style="166"/>
    <col min="5618" max="5618" width="5.5703125" style="166" customWidth="1"/>
    <col min="5619" max="5619" width="5" style="166" customWidth="1"/>
    <col min="5620" max="5623" width="6.85546875" style="166" customWidth="1"/>
    <col min="5624" max="5624" width="5.5703125" style="166" customWidth="1"/>
    <col min="5625" max="5625" width="6.85546875" style="166" customWidth="1"/>
    <col min="5626" max="5626" width="16.140625" style="166" customWidth="1"/>
    <col min="5627" max="5627" width="13.85546875" style="166" customWidth="1"/>
    <col min="5628" max="5628" width="12.42578125" style="166" customWidth="1"/>
    <col min="5629" max="5629" width="13.5703125" style="166" customWidth="1"/>
    <col min="5630" max="5630" width="11.5703125" style="166" customWidth="1"/>
    <col min="5631" max="5631" width="13" style="166" customWidth="1"/>
    <col min="5632" max="5632" width="13.5703125" style="166" customWidth="1"/>
    <col min="5633" max="5633" width="9.7109375" style="166" customWidth="1"/>
    <col min="5634" max="5634" width="11.42578125" style="166" customWidth="1"/>
    <col min="5635" max="5635" width="2.140625" style="166" customWidth="1"/>
    <col min="5636" max="5873" width="11.42578125" style="166"/>
    <col min="5874" max="5874" width="5.5703125" style="166" customWidth="1"/>
    <col min="5875" max="5875" width="5" style="166" customWidth="1"/>
    <col min="5876" max="5879" width="6.85546875" style="166" customWidth="1"/>
    <col min="5880" max="5880" width="5.5703125" style="166" customWidth="1"/>
    <col min="5881" max="5881" width="6.85546875" style="166" customWidth="1"/>
    <col min="5882" max="5882" width="16.140625" style="166" customWidth="1"/>
    <col min="5883" max="5883" width="13.85546875" style="166" customWidth="1"/>
    <col min="5884" max="5884" width="12.42578125" style="166" customWidth="1"/>
    <col min="5885" max="5885" width="13.5703125" style="166" customWidth="1"/>
    <col min="5886" max="5886" width="11.5703125" style="166" customWidth="1"/>
    <col min="5887" max="5887" width="13" style="166" customWidth="1"/>
    <col min="5888" max="5888" width="13.5703125" style="166" customWidth="1"/>
    <col min="5889" max="5889" width="9.7109375" style="166" customWidth="1"/>
    <col min="5890" max="5890" width="11.42578125" style="166" customWidth="1"/>
    <col min="5891" max="5891" width="2.140625" style="166" customWidth="1"/>
    <col min="5892" max="6129" width="11.42578125" style="166"/>
    <col min="6130" max="6130" width="5.5703125" style="166" customWidth="1"/>
    <col min="6131" max="6131" width="5" style="166" customWidth="1"/>
    <col min="6132" max="6135" width="6.85546875" style="166" customWidth="1"/>
    <col min="6136" max="6136" width="5.5703125" style="166" customWidth="1"/>
    <col min="6137" max="6137" width="6.85546875" style="166" customWidth="1"/>
    <col min="6138" max="6138" width="16.140625" style="166" customWidth="1"/>
    <col min="6139" max="6139" width="13.85546875" style="166" customWidth="1"/>
    <col min="6140" max="6140" width="12.42578125" style="166" customWidth="1"/>
    <col min="6141" max="6141" width="13.5703125" style="166" customWidth="1"/>
    <col min="6142" max="6142" width="11.5703125" style="166" customWidth="1"/>
    <col min="6143" max="6143" width="13" style="166" customWidth="1"/>
    <col min="6144" max="6144" width="13.5703125" style="166" customWidth="1"/>
    <col min="6145" max="6145" width="9.7109375" style="166" customWidth="1"/>
    <col min="6146" max="6146" width="11.42578125" style="166" customWidth="1"/>
    <col min="6147" max="6147" width="2.140625" style="166" customWidth="1"/>
    <col min="6148" max="6385" width="11.42578125" style="166"/>
    <col min="6386" max="6386" width="5.5703125" style="166" customWidth="1"/>
    <col min="6387" max="6387" width="5" style="166" customWidth="1"/>
    <col min="6388" max="6391" width="6.85546875" style="166" customWidth="1"/>
    <col min="6392" max="6392" width="5.5703125" style="166" customWidth="1"/>
    <col min="6393" max="6393" width="6.85546875" style="166" customWidth="1"/>
    <col min="6394" max="6394" width="16.140625" style="166" customWidth="1"/>
    <col min="6395" max="6395" width="13.85546875" style="166" customWidth="1"/>
    <col min="6396" max="6396" width="12.42578125" style="166" customWidth="1"/>
    <col min="6397" max="6397" width="13.5703125" style="166" customWidth="1"/>
    <col min="6398" max="6398" width="11.5703125" style="166" customWidth="1"/>
    <col min="6399" max="6399" width="13" style="166" customWidth="1"/>
    <col min="6400" max="6400" width="13.5703125" style="166" customWidth="1"/>
    <col min="6401" max="6401" width="9.7109375" style="166" customWidth="1"/>
    <col min="6402" max="6402" width="11.42578125" style="166" customWidth="1"/>
    <col min="6403" max="6403" width="2.140625" style="166" customWidth="1"/>
    <col min="6404" max="6641" width="11.42578125" style="166"/>
    <col min="6642" max="6642" width="5.5703125" style="166" customWidth="1"/>
    <col min="6643" max="6643" width="5" style="166" customWidth="1"/>
    <col min="6644" max="6647" width="6.85546875" style="166" customWidth="1"/>
    <col min="6648" max="6648" width="5.5703125" style="166" customWidth="1"/>
    <col min="6649" max="6649" width="6.85546875" style="166" customWidth="1"/>
    <col min="6650" max="6650" width="16.140625" style="166" customWidth="1"/>
    <col min="6651" max="6651" width="13.85546875" style="166" customWidth="1"/>
    <col min="6652" max="6652" width="12.42578125" style="166" customWidth="1"/>
    <col min="6653" max="6653" width="13.5703125" style="166" customWidth="1"/>
    <col min="6654" max="6654" width="11.5703125" style="166" customWidth="1"/>
    <col min="6655" max="6655" width="13" style="166" customWidth="1"/>
    <col min="6656" max="6656" width="13.5703125" style="166" customWidth="1"/>
    <col min="6657" max="6657" width="9.7109375" style="166" customWidth="1"/>
    <col min="6658" max="6658" width="11.42578125" style="166" customWidth="1"/>
    <col min="6659" max="6659" width="2.140625" style="166" customWidth="1"/>
    <col min="6660" max="6897" width="11.42578125" style="166"/>
    <col min="6898" max="6898" width="5.5703125" style="166" customWidth="1"/>
    <col min="6899" max="6899" width="5" style="166" customWidth="1"/>
    <col min="6900" max="6903" width="6.85546875" style="166" customWidth="1"/>
    <col min="6904" max="6904" width="5.5703125" style="166" customWidth="1"/>
    <col min="6905" max="6905" width="6.85546875" style="166" customWidth="1"/>
    <col min="6906" max="6906" width="16.140625" style="166" customWidth="1"/>
    <col min="6907" max="6907" width="13.85546875" style="166" customWidth="1"/>
    <col min="6908" max="6908" width="12.42578125" style="166" customWidth="1"/>
    <col min="6909" max="6909" width="13.5703125" style="166" customWidth="1"/>
    <col min="6910" max="6910" width="11.5703125" style="166" customWidth="1"/>
    <col min="6911" max="6911" width="13" style="166" customWidth="1"/>
    <col min="6912" max="6912" width="13.5703125" style="166" customWidth="1"/>
    <col min="6913" max="6913" width="9.7109375" style="166" customWidth="1"/>
    <col min="6914" max="6914" width="11.42578125" style="166" customWidth="1"/>
    <col min="6915" max="6915" width="2.140625" style="166" customWidth="1"/>
    <col min="6916" max="7153" width="11.42578125" style="166"/>
    <col min="7154" max="7154" width="5.5703125" style="166" customWidth="1"/>
    <col min="7155" max="7155" width="5" style="166" customWidth="1"/>
    <col min="7156" max="7159" width="6.85546875" style="166" customWidth="1"/>
    <col min="7160" max="7160" width="5.5703125" style="166" customWidth="1"/>
    <col min="7161" max="7161" width="6.85546875" style="166" customWidth="1"/>
    <col min="7162" max="7162" width="16.140625" style="166" customWidth="1"/>
    <col min="7163" max="7163" width="13.85546875" style="166" customWidth="1"/>
    <col min="7164" max="7164" width="12.42578125" style="166" customWidth="1"/>
    <col min="7165" max="7165" width="13.5703125" style="166" customWidth="1"/>
    <col min="7166" max="7166" width="11.5703125" style="166" customWidth="1"/>
    <col min="7167" max="7167" width="13" style="166" customWidth="1"/>
    <col min="7168" max="7168" width="13.5703125" style="166" customWidth="1"/>
    <col min="7169" max="7169" width="9.7109375" style="166" customWidth="1"/>
    <col min="7170" max="7170" width="11.42578125" style="166" customWidth="1"/>
    <col min="7171" max="7171" width="2.140625" style="166" customWidth="1"/>
    <col min="7172" max="7409" width="11.42578125" style="166"/>
    <col min="7410" max="7410" width="5.5703125" style="166" customWidth="1"/>
    <col min="7411" max="7411" width="5" style="166" customWidth="1"/>
    <col min="7412" max="7415" width="6.85546875" style="166" customWidth="1"/>
    <col min="7416" max="7416" width="5.5703125" style="166" customWidth="1"/>
    <col min="7417" max="7417" width="6.85546875" style="166" customWidth="1"/>
    <col min="7418" max="7418" width="16.140625" style="166" customWidth="1"/>
    <col min="7419" max="7419" width="13.85546875" style="166" customWidth="1"/>
    <col min="7420" max="7420" width="12.42578125" style="166" customWidth="1"/>
    <col min="7421" max="7421" width="13.5703125" style="166" customWidth="1"/>
    <col min="7422" max="7422" width="11.5703125" style="166" customWidth="1"/>
    <col min="7423" max="7423" width="13" style="166" customWidth="1"/>
    <col min="7424" max="7424" width="13.5703125" style="166" customWidth="1"/>
    <col min="7425" max="7425" width="9.7109375" style="166" customWidth="1"/>
    <col min="7426" max="7426" width="11.42578125" style="166" customWidth="1"/>
    <col min="7427" max="7427" width="2.140625" style="166" customWidth="1"/>
    <col min="7428" max="7665" width="11.42578125" style="166"/>
    <col min="7666" max="7666" width="5.5703125" style="166" customWidth="1"/>
    <col min="7667" max="7667" width="5" style="166" customWidth="1"/>
    <col min="7668" max="7671" width="6.85546875" style="166" customWidth="1"/>
    <col min="7672" max="7672" width="5.5703125" style="166" customWidth="1"/>
    <col min="7673" max="7673" width="6.85546875" style="166" customWidth="1"/>
    <col min="7674" max="7674" width="16.140625" style="166" customWidth="1"/>
    <col min="7675" max="7675" width="13.85546875" style="166" customWidth="1"/>
    <col min="7676" max="7676" width="12.42578125" style="166" customWidth="1"/>
    <col min="7677" max="7677" width="13.5703125" style="166" customWidth="1"/>
    <col min="7678" max="7678" width="11.5703125" style="166" customWidth="1"/>
    <col min="7679" max="7679" width="13" style="166" customWidth="1"/>
    <col min="7680" max="7680" width="13.5703125" style="166" customWidth="1"/>
    <col min="7681" max="7681" width="9.7109375" style="166" customWidth="1"/>
    <col min="7682" max="7682" width="11.42578125" style="166" customWidth="1"/>
    <col min="7683" max="7683" width="2.140625" style="166" customWidth="1"/>
    <col min="7684" max="7921" width="11.42578125" style="166"/>
    <col min="7922" max="7922" width="5.5703125" style="166" customWidth="1"/>
    <col min="7923" max="7923" width="5" style="166" customWidth="1"/>
    <col min="7924" max="7927" width="6.85546875" style="166" customWidth="1"/>
    <col min="7928" max="7928" width="5.5703125" style="166" customWidth="1"/>
    <col min="7929" max="7929" width="6.85546875" style="166" customWidth="1"/>
    <col min="7930" max="7930" width="16.140625" style="166" customWidth="1"/>
    <col min="7931" max="7931" width="13.85546875" style="166" customWidth="1"/>
    <col min="7932" max="7932" width="12.42578125" style="166" customWidth="1"/>
    <col min="7933" max="7933" width="13.5703125" style="166" customWidth="1"/>
    <col min="7934" max="7934" width="11.5703125" style="166" customWidth="1"/>
    <col min="7935" max="7935" width="13" style="166" customWidth="1"/>
    <col min="7936" max="7936" width="13.5703125" style="166" customWidth="1"/>
    <col min="7937" max="7937" width="9.7109375" style="166" customWidth="1"/>
    <col min="7938" max="7938" width="11.42578125" style="166" customWidth="1"/>
    <col min="7939" max="7939" width="2.140625" style="166" customWidth="1"/>
    <col min="7940" max="8177" width="11.42578125" style="166"/>
    <col min="8178" max="8178" width="5.5703125" style="166" customWidth="1"/>
    <col min="8179" max="8179" width="5" style="166" customWidth="1"/>
    <col min="8180" max="8183" width="6.85546875" style="166" customWidth="1"/>
    <col min="8184" max="8184" width="5.5703125" style="166" customWidth="1"/>
    <col min="8185" max="8185" width="6.85546875" style="166" customWidth="1"/>
    <col min="8186" max="8186" width="16.140625" style="166" customWidth="1"/>
    <col min="8187" max="8187" width="13.85546875" style="166" customWidth="1"/>
    <col min="8188" max="8188" width="12.42578125" style="166" customWidth="1"/>
    <col min="8189" max="8189" width="13.5703125" style="166" customWidth="1"/>
    <col min="8190" max="8190" width="11.5703125" style="166" customWidth="1"/>
    <col min="8191" max="8191" width="13" style="166" customWidth="1"/>
    <col min="8192" max="8192" width="13.5703125" style="166" customWidth="1"/>
    <col min="8193" max="8193" width="9.7109375" style="166" customWidth="1"/>
    <col min="8194" max="8194" width="11.42578125" style="166" customWidth="1"/>
    <col min="8195" max="8195" width="2.140625" style="166" customWidth="1"/>
    <col min="8196" max="8433" width="11.42578125" style="166"/>
    <col min="8434" max="8434" width="5.5703125" style="166" customWidth="1"/>
    <col min="8435" max="8435" width="5" style="166" customWidth="1"/>
    <col min="8436" max="8439" width="6.85546875" style="166" customWidth="1"/>
    <col min="8440" max="8440" width="5.5703125" style="166" customWidth="1"/>
    <col min="8441" max="8441" width="6.85546875" style="166" customWidth="1"/>
    <col min="8442" max="8442" width="16.140625" style="166" customWidth="1"/>
    <col min="8443" max="8443" width="13.85546875" style="166" customWidth="1"/>
    <col min="8444" max="8444" width="12.42578125" style="166" customWidth="1"/>
    <col min="8445" max="8445" width="13.5703125" style="166" customWidth="1"/>
    <col min="8446" max="8446" width="11.5703125" style="166" customWidth="1"/>
    <col min="8447" max="8447" width="13" style="166" customWidth="1"/>
    <col min="8448" max="8448" width="13.5703125" style="166" customWidth="1"/>
    <col min="8449" max="8449" width="9.7109375" style="166" customWidth="1"/>
    <col min="8450" max="8450" width="11.42578125" style="166" customWidth="1"/>
    <col min="8451" max="8451" width="2.140625" style="166" customWidth="1"/>
    <col min="8452" max="8689" width="11.42578125" style="166"/>
    <col min="8690" max="8690" width="5.5703125" style="166" customWidth="1"/>
    <col min="8691" max="8691" width="5" style="166" customWidth="1"/>
    <col min="8692" max="8695" width="6.85546875" style="166" customWidth="1"/>
    <col min="8696" max="8696" width="5.5703125" style="166" customWidth="1"/>
    <col min="8697" max="8697" width="6.85546875" style="166" customWidth="1"/>
    <col min="8698" max="8698" width="16.140625" style="166" customWidth="1"/>
    <col min="8699" max="8699" width="13.85546875" style="166" customWidth="1"/>
    <col min="8700" max="8700" width="12.42578125" style="166" customWidth="1"/>
    <col min="8701" max="8701" width="13.5703125" style="166" customWidth="1"/>
    <col min="8702" max="8702" width="11.5703125" style="166" customWidth="1"/>
    <col min="8703" max="8703" width="13" style="166" customWidth="1"/>
    <col min="8704" max="8704" width="13.5703125" style="166" customWidth="1"/>
    <col min="8705" max="8705" width="9.7109375" style="166" customWidth="1"/>
    <col min="8706" max="8706" width="11.42578125" style="166" customWidth="1"/>
    <col min="8707" max="8707" width="2.140625" style="166" customWidth="1"/>
    <col min="8708" max="8945" width="11.42578125" style="166"/>
    <col min="8946" max="8946" width="5.5703125" style="166" customWidth="1"/>
    <col min="8947" max="8947" width="5" style="166" customWidth="1"/>
    <col min="8948" max="8951" width="6.85546875" style="166" customWidth="1"/>
    <col min="8952" max="8952" width="5.5703125" style="166" customWidth="1"/>
    <col min="8953" max="8953" width="6.85546875" style="166" customWidth="1"/>
    <col min="8954" max="8954" width="16.140625" style="166" customWidth="1"/>
    <col min="8955" max="8955" width="13.85546875" style="166" customWidth="1"/>
    <col min="8956" max="8956" width="12.42578125" style="166" customWidth="1"/>
    <col min="8957" max="8957" width="13.5703125" style="166" customWidth="1"/>
    <col min="8958" max="8958" width="11.5703125" style="166" customWidth="1"/>
    <col min="8959" max="8959" width="13" style="166" customWidth="1"/>
    <col min="8960" max="8960" width="13.5703125" style="166" customWidth="1"/>
    <col min="8961" max="8961" width="9.7109375" style="166" customWidth="1"/>
    <col min="8962" max="8962" width="11.42578125" style="166" customWidth="1"/>
    <col min="8963" max="8963" width="2.140625" style="166" customWidth="1"/>
    <col min="8964" max="9201" width="11.42578125" style="166"/>
    <col min="9202" max="9202" width="5.5703125" style="166" customWidth="1"/>
    <col min="9203" max="9203" width="5" style="166" customWidth="1"/>
    <col min="9204" max="9207" width="6.85546875" style="166" customWidth="1"/>
    <col min="9208" max="9208" width="5.5703125" style="166" customWidth="1"/>
    <col min="9209" max="9209" width="6.85546875" style="166" customWidth="1"/>
    <col min="9210" max="9210" width="16.140625" style="166" customWidth="1"/>
    <col min="9211" max="9211" width="13.85546875" style="166" customWidth="1"/>
    <col min="9212" max="9212" width="12.42578125" style="166" customWidth="1"/>
    <col min="9213" max="9213" width="13.5703125" style="166" customWidth="1"/>
    <col min="9214" max="9214" width="11.5703125" style="166" customWidth="1"/>
    <col min="9215" max="9215" width="13" style="166" customWidth="1"/>
    <col min="9216" max="9216" width="13.5703125" style="166" customWidth="1"/>
    <col min="9217" max="9217" width="9.7109375" style="166" customWidth="1"/>
    <col min="9218" max="9218" width="11.42578125" style="166" customWidth="1"/>
    <col min="9219" max="9219" width="2.140625" style="166" customWidth="1"/>
    <col min="9220" max="9457" width="11.42578125" style="166"/>
    <col min="9458" max="9458" width="5.5703125" style="166" customWidth="1"/>
    <col min="9459" max="9459" width="5" style="166" customWidth="1"/>
    <col min="9460" max="9463" width="6.85546875" style="166" customWidth="1"/>
    <col min="9464" max="9464" width="5.5703125" style="166" customWidth="1"/>
    <col min="9465" max="9465" width="6.85546875" style="166" customWidth="1"/>
    <col min="9466" max="9466" width="16.140625" style="166" customWidth="1"/>
    <col min="9467" max="9467" width="13.85546875" style="166" customWidth="1"/>
    <col min="9468" max="9468" width="12.42578125" style="166" customWidth="1"/>
    <col min="9469" max="9469" width="13.5703125" style="166" customWidth="1"/>
    <col min="9470" max="9470" width="11.5703125" style="166" customWidth="1"/>
    <col min="9471" max="9471" width="13" style="166" customWidth="1"/>
    <col min="9472" max="9472" width="13.5703125" style="166" customWidth="1"/>
    <col min="9473" max="9473" width="9.7109375" style="166" customWidth="1"/>
    <col min="9474" max="9474" width="11.42578125" style="166" customWidth="1"/>
    <col min="9475" max="9475" width="2.140625" style="166" customWidth="1"/>
    <col min="9476" max="9713" width="11.42578125" style="166"/>
    <col min="9714" max="9714" width="5.5703125" style="166" customWidth="1"/>
    <col min="9715" max="9715" width="5" style="166" customWidth="1"/>
    <col min="9716" max="9719" width="6.85546875" style="166" customWidth="1"/>
    <col min="9720" max="9720" width="5.5703125" style="166" customWidth="1"/>
    <col min="9721" max="9721" width="6.85546875" style="166" customWidth="1"/>
    <col min="9722" max="9722" width="16.140625" style="166" customWidth="1"/>
    <col min="9723" max="9723" width="13.85546875" style="166" customWidth="1"/>
    <col min="9724" max="9724" width="12.42578125" style="166" customWidth="1"/>
    <col min="9725" max="9725" width="13.5703125" style="166" customWidth="1"/>
    <col min="9726" max="9726" width="11.5703125" style="166" customWidth="1"/>
    <col min="9727" max="9727" width="13" style="166" customWidth="1"/>
    <col min="9728" max="9728" width="13.5703125" style="166" customWidth="1"/>
    <col min="9729" max="9729" width="9.7109375" style="166" customWidth="1"/>
    <col min="9730" max="9730" width="11.42578125" style="166" customWidth="1"/>
    <col min="9731" max="9731" width="2.140625" style="166" customWidth="1"/>
    <col min="9732" max="9969" width="11.42578125" style="166"/>
    <col min="9970" max="9970" width="5.5703125" style="166" customWidth="1"/>
    <col min="9971" max="9971" width="5" style="166" customWidth="1"/>
    <col min="9972" max="9975" width="6.85546875" style="166" customWidth="1"/>
    <col min="9976" max="9976" width="5.5703125" style="166" customWidth="1"/>
    <col min="9977" max="9977" width="6.85546875" style="166" customWidth="1"/>
    <col min="9978" max="9978" width="16.140625" style="166" customWidth="1"/>
    <col min="9979" max="9979" width="13.85546875" style="166" customWidth="1"/>
    <col min="9980" max="9980" width="12.42578125" style="166" customWidth="1"/>
    <col min="9981" max="9981" width="13.5703125" style="166" customWidth="1"/>
    <col min="9982" max="9982" width="11.5703125" style="166" customWidth="1"/>
    <col min="9983" max="9983" width="13" style="166" customWidth="1"/>
    <col min="9984" max="9984" width="13.5703125" style="166" customWidth="1"/>
    <col min="9985" max="9985" width="9.7109375" style="166" customWidth="1"/>
    <col min="9986" max="9986" width="11.42578125" style="166" customWidth="1"/>
    <col min="9987" max="9987" width="2.140625" style="166" customWidth="1"/>
    <col min="9988" max="10225" width="11.42578125" style="166"/>
    <col min="10226" max="10226" width="5.5703125" style="166" customWidth="1"/>
    <col min="10227" max="10227" width="5" style="166" customWidth="1"/>
    <col min="10228" max="10231" width="6.85546875" style="166" customWidth="1"/>
    <col min="10232" max="10232" width="5.5703125" style="166" customWidth="1"/>
    <col min="10233" max="10233" width="6.85546875" style="166" customWidth="1"/>
    <col min="10234" max="10234" width="16.140625" style="166" customWidth="1"/>
    <col min="10235" max="10235" width="13.85546875" style="166" customWidth="1"/>
    <col min="10236" max="10236" width="12.42578125" style="166" customWidth="1"/>
    <col min="10237" max="10237" width="13.5703125" style="166" customWidth="1"/>
    <col min="10238" max="10238" width="11.5703125" style="166" customWidth="1"/>
    <col min="10239" max="10239" width="13" style="166" customWidth="1"/>
    <col min="10240" max="10240" width="13.5703125" style="166" customWidth="1"/>
    <col min="10241" max="10241" width="9.7109375" style="166" customWidth="1"/>
    <col min="10242" max="10242" width="11.42578125" style="166" customWidth="1"/>
    <col min="10243" max="10243" width="2.140625" style="166" customWidth="1"/>
    <col min="10244" max="10481" width="11.42578125" style="166"/>
    <col min="10482" max="10482" width="5.5703125" style="166" customWidth="1"/>
    <col min="10483" max="10483" width="5" style="166" customWidth="1"/>
    <col min="10484" max="10487" width="6.85546875" style="166" customWidth="1"/>
    <col min="10488" max="10488" width="5.5703125" style="166" customWidth="1"/>
    <col min="10489" max="10489" width="6.85546875" style="166" customWidth="1"/>
    <col min="10490" max="10490" width="16.140625" style="166" customWidth="1"/>
    <col min="10491" max="10491" width="13.85546875" style="166" customWidth="1"/>
    <col min="10492" max="10492" width="12.42578125" style="166" customWidth="1"/>
    <col min="10493" max="10493" width="13.5703125" style="166" customWidth="1"/>
    <col min="10494" max="10494" width="11.5703125" style="166" customWidth="1"/>
    <col min="10495" max="10495" width="13" style="166" customWidth="1"/>
    <col min="10496" max="10496" width="13.5703125" style="166" customWidth="1"/>
    <col min="10497" max="10497" width="9.7109375" style="166" customWidth="1"/>
    <col min="10498" max="10498" width="11.42578125" style="166" customWidth="1"/>
    <col min="10499" max="10499" width="2.140625" style="166" customWidth="1"/>
    <col min="10500" max="10737" width="11.42578125" style="166"/>
    <col min="10738" max="10738" width="5.5703125" style="166" customWidth="1"/>
    <col min="10739" max="10739" width="5" style="166" customWidth="1"/>
    <col min="10740" max="10743" width="6.85546875" style="166" customWidth="1"/>
    <col min="10744" max="10744" width="5.5703125" style="166" customWidth="1"/>
    <col min="10745" max="10745" width="6.85546875" style="166" customWidth="1"/>
    <col min="10746" max="10746" width="16.140625" style="166" customWidth="1"/>
    <col min="10747" max="10747" width="13.85546875" style="166" customWidth="1"/>
    <col min="10748" max="10748" width="12.42578125" style="166" customWidth="1"/>
    <col min="10749" max="10749" width="13.5703125" style="166" customWidth="1"/>
    <col min="10750" max="10750" width="11.5703125" style="166" customWidth="1"/>
    <col min="10751" max="10751" width="13" style="166" customWidth="1"/>
    <col min="10752" max="10752" width="13.5703125" style="166" customWidth="1"/>
    <col min="10753" max="10753" width="9.7109375" style="166" customWidth="1"/>
    <col min="10754" max="10754" width="11.42578125" style="166" customWidth="1"/>
    <col min="10755" max="10755" width="2.140625" style="166" customWidth="1"/>
    <col min="10756" max="10993" width="11.42578125" style="166"/>
    <col min="10994" max="10994" width="5.5703125" style="166" customWidth="1"/>
    <col min="10995" max="10995" width="5" style="166" customWidth="1"/>
    <col min="10996" max="10999" width="6.85546875" style="166" customWidth="1"/>
    <col min="11000" max="11000" width="5.5703125" style="166" customWidth="1"/>
    <col min="11001" max="11001" width="6.85546875" style="166" customWidth="1"/>
    <col min="11002" max="11002" width="16.140625" style="166" customWidth="1"/>
    <col min="11003" max="11003" width="13.85546875" style="166" customWidth="1"/>
    <col min="11004" max="11004" width="12.42578125" style="166" customWidth="1"/>
    <col min="11005" max="11005" width="13.5703125" style="166" customWidth="1"/>
    <col min="11006" max="11006" width="11.5703125" style="166" customWidth="1"/>
    <col min="11007" max="11007" width="13" style="166" customWidth="1"/>
    <col min="11008" max="11008" width="13.5703125" style="166" customWidth="1"/>
    <col min="11009" max="11009" width="9.7109375" style="166" customWidth="1"/>
    <col min="11010" max="11010" width="11.42578125" style="166" customWidth="1"/>
    <col min="11011" max="11011" width="2.140625" style="166" customWidth="1"/>
    <col min="11012" max="11249" width="11.42578125" style="166"/>
    <col min="11250" max="11250" width="5.5703125" style="166" customWidth="1"/>
    <col min="11251" max="11251" width="5" style="166" customWidth="1"/>
    <col min="11252" max="11255" width="6.85546875" style="166" customWidth="1"/>
    <col min="11256" max="11256" width="5.5703125" style="166" customWidth="1"/>
    <col min="11257" max="11257" width="6.85546875" style="166" customWidth="1"/>
    <col min="11258" max="11258" width="16.140625" style="166" customWidth="1"/>
    <col min="11259" max="11259" width="13.85546875" style="166" customWidth="1"/>
    <col min="11260" max="11260" width="12.42578125" style="166" customWidth="1"/>
    <col min="11261" max="11261" width="13.5703125" style="166" customWidth="1"/>
    <col min="11262" max="11262" width="11.5703125" style="166" customWidth="1"/>
    <col min="11263" max="11263" width="13" style="166" customWidth="1"/>
    <col min="11264" max="11264" width="13.5703125" style="166" customWidth="1"/>
    <col min="11265" max="11265" width="9.7109375" style="166" customWidth="1"/>
    <col min="11266" max="11266" width="11.42578125" style="166" customWidth="1"/>
    <col min="11267" max="11267" width="2.140625" style="166" customWidth="1"/>
    <col min="11268" max="11505" width="11.42578125" style="166"/>
    <col min="11506" max="11506" width="5.5703125" style="166" customWidth="1"/>
    <col min="11507" max="11507" width="5" style="166" customWidth="1"/>
    <col min="11508" max="11511" width="6.85546875" style="166" customWidth="1"/>
    <col min="11512" max="11512" width="5.5703125" style="166" customWidth="1"/>
    <col min="11513" max="11513" width="6.85546875" style="166" customWidth="1"/>
    <col min="11514" max="11514" width="16.140625" style="166" customWidth="1"/>
    <col min="11515" max="11515" width="13.85546875" style="166" customWidth="1"/>
    <col min="11516" max="11516" width="12.42578125" style="166" customWidth="1"/>
    <col min="11517" max="11517" width="13.5703125" style="166" customWidth="1"/>
    <col min="11518" max="11518" width="11.5703125" style="166" customWidth="1"/>
    <col min="11519" max="11519" width="13" style="166" customWidth="1"/>
    <col min="11520" max="11520" width="13.5703125" style="166" customWidth="1"/>
    <col min="11521" max="11521" width="9.7109375" style="166" customWidth="1"/>
    <col min="11522" max="11522" width="11.42578125" style="166" customWidth="1"/>
    <col min="11523" max="11523" width="2.140625" style="166" customWidth="1"/>
    <col min="11524" max="11761" width="11.42578125" style="166"/>
    <col min="11762" max="11762" width="5.5703125" style="166" customWidth="1"/>
    <col min="11763" max="11763" width="5" style="166" customWidth="1"/>
    <col min="11764" max="11767" width="6.85546875" style="166" customWidth="1"/>
    <col min="11768" max="11768" width="5.5703125" style="166" customWidth="1"/>
    <col min="11769" max="11769" width="6.85546875" style="166" customWidth="1"/>
    <col min="11770" max="11770" width="16.140625" style="166" customWidth="1"/>
    <col min="11771" max="11771" width="13.85546875" style="166" customWidth="1"/>
    <col min="11772" max="11772" width="12.42578125" style="166" customWidth="1"/>
    <col min="11773" max="11773" width="13.5703125" style="166" customWidth="1"/>
    <col min="11774" max="11774" width="11.5703125" style="166" customWidth="1"/>
    <col min="11775" max="11775" width="13" style="166" customWidth="1"/>
    <col min="11776" max="11776" width="13.5703125" style="166" customWidth="1"/>
    <col min="11777" max="11777" width="9.7109375" style="166" customWidth="1"/>
    <col min="11778" max="11778" width="11.42578125" style="166" customWidth="1"/>
    <col min="11779" max="11779" width="2.140625" style="166" customWidth="1"/>
    <col min="11780" max="12017" width="11.42578125" style="166"/>
    <col min="12018" max="12018" width="5.5703125" style="166" customWidth="1"/>
    <col min="12019" max="12019" width="5" style="166" customWidth="1"/>
    <col min="12020" max="12023" width="6.85546875" style="166" customWidth="1"/>
    <col min="12024" max="12024" width="5.5703125" style="166" customWidth="1"/>
    <col min="12025" max="12025" width="6.85546875" style="166" customWidth="1"/>
    <col min="12026" max="12026" width="16.140625" style="166" customWidth="1"/>
    <col min="12027" max="12027" width="13.85546875" style="166" customWidth="1"/>
    <col min="12028" max="12028" width="12.42578125" style="166" customWidth="1"/>
    <col min="12029" max="12029" width="13.5703125" style="166" customWidth="1"/>
    <col min="12030" max="12030" width="11.5703125" style="166" customWidth="1"/>
    <col min="12031" max="12031" width="13" style="166" customWidth="1"/>
    <col min="12032" max="12032" width="13.5703125" style="166" customWidth="1"/>
    <col min="12033" max="12033" width="9.7109375" style="166" customWidth="1"/>
    <col min="12034" max="12034" width="11.42578125" style="166" customWidth="1"/>
    <col min="12035" max="12035" width="2.140625" style="166" customWidth="1"/>
    <col min="12036" max="12273" width="11.42578125" style="166"/>
    <col min="12274" max="12274" width="5.5703125" style="166" customWidth="1"/>
    <col min="12275" max="12275" width="5" style="166" customWidth="1"/>
    <col min="12276" max="12279" width="6.85546875" style="166" customWidth="1"/>
    <col min="12280" max="12280" width="5.5703125" style="166" customWidth="1"/>
    <col min="12281" max="12281" width="6.85546875" style="166" customWidth="1"/>
    <col min="12282" max="12282" width="16.140625" style="166" customWidth="1"/>
    <col min="12283" max="12283" width="13.85546875" style="166" customWidth="1"/>
    <col min="12284" max="12284" width="12.42578125" style="166" customWidth="1"/>
    <col min="12285" max="12285" width="13.5703125" style="166" customWidth="1"/>
    <col min="12286" max="12286" width="11.5703125" style="166" customWidth="1"/>
    <col min="12287" max="12287" width="13" style="166" customWidth="1"/>
    <col min="12288" max="12288" width="13.5703125" style="166" customWidth="1"/>
    <col min="12289" max="12289" width="9.7109375" style="166" customWidth="1"/>
    <col min="12290" max="12290" width="11.42578125" style="166" customWidth="1"/>
    <col min="12291" max="12291" width="2.140625" style="166" customWidth="1"/>
    <col min="12292" max="12529" width="11.42578125" style="166"/>
    <col min="12530" max="12530" width="5.5703125" style="166" customWidth="1"/>
    <col min="12531" max="12531" width="5" style="166" customWidth="1"/>
    <col min="12532" max="12535" width="6.85546875" style="166" customWidth="1"/>
    <col min="12536" max="12536" width="5.5703125" style="166" customWidth="1"/>
    <col min="12537" max="12537" width="6.85546875" style="166" customWidth="1"/>
    <col min="12538" max="12538" width="16.140625" style="166" customWidth="1"/>
    <col min="12539" max="12539" width="13.85546875" style="166" customWidth="1"/>
    <col min="12540" max="12540" width="12.42578125" style="166" customWidth="1"/>
    <col min="12541" max="12541" width="13.5703125" style="166" customWidth="1"/>
    <col min="12542" max="12542" width="11.5703125" style="166" customWidth="1"/>
    <col min="12543" max="12543" width="13" style="166" customWidth="1"/>
    <col min="12544" max="12544" width="13.5703125" style="166" customWidth="1"/>
    <col min="12545" max="12545" width="9.7109375" style="166" customWidth="1"/>
    <col min="12546" max="12546" width="11.42578125" style="166" customWidth="1"/>
    <col min="12547" max="12547" width="2.140625" style="166" customWidth="1"/>
    <col min="12548" max="12785" width="11.42578125" style="166"/>
    <col min="12786" max="12786" width="5.5703125" style="166" customWidth="1"/>
    <col min="12787" max="12787" width="5" style="166" customWidth="1"/>
    <col min="12788" max="12791" width="6.85546875" style="166" customWidth="1"/>
    <col min="12792" max="12792" width="5.5703125" style="166" customWidth="1"/>
    <col min="12793" max="12793" width="6.85546875" style="166" customWidth="1"/>
    <col min="12794" max="12794" width="16.140625" style="166" customWidth="1"/>
    <col min="12795" max="12795" width="13.85546875" style="166" customWidth="1"/>
    <col min="12796" max="12796" width="12.42578125" style="166" customWidth="1"/>
    <col min="12797" max="12797" width="13.5703125" style="166" customWidth="1"/>
    <col min="12798" max="12798" width="11.5703125" style="166" customWidth="1"/>
    <col min="12799" max="12799" width="13" style="166" customWidth="1"/>
    <col min="12800" max="12800" width="13.5703125" style="166" customWidth="1"/>
    <col min="12801" max="12801" width="9.7109375" style="166" customWidth="1"/>
    <col min="12802" max="12802" width="11.42578125" style="166" customWidth="1"/>
    <col min="12803" max="12803" width="2.140625" style="166" customWidth="1"/>
    <col min="12804" max="13041" width="11.42578125" style="166"/>
    <col min="13042" max="13042" width="5.5703125" style="166" customWidth="1"/>
    <col min="13043" max="13043" width="5" style="166" customWidth="1"/>
    <col min="13044" max="13047" width="6.85546875" style="166" customWidth="1"/>
    <col min="13048" max="13048" width="5.5703125" style="166" customWidth="1"/>
    <col min="13049" max="13049" width="6.85546875" style="166" customWidth="1"/>
    <col min="13050" max="13050" width="16.140625" style="166" customWidth="1"/>
    <col min="13051" max="13051" width="13.85546875" style="166" customWidth="1"/>
    <col min="13052" max="13052" width="12.42578125" style="166" customWidth="1"/>
    <col min="13053" max="13053" width="13.5703125" style="166" customWidth="1"/>
    <col min="13054" max="13054" width="11.5703125" style="166" customWidth="1"/>
    <col min="13055" max="13055" width="13" style="166" customWidth="1"/>
    <col min="13056" max="13056" width="13.5703125" style="166" customWidth="1"/>
    <col min="13057" max="13057" width="9.7109375" style="166" customWidth="1"/>
    <col min="13058" max="13058" width="11.42578125" style="166" customWidth="1"/>
    <col min="13059" max="13059" width="2.140625" style="166" customWidth="1"/>
    <col min="13060" max="13297" width="11.42578125" style="166"/>
    <col min="13298" max="13298" width="5.5703125" style="166" customWidth="1"/>
    <col min="13299" max="13299" width="5" style="166" customWidth="1"/>
    <col min="13300" max="13303" width="6.85546875" style="166" customWidth="1"/>
    <col min="13304" max="13304" width="5.5703125" style="166" customWidth="1"/>
    <col min="13305" max="13305" width="6.85546875" style="166" customWidth="1"/>
    <col min="13306" max="13306" width="16.140625" style="166" customWidth="1"/>
    <col min="13307" max="13307" width="13.85546875" style="166" customWidth="1"/>
    <col min="13308" max="13308" width="12.42578125" style="166" customWidth="1"/>
    <col min="13309" max="13309" width="13.5703125" style="166" customWidth="1"/>
    <col min="13310" max="13310" width="11.5703125" style="166" customWidth="1"/>
    <col min="13311" max="13311" width="13" style="166" customWidth="1"/>
    <col min="13312" max="13312" width="13.5703125" style="166" customWidth="1"/>
    <col min="13313" max="13313" width="9.7109375" style="166" customWidth="1"/>
    <col min="13314" max="13314" width="11.42578125" style="166" customWidth="1"/>
    <col min="13315" max="13315" width="2.140625" style="166" customWidth="1"/>
    <col min="13316" max="13553" width="11.42578125" style="166"/>
    <col min="13554" max="13554" width="5.5703125" style="166" customWidth="1"/>
    <col min="13555" max="13555" width="5" style="166" customWidth="1"/>
    <col min="13556" max="13559" width="6.85546875" style="166" customWidth="1"/>
    <col min="13560" max="13560" width="5.5703125" style="166" customWidth="1"/>
    <col min="13561" max="13561" width="6.85546875" style="166" customWidth="1"/>
    <col min="13562" max="13562" width="16.140625" style="166" customWidth="1"/>
    <col min="13563" max="13563" width="13.85546875" style="166" customWidth="1"/>
    <col min="13564" max="13564" width="12.42578125" style="166" customWidth="1"/>
    <col min="13565" max="13565" width="13.5703125" style="166" customWidth="1"/>
    <col min="13566" max="13566" width="11.5703125" style="166" customWidth="1"/>
    <col min="13567" max="13567" width="13" style="166" customWidth="1"/>
    <col min="13568" max="13568" width="13.5703125" style="166" customWidth="1"/>
    <col min="13569" max="13569" width="9.7109375" style="166" customWidth="1"/>
    <col min="13570" max="13570" width="11.42578125" style="166" customWidth="1"/>
    <col min="13571" max="13571" width="2.140625" style="166" customWidth="1"/>
    <col min="13572" max="13809" width="11.42578125" style="166"/>
    <col min="13810" max="13810" width="5.5703125" style="166" customWidth="1"/>
    <col min="13811" max="13811" width="5" style="166" customWidth="1"/>
    <col min="13812" max="13815" width="6.85546875" style="166" customWidth="1"/>
    <col min="13816" max="13816" width="5.5703125" style="166" customWidth="1"/>
    <col min="13817" max="13817" width="6.85546875" style="166" customWidth="1"/>
    <col min="13818" max="13818" width="16.140625" style="166" customWidth="1"/>
    <col min="13819" max="13819" width="13.85546875" style="166" customWidth="1"/>
    <col min="13820" max="13820" width="12.42578125" style="166" customWidth="1"/>
    <col min="13821" max="13821" width="13.5703125" style="166" customWidth="1"/>
    <col min="13822" max="13822" width="11.5703125" style="166" customWidth="1"/>
    <col min="13823" max="13823" width="13" style="166" customWidth="1"/>
    <col min="13824" max="13824" width="13.5703125" style="166" customWidth="1"/>
    <col min="13825" max="13825" width="9.7109375" style="166" customWidth="1"/>
    <col min="13826" max="13826" width="11.42578125" style="166" customWidth="1"/>
    <col min="13827" max="13827" width="2.140625" style="166" customWidth="1"/>
    <col min="13828" max="14065" width="11.42578125" style="166"/>
    <col min="14066" max="14066" width="5.5703125" style="166" customWidth="1"/>
    <col min="14067" max="14067" width="5" style="166" customWidth="1"/>
    <col min="14068" max="14071" width="6.85546875" style="166" customWidth="1"/>
    <col min="14072" max="14072" width="5.5703125" style="166" customWidth="1"/>
    <col min="14073" max="14073" width="6.85546875" style="166" customWidth="1"/>
    <col min="14074" max="14074" width="16.140625" style="166" customWidth="1"/>
    <col min="14075" max="14075" width="13.85546875" style="166" customWidth="1"/>
    <col min="14076" max="14076" width="12.42578125" style="166" customWidth="1"/>
    <col min="14077" max="14077" width="13.5703125" style="166" customWidth="1"/>
    <col min="14078" max="14078" width="11.5703125" style="166" customWidth="1"/>
    <col min="14079" max="14079" width="13" style="166" customWidth="1"/>
    <col min="14080" max="14080" width="13.5703125" style="166" customWidth="1"/>
    <col min="14081" max="14081" width="9.7109375" style="166" customWidth="1"/>
    <col min="14082" max="14082" width="11.42578125" style="166" customWidth="1"/>
    <col min="14083" max="14083" width="2.140625" style="166" customWidth="1"/>
    <col min="14084" max="14321" width="11.42578125" style="166"/>
    <col min="14322" max="14322" width="5.5703125" style="166" customWidth="1"/>
    <col min="14323" max="14323" width="5" style="166" customWidth="1"/>
    <col min="14324" max="14327" width="6.85546875" style="166" customWidth="1"/>
    <col min="14328" max="14328" width="5.5703125" style="166" customWidth="1"/>
    <col min="14329" max="14329" width="6.85546875" style="166" customWidth="1"/>
    <col min="14330" max="14330" width="16.140625" style="166" customWidth="1"/>
    <col min="14331" max="14331" width="13.85546875" style="166" customWidth="1"/>
    <col min="14332" max="14332" width="12.42578125" style="166" customWidth="1"/>
    <col min="14333" max="14333" width="13.5703125" style="166" customWidth="1"/>
    <col min="14334" max="14334" width="11.5703125" style="166" customWidth="1"/>
    <col min="14335" max="14335" width="13" style="166" customWidth="1"/>
    <col min="14336" max="14336" width="13.5703125" style="166" customWidth="1"/>
    <col min="14337" max="14337" width="9.7109375" style="166" customWidth="1"/>
    <col min="14338" max="14338" width="11.42578125" style="166" customWidth="1"/>
    <col min="14339" max="14339" width="2.140625" style="166" customWidth="1"/>
    <col min="14340" max="14577" width="11.42578125" style="166"/>
    <col min="14578" max="14578" width="5.5703125" style="166" customWidth="1"/>
    <col min="14579" max="14579" width="5" style="166" customWidth="1"/>
    <col min="14580" max="14583" width="6.85546875" style="166" customWidth="1"/>
    <col min="14584" max="14584" width="5.5703125" style="166" customWidth="1"/>
    <col min="14585" max="14585" width="6.85546875" style="166" customWidth="1"/>
    <col min="14586" max="14586" width="16.140625" style="166" customWidth="1"/>
    <col min="14587" max="14587" width="13.85546875" style="166" customWidth="1"/>
    <col min="14588" max="14588" width="12.42578125" style="166" customWidth="1"/>
    <col min="14589" max="14589" width="13.5703125" style="166" customWidth="1"/>
    <col min="14590" max="14590" width="11.5703125" style="166" customWidth="1"/>
    <col min="14591" max="14591" width="13" style="166" customWidth="1"/>
    <col min="14592" max="14592" width="13.5703125" style="166" customWidth="1"/>
    <col min="14593" max="14593" width="9.7109375" style="166" customWidth="1"/>
    <col min="14594" max="14594" width="11.42578125" style="166" customWidth="1"/>
    <col min="14595" max="14595" width="2.140625" style="166" customWidth="1"/>
    <col min="14596" max="14833" width="11.42578125" style="166"/>
    <col min="14834" max="14834" width="5.5703125" style="166" customWidth="1"/>
    <col min="14835" max="14835" width="5" style="166" customWidth="1"/>
    <col min="14836" max="14839" width="6.85546875" style="166" customWidth="1"/>
    <col min="14840" max="14840" width="5.5703125" style="166" customWidth="1"/>
    <col min="14841" max="14841" width="6.85546875" style="166" customWidth="1"/>
    <col min="14842" max="14842" width="16.140625" style="166" customWidth="1"/>
    <col min="14843" max="14843" width="13.85546875" style="166" customWidth="1"/>
    <col min="14844" max="14844" width="12.42578125" style="166" customWidth="1"/>
    <col min="14845" max="14845" width="13.5703125" style="166" customWidth="1"/>
    <col min="14846" max="14846" width="11.5703125" style="166" customWidth="1"/>
    <col min="14847" max="14847" width="13" style="166" customWidth="1"/>
    <col min="14848" max="14848" width="13.5703125" style="166" customWidth="1"/>
    <col min="14849" max="14849" width="9.7109375" style="166" customWidth="1"/>
    <col min="14850" max="14850" width="11.42578125" style="166" customWidth="1"/>
    <col min="14851" max="14851" width="2.140625" style="166" customWidth="1"/>
    <col min="14852" max="15089" width="11.42578125" style="166"/>
    <col min="15090" max="15090" width="5.5703125" style="166" customWidth="1"/>
    <col min="15091" max="15091" width="5" style="166" customWidth="1"/>
    <col min="15092" max="15095" width="6.85546875" style="166" customWidth="1"/>
    <col min="15096" max="15096" width="5.5703125" style="166" customWidth="1"/>
    <col min="15097" max="15097" width="6.85546875" style="166" customWidth="1"/>
    <col min="15098" max="15098" width="16.140625" style="166" customWidth="1"/>
    <col min="15099" max="15099" width="13.85546875" style="166" customWidth="1"/>
    <col min="15100" max="15100" width="12.42578125" style="166" customWidth="1"/>
    <col min="15101" max="15101" width="13.5703125" style="166" customWidth="1"/>
    <col min="15102" max="15102" width="11.5703125" style="166" customWidth="1"/>
    <col min="15103" max="15103" width="13" style="166" customWidth="1"/>
    <col min="15104" max="15104" width="13.5703125" style="166" customWidth="1"/>
    <col min="15105" max="15105" width="9.7109375" style="166" customWidth="1"/>
    <col min="15106" max="15106" width="11.42578125" style="166" customWidth="1"/>
    <col min="15107" max="15107" width="2.140625" style="166" customWidth="1"/>
    <col min="15108" max="15345" width="11.42578125" style="166"/>
    <col min="15346" max="15346" width="5.5703125" style="166" customWidth="1"/>
    <col min="15347" max="15347" width="5" style="166" customWidth="1"/>
    <col min="15348" max="15351" width="6.85546875" style="166" customWidth="1"/>
    <col min="15352" max="15352" width="5.5703125" style="166" customWidth="1"/>
    <col min="15353" max="15353" width="6.85546875" style="166" customWidth="1"/>
    <col min="15354" max="15354" width="16.140625" style="166" customWidth="1"/>
    <col min="15355" max="15355" width="13.85546875" style="166" customWidth="1"/>
    <col min="15356" max="15356" width="12.42578125" style="166" customWidth="1"/>
    <col min="15357" max="15357" width="13.5703125" style="166" customWidth="1"/>
    <col min="15358" max="15358" width="11.5703125" style="166" customWidth="1"/>
    <col min="15359" max="15359" width="13" style="166" customWidth="1"/>
    <col min="15360" max="15360" width="13.5703125" style="166" customWidth="1"/>
    <col min="15361" max="15361" width="9.7109375" style="166" customWidth="1"/>
    <col min="15362" max="15362" width="11.42578125" style="166" customWidth="1"/>
    <col min="15363" max="15363" width="2.140625" style="166" customWidth="1"/>
    <col min="15364" max="15601" width="11.42578125" style="166"/>
    <col min="15602" max="15602" width="5.5703125" style="166" customWidth="1"/>
    <col min="15603" max="15603" width="5" style="166" customWidth="1"/>
    <col min="15604" max="15607" width="6.85546875" style="166" customWidth="1"/>
    <col min="15608" max="15608" width="5.5703125" style="166" customWidth="1"/>
    <col min="15609" max="15609" width="6.85546875" style="166" customWidth="1"/>
    <col min="15610" max="15610" width="16.140625" style="166" customWidth="1"/>
    <col min="15611" max="15611" width="13.85546875" style="166" customWidth="1"/>
    <col min="15612" max="15612" width="12.42578125" style="166" customWidth="1"/>
    <col min="15613" max="15613" width="13.5703125" style="166" customWidth="1"/>
    <col min="15614" max="15614" width="11.5703125" style="166" customWidth="1"/>
    <col min="15615" max="15615" width="13" style="166" customWidth="1"/>
    <col min="15616" max="15616" width="13.5703125" style="166" customWidth="1"/>
    <col min="15617" max="15617" width="9.7109375" style="166" customWidth="1"/>
    <col min="15618" max="15618" width="11.42578125" style="166" customWidth="1"/>
    <col min="15619" max="15619" width="2.140625" style="166" customWidth="1"/>
    <col min="15620" max="15857" width="11.42578125" style="166"/>
    <col min="15858" max="15858" width="5.5703125" style="166" customWidth="1"/>
    <col min="15859" max="15859" width="5" style="166" customWidth="1"/>
    <col min="15860" max="15863" width="6.85546875" style="166" customWidth="1"/>
    <col min="15864" max="15864" width="5.5703125" style="166" customWidth="1"/>
    <col min="15865" max="15865" width="6.85546875" style="166" customWidth="1"/>
    <col min="15866" max="15866" width="16.140625" style="166" customWidth="1"/>
    <col min="15867" max="15867" width="13.85546875" style="166" customWidth="1"/>
    <col min="15868" max="15868" width="12.42578125" style="166" customWidth="1"/>
    <col min="15869" max="15869" width="13.5703125" style="166" customWidth="1"/>
    <col min="15870" max="15870" width="11.5703125" style="166" customWidth="1"/>
    <col min="15871" max="15871" width="13" style="166" customWidth="1"/>
    <col min="15872" max="15872" width="13.5703125" style="166" customWidth="1"/>
    <col min="15873" max="15873" width="9.7109375" style="166" customWidth="1"/>
    <col min="15874" max="15874" width="11.42578125" style="166" customWidth="1"/>
    <col min="15875" max="15875" width="2.140625" style="166" customWidth="1"/>
    <col min="15876" max="16113" width="11.42578125" style="166"/>
    <col min="16114" max="16114" width="5.5703125" style="166" customWidth="1"/>
    <col min="16115" max="16115" width="5" style="166" customWidth="1"/>
    <col min="16116" max="16119" width="6.85546875" style="166" customWidth="1"/>
    <col min="16120" max="16120" width="5.5703125" style="166" customWidth="1"/>
    <col min="16121" max="16121" width="6.85546875" style="166" customWidth="1"/>
    <col min="16122" max="16122" width="16.140625" style="166" customWidth="1"/>
    <col min="16123" max="16123" width="13.85546875" style="166" customWidth="1"/>
    <col min="16124" max="16124" width="12.42578125" style="166" customWidth="1"/>
    <col min="16125" max="16125" width="13.5703125" style="166" customWidth="1"/>
    <col min="16126" max="16126" width="11.5703125" style="166" customWidth="1"/>
    <col min="16127" max="16127" width="13" style="166" customWidth="1"/>
    <col min="16128" max="16128" width="13.5703125" style="166" customWidth="1"/>
    <col min="16129" max="16129" width="9.7109375" style="166" customWidth="1"/>
    <col min="16130" max="16130" width="11.42578125" style="166" customWidth="1"/>
    <col min="16131" max="16131" width="2.140625" style="166" customWidth="1"/>
    <col min="16132" max="16384" width="11.42578125" style="166"/>
  </cols>
  <sheetData>
    <row r="1" spans="1:20" ht="46.5" customHeight="1">
      <c r="A1" s="294" t="s">
        <v>0</v>
      </c>
      <c r="B1" s="294"/>
      <c r="C1" s="24" t="s">
        <v>17</v>
      </c>
      <c r="D1" s="24"/>
      <c r="E1" s="217"/>
      <c r="F1" s="216"/>
      <c r="G1" s="215"/>
      <c r="H1" s="214"/>
      <c r="I1" s="210"/>
    </row>
    <row r="2" spans="1:20" s="206" customFormat="1" ht="10.5" customHeight="1">
      <c r="A2" s="213"/>
      <c r="B2" s="213"/>
      <c r="C2" s="212"/>
      <c r="D2" s="211"/>
      <c r="E2" s="211"/>
      <c r="F2" s="211"/>
      <c r="G2" s="168"/>
      <c r="H2" s="210"/>
      <c r="I2" s="210"/>
    </row>
    <row r="3" spans="1:20" ht="63" customHeight="1">
      <c r="A3" s="295" t="s">
        <v>549</v>
      </c>
      <c r="B3" s="295"/>
      <c r="C3" s="295"/>
      <c r="D3" s="295"/>
      <c r="E3" s="295"/>
      <c r="F3" s="295"/>
      <c r="G3" s="295"/>
      <c r="H3" s="295"/>
      <c r="I3" s="295"/>
    </row>
    <row r="4" spans="1:20" ht="12.75" customHeight="1">
      <c r="A4" s="317" t="s">
        <v>5</v>
      </c>
      <c r="B4" s="319" t="s">
        <v>116</v>
      </c>
      <c r="C4" s="7"/>
      <c r="D4" s="7"/>
      <c r="E4" s="298" t="s">
        <v>1</v>
      </c>
      <c r="F4" s="298"/>
      <c r="G4" s="6"/>
      <c r="H4" s="296" t="s">
        <v>4</v>
      </c>
      <c r="I4" s="296"/>
    </row>
    <row r="5" spans="1:20" ht="12" customHeight="1">
      <c r="A5" s="317"/>
      <c r="B5" s="319"/>
      <c r="C5" s="292" t="s">
        <v>2</v>
      </c>
      <c r="D5" s="292" t="s">
        <v>14</v>
      </c>
      <c r="E5" s="292" t="s">
        <v>316</v>
      </c>
      <c r="F5" s="128" t="s">
        <v>10</v>
      </c>
      <c r="G5" s="44"/>
      <c r="H5" s="297"/>
      <c r="I5" s="297"/>
    </row>
    <row r="6" spans="1:20" ht="17.25" customHeight="1">
      <c r="A6" s="317"/>
      <c r="B6" s="319"/>
      <c r="C6" s="292"/>
      <c r="D6" s="292"/>
      <c r="E6" s="292"/>
      <c r="F6" s="43" t="s">
        <v>18</v>
      </c>
      <c r="G6" s="43"/>
      <c r="H6" s="44" t="s">
        <v>14</v>
      </c>
      <c r="I6" s="44" t="s">
        <v>114</v>
      </c>
    </row>
    <row r="7" spans="1:20" ht="11.25" customHeight="1">
      <c r="A7" s="318"/>
      <c r="B7" s="320"/>
      <c r="C7" s="10" t="s">
        <v>6</v>
      </c>
      <c r="D7" s="10" t="s">
        <v>7</v>
      </c>
      <c r="E7" s="10" t="s">
        <v>8</v>
      </c>
      <c r="F7" s="11" t="s">
        <v>9</v>
      </c>
      <c r="G7" s="11"/>
      <c r="H7" s="11" t="s">
        <v>12</v>
      </c>
      <c r="I7" s="11" t="s">
        <v>13</v>
      </c>
    </row>
    <row r="8" spans="1:20" ht="12" customHeight="1">
      <c r="A8" s="3" t="s">
        <v>16</v>
      </c>
      <c r="B8" s="209"/>
      <c r="C8" s="208">
        <f>SUM(C9,C13,C20,C24,C26,C29,C33,C35,C39,C48,C63,C67,C71,C76,C82,C88,C93,C95,C102,C104,C108,C111,C113,C115,C118)</f>
        <v>25898525502.123096</v>
      </c>
      <c r="D8" s="208">
        <f>SUM(D9,D13,D20,D24,D26,D29,D33,D35,D39,D48,D63,D67,D71,D76,D82,D88,D93,D95,D102,D104,D108,D111,D113,D115,D118)</f>
        <v>23306790550.547386</v>
      </c>
      <c r="E8" s="208">
        <f>SUM(E9,E13,E20,E24,E26,E29,E33,E35,E39,E48,E63,E67,E71,E76,E82,E88,E93,E95,E102,E104,E108,E111,E113,E115,E118)</f>
        <v>12156580956.180811</v>
      </c>
      <c r="F8" s="208">
        <f>SUM(F9,F13,F20,F24,F26,F29,F33,F35,F39,F48,F63,F67,F71,F76,F82,F88,F93,F95,F102,F104,F108,F111,F113,F115,F118)</f>
        <v>11731597378.460438</v>
      </c>
      <c r="G8" s="208"/>
      <c r="H8" s="99">
        <f t="shared" ref="H8:H39" si="0">IFERROR(+F8/D8*100,"n.a.")</f>
        <v>50.335533556270398</v>
      </c>
      <c r="I8" s="99">
        <f t="shared" ref="I8:I39" si="1">IFERROR(+F8/E8*100,"n.a.")</f>
        <v>96.504086311338241</v>
      </c>
      <c r="K8" s="16"/>
      <c r="L8" s="16"/>
      <c r="M8" s="16"/>
      <c r="N8" s="16"/>
      <c r="O8" s="16"/>
      <c r="P8" s="17"/>
      <c r="Q8" s="17"/>
      <c r="R8" s="18"/>
      <c r="S8" s="19"/>
      <c r="T8" s="19"/>
    </row>
    <row r="9" spans="1:20" ht="12" customHeight="1">
      <c r="A9" s="8" t="s">
        <v>548</v>
      </c>
      <c r="B9" s="8"/>
      <c r="C9" s="190">
        <f>+C10</f>
        <v>18000000</v>
      </c>
      <c r="D9" s="190">
        <f>+D10</f>
        <v>18000000</v>
      </c>
      <c r="E9" s="190">
        <f>+E10</f>
        <v>8999998</v>
      </c>
      <c r="F9" s="190">
        <f>+F10</f>
        <v>1999998</v>
      </c>
      <c r="G9" s="190"/>
      <c r="H9" s="89">
        <f t="shared" si="0"/>
        <v>11.1111</v>
      </c>
      <c r="I9" s="89">
        <f t="shared" si="1"/>
        <v>22.222204938267765</v>
      </c>
      <c r="K9" s="16"/>
      <c r="L9" s="16"/>
      <c r="M9" s="16"/>
      <c r="N9" s="16"/>
      <c r="O9" s="16"/>
      <c r="P9" s="17"/>
      <c r="Q9" s="17"/>
      <c r="R9" s="18"/>
      <c r="S9" s="19"/>
      <c r="T9" s="19"/>
    </row>
    <row r="10" spans="1:20" ht="12" customHeight="1">
      <c r="A10" s="33"/>
      <c r="B10" s="33" t="s">
        <v>547</v>
      </c>
      <c r="C10" s="188">
        <v>18000000</v>
      </c>
      <c r="D10" s="188">
        <v>18000000</v>
      </c>
      <c r="E10" s="188">
        <v>8999998</v>
      </c>
      <c r="F10" s="188">
        <v>1999998</v>
      </c>
      <c r="G10" s="204"/>
      <c r="H10" s="85">
        <f t="shared" si="0"/>
        <v>11.1111</v>
      </c>
      <c r="I10" s="85">
        <f t="shared" si="1"/>
        <v>22.222204938267765</v>
      </c>
      <c r="K10" s="16"/>
      <c r="L10" s="16"/>
      <c r="M10" s="16"/>
      <c r="N10" s="16"/>
      <c r="O10" s="16"/>
      <c r="P10" s="17"/>
      <c r="Q10" s="17"/>
      <c r="R10" s="18"/>
      <c r="S10" s="19"/>
      <c r="T10" s="19"/>
    </row>
    <row r="11" spans="1:20" ht="12" customHeight="1">
      <c r="A11" s="33"/>
      <c r="B11" s="207" t="s">
        <v>546</v>
      </c>
      <c r="C11" s="204">
        <v>14000000</v>
      </c>
      <c r="D11" s="188">
        <v>14000000</v>
      </c>
      <c r="E11" s="188">
        <v>7000000</v>
      </c>
      <c r="F11" s="188">
        <v>0</v>
      </c>
      <c r="G11" s="204"/>
      <c r="H11" s="85">
        <f t="shared" si="0"/>
        <v>0</v>
      </c>
      <c r="I11" s="85">
        <f t="shared" si="1"/>
        <v>0</v>
      </c>
      <c r="K11" s="16"/>
      <c r="L11" s="16"/>
      <c r="M11" s="16"/>
      <c r="N11" s="16"/>
      <c r="O11" s="16"/>
      <c r="P11" s="17"/>
      <c r="Q11" s="17"/>
      <c r="R11" s="18"/>
      <c r="S11" s="19"/>
      <c r="T11" s="19"/>
    </row>
    <row r="12" spans="1:20" ht="12" customHeight="1">
      <c r="A12" s="33"/>
      <c r="B12" s="207" t="s">
        <v>545</v>
      </c>
      <c r="C12" s="204">
        <v>4000000</v>
      </c>
      <c r="D12" s="188">
        <v>4000000</v>
      </c>
      <c r="E12" s="188">
        <v>1999998</v>
      </c>
      <c r="F12" s="188">
        <v>1999998</v>
      </c>
      <c r="G12" s="204"/>
      <c r="H12" s="85">
        <f t="shared" si="0"/>
        <v>49.999949999999998</v>
      </c>
      <c r="I12" s="85">
        <f t="shared" si="1"/>
        <v>100</v>
      </c>
      <c r="K12" s="16"/>
      <c r="L12" s="16"/>
      <c r="M12" s="16"/>
      <c r="N12" s="16"/>
      <c r="O12" s="16"/>
      <c r="P12" s="17"/>
      <c r="Q12" s="17"/>
      <c r="R12" s="18"/>
      <c r="S12" s="19"/>
      <c r="T12" s="19"/>
    </row>
    <row r="13" spans="1:20" ht="12" customHeight="1">
      <c r="A13" s="8" t="s">
        <v>11</v>
      </c>
      <c r="B13" s="92"/>
      <c r="C13" s="190">
        <f>SUM(C14:C19)</f>
        <v>261557736</v>
      </c>
      <c r="D13" s="190">
        <f>SUM(D14:D19)</f>
        <v>201067199.59999999</v>
      </c>
      <c r="E13" s="190">
        <f>SUM(E14:E19)</f>
        <v>26975335.629999999</v>
      </c>
      <c r="F13" s="190">
        <f>SUM(F14:F19)</f>
        <v>26905635.629999999</v>
      </c>
      <c r="G13" s="190"/>
      <c r="H13" s="89">
        <f t="shared" si="0"/>
        <v>13.381414613385804</v>
      </c>
      <c r="I13" s="89">
        <f t="shared" si="1"/>
        <v>99.741615819146716</v>
      </c>
      <c r="K13" s="16"/>
      <c r="L13" s="16"/>
      <c r="M13" s="16"/>
      <c r="N13" s="16"/>
      <c r="O13" s="16"/>
      <c r="P13" s="17"/>
      <c r="Q13" s="17"/>
      <c r="R13" s="18"/>
      <c r="S13" s="19"/>
      <c r="T13" s="19"/>
    </row>
    <row r="14" spans="1:20" ht="12" customHeight="1">
      <c r="A14" s="33"/>
      <c r="B14" s="33" t="s">
        <v>111</v>
      </c>
      <c r="C14" s="189">
        <v>204370290</v>
      </c>
      <c r="D14" s="188">
        <v>142687673.59999999</v>
      </c>
      <c r="E14" s="188">
        <v>26509242.349999998</v>
      </c>
      <c r="F14" s="188">
        <v>26439542.349999998</v>
      </c>
      <c r="G14" s="187"/>
      <c r="H14" s="85">
        <f t="shared" si="0"/>
        <v>18.529661100312449</v>
      </c>
      <c r="I14" s="85">
        <f t="shared" si="1"/>
        <v>99.737072832637935</v>
      </c>
      <c r="K14" s="16"/>
      <c r="L14" s="16"/>
      <c r="M14" s="16"/>
      <c r="N14" s="16"/>
      <c r="O14" s="16"/>
      <c r="P14" s="17"/>
      <c r="Q14" s="17"/>
      <c r="R14" s="18"/>
      <c r="S14" s="19"/>
      <c r="T14" s="19"/>
    </row>
    <row r="15" spans="1:20" ht="12" customHeight="1">
      <c r="A15" s="33"/>
      <c r="B15" s="33" t="s">
        <v>544</v>
      </c>
      <c r="C15" s="189">
        <v>7452000</v>
      </c>
      <c r="D15" s="188">
        <v>7452000</v>
      </c>
      <c r="E15" s="188">
        <v>0</v>
      </c>
      <c r="F15" s="188">
        <v>0</v>
      </c>
      <c r="G15" s="187"/>
      <c r="H15" s="85">
        <f t="shared" si="0"/>
        <v>0</v>
      </c>
      <c r="I15" s="85" t="str">
        <f t="shared" si="1"/>
        <v>n.a.</v>
      </c>
      <c r="K15" s="16"/>
      <c r="L15" s="16"/>
      <c r="M15" s="16"/>
      <c r="N15" s="16"/>
      <c r="O15" s="16"/>
      <c r="P15" s="17"/>
      <c r="Q15" s="17"/>
      <c r="R15" s="18"/>
      <c r="S15" s="19"/>
      <c r="T15" s="19"/>
    </row>
    <row r="16" spans="1:20" s="206" customFormat="1" ht="18.75" customHeight="1">
      <c r="A16" s="33"/>
      <c r="B16" s="87" t="s">
        <v>543</v>
      </c>
      <c r="C16" s="189">
        <v>3340400</v>
      </c>
      <c r="D16" s="188">
        <v>3442583</v>
      </c>
      <c r="E16" s="188">
        <v>134733.28</v>
      </c>
      <c r="F16" s="188">
        <v>134733.28</v>
      </c>
      <c r="G16" s="187"/>
      <c r="H16" s="85">
        <f t="shared" si="0"/>
        <v>3.9137264083393193</v>
      </c>
      <c r="I16" s="85">
        <f t="shared" si="1"/>
        <v>100</v>
      </c>
      <c r="K16" s="16"/>
      <c r="L16" s="16"/>
      <c r="M16" s="16"/>
      <c r="N16" s="16"/>
      <c r="O16" s="16"/>
      <c r="P16" s="17"/>
      <c r="Q16" s="17"/>
      <c r="R16" s="18"/>
      <c r="S16" s="19"/>
      <c r="T16" s="19"/>
    </row>
    <row r="17" spans="1:20" s="206" customFormat="1" ht="12" customHeight="1">
      <c r="A17" s="33"/>
      <c r="B17" s="87" t="s">
        <v>542</v>
      </c>
      <c r="C17" s="189">
        <v>37205286</v>
      </c>
      <c r="D17" s="188">
        <v>37242183</v>
      </c>
      <c r="E17" s="188">
        <v>0</v>
      </c>
      <c r="F17" s="188">
        <v>0</v>
      </c>
      <c r="G17" s="187"/>
      <c r="H17" s="85">
        <f t="shared" si="0"/>
        <v>0</v>
      </c>
      <c r="I17" s="85" t="str">
        <f t="shared" si="1"/>
        <v>n.a.</v>
      </c>
      <c r="K17" s="16"/>
      <c r="L17" s="16"/>
      <c r="M17" s="16"/>
      <c r="N17" s="16"/>
      <c r="O17" s="16"/>
      <c r="P17" s="17"/>
      <c r="Q17" s="17"/>
      <c r="R17" s="18"/>
      <c r="S17" s="19"/>
      <c r="T17" s="19"/>
    </row>
    <row r="18" spans="1:20" s="206" customFormat="1">
      <c r="A18" s="33"/>
      <c r="B18" s="87" t="s">
        <v>105</v>
      </c>
      <c r="C18" s="189">
        <v>1504000</v>
      </c>
      <c r="D18" s="188">
        <v>1504000</v>
      </c>
      <c r="E18" s="188">
        <v>0</v>
      </c>
      <c r="F18" s="188">
        <v>0</v>
      </c>
      <c r="G18" s="187"/>
      <c r="H18" s="85">
        <f t="shared" si="0"/>
        <v>0</v>
      </c>
      <c r="I18" s="85" t="str">
        <f t="shared" si="1"/>
        <v>n.a.</v>
      </c>
      <c r="K18" s="16"/>
      <c r="L18" s="16"/>
      <c r="M18" s="16"/>
      <c r="N18" s="16"/>
      <c r="O18" s="16"/>
      <c r="P18" s="17"/>
      <c r="Q18" s="17"/>
      <c r="R18" s="18"/>
      <c r="S18" s="19"/>
      <c r="T18" s="19"/>
    </row>
    <row r="19" spans="1:20" s="206" customFormat="1" ht="12" customHeight="1">
      <c r="A19" s="33"/>
      <c r="B19" s="33" t="s">
        <v>104</v>
      </c>
      <c r="C19" s="189">
        <v>7685760</v>
      </c>
      <c r="D19" s="188">
        <v>8738760</v>
      </c>
      <c r="E19" s="188">
        <v>331360</v>
      </c>
      <c r="F19" s="188">
        <v>331360</v>
      </c>
      <c r="G19" s="187"/>
      <c r="H19" s="85">
        <f t="shared" si="0"/>
        <v>3.7918423208784766</v>
      </c>
      <c r="I19" s="85">
        <f t="shared" si="1"/>
        <v>100</v>
      </c>
      <c r="K19" s="16"/>
      <c r="L19" s="16"/>
      <c r="M19" s="16"/>
      <c r="N19" s="16"/>
      <c r="O19" s="16"/>
      <c r="P19" s="17"/>
      <c r="Q19" s="17"/>
      <c r="R19" s="18"/>
      <c r="S19" s="19"/>
      <c r="T19" s="19"/>
    </row>
    <row r="20" spans="1:20" ht="12" customHeight="1">
      <c r="A20" s="8" t="s">
        <v>229</v>
      </c>
      <c r="B20" s="92"/>
      <c r="C20" s="190">
        <f>SUM(C21:C23)</f>
        <v>17000000</v>
      </c>
      <c r="D20" s="190">
        <f>SUM(D21:D23)</f>
        <v>16114681.65</v>
      </c>
      <c r="E20" s="190">
        <f>SUM(E21:E23)</f>
        <v>422565.17</v>
      </c>
      <c r="F20" s="190">
        <f>SUM(F21:F23)</f>
        <v>402564.97</v>
      </c>
      <c r="G20" s="190"/>
      <c r="H20" s="89">
        <f t="shared" si="0"/>
        <v>2.4981254904281647</v>
      </c>
      <c r="I20" s="89">
        <f t="shared" si="1"/>
        <v>95.266954917273466</v>
      </c>
      <c r="K20" s="16"/>
      <c r="L20" s="16"/>
      <c r="M20" s="16"/>
      <c r="N20" s="16"/>
      <c r="O20" s="16"/>
      <c r="P20" s="17"/>
      <c r="Q20" s="17"/>
      <c r="R20" s="18"/>
      <c r="S20" s="19"/>
      <c r="T20" s="19"/>
    </row>
    <row r="21" spans="1:20" ht="12" customHeight="1">
      <c r="A21" s="33"/>
      <c r="B21" s="87" t="s">
        <v>541</v>
      </c>
      <c r="C21" s="189">
        <v>12000000</v>
      </c>
      <c r="D21" s="188">
        <v>12000000</v>
      </c>
      <c r="E21" s="188">
        <v>0</v>
      </c>
      <c r="F21" s="188">
        <v>0</v>
      </c>
      <c r="G21" s="199"/>
      <c r="H21" s="85">
        <f t="shared" si="0"/>
        <v>0</v>
      </c>
      <c r="I21" s="85" t="str">
        <f t="shared" si="1"/>
        <v>n.a.</v>
      </c>
      <c r="K21" s="16"/>
      <c r="L21" s="16"/>
      <c r="M21" s="16"/>
      <c r="N21" s="16"/>
      <c r="O21" s="16"/>
      <c r="P21" s="17"/>
      <c r="Q21" s="17"/>
      <c r="R21" s="18"/>
      <c r="S21" s="19"/>
      <c r="T21" s="19"/>
    </row>
    <row r="22" spans="1:20" ht="12" customHeight="1">
      <c r="A22" s="33"/>
      <c r="B22" s="87" t="s">
        <v>50</v>
      </c>
      <c r="C22" s="189">
        <v>4000000</v>
      </c>
      <c r="D22" s="188">
        <v>3599472.4</v>
      </c>
      <c r="E22" s="188">
        <v>239473.91999999998</v>
      </c>
      <c r="F22" s="188">
        <v>239473.71999999997</v>
      </c>
      <c r="G22" s="199"/>
      <c r="H22" s="85">
        <f t="shared" si="0"/>
        <v>6.6530228152325872</v>
      </c>
      <c r="I22" s="85">
        <f t="shared" si="1"/>
        <v>99.99991648359871</v>
      </c>
      <c r="K22" s="16"/>
      <c r="L22" s="16"/>
      <c r="M22" s="16"/>
      <c r="N22" s="16"/>
      <c r="O22" s="16"/>
      <c r="P22" s="17"/>
      <c r="Q22" s="17"/>
      <c r="R22" s="18"/>
      <c r="S22" s="19"/>
      <c r="T22" s="19"/>
    </row>
    <row r="23" spans="1:20" ht="12" customHeight="1">
      <c r="A23" s="33"/>
      <c r="B23" s="33" t="s">
        <v>540</v>
      </c>
      <c r="C23" s="189">
        <v>1000000</v>
      </c>
      <c r="D23" s="188">
        <v>515209.25</v>
      </c>
      <c r="E23" s="188">
        <v>183091.25</v>
      </c>
      <c r="F23" s="188">
        <v>163091.25</v>
      </c>
      <c r="G23" s="199"/>
      <c r="H23" s="85">
        <f t="shared" si="0"/>
        <v>31.65534197998192</v>
      </c>
      <c r="I23" s="85">
        <f t="shared" si="1"/>
        <v>89.076485085988537</v>
      </c>
      <c r="K23" s="16"/>
      <c r="L23" s="16"/>
      <c r="M23" s="16"/>
      <c r="N23" s="16"/>
      <c r="O23" s="16"/>
      <c r="P23" s="17"/>
      <c r="Q23" s="17"/>
      <c r="R23" s="18"/>
      <c r="S23" s="19"/>
      <c r="T23" s="19"/>
    </row>
    <row r="24" spans="1:20" ht="12" customHeight="1">
      <c r="A24" s="8" t="s">
        <v>539</v>
      </c>
      <c r="B24" s="92"/>
      <c r="C24" s="190">
        <f>SUM(C25:C25)</f>
        <v>4000000</v>
      </c>
      <c r="D24" s="190">
        <f>SUM(D25:D25)</f>
        <v>3000000</v>
      </c>
      <c r="E24" s="190">
        <f>SUM(E25:E25)</f>
        <v>170273.74</v>
      </c>
      <c r="F24" s="190">
        <f>SUM(F25:F25)</f>
        <v>170025.74</v>
      </c>
      <c r="G24" s="190"/>
      <c r="H24" s="195">
        <f t="shared" si="0"/>
        <v>5.6675246666666661</v>
      </c>
      <c r="I24" s="195">
        <f t="shared" si="1"/>
        <v>99.854352174328227</v>
      </c>
      <c r="K24" s="16"/>
      <c r="L24" s="16"/>
      <c r="M24" s="16"/>
      <c r="N24" s="16"/>
      <c r="O24" s="16"/>
      <c r="P24" s="17"/>
      <c r="Q24" s="17"/>
      <c r="R24" s="18"/>
      <c r="S24" s="19"/>
      <c r="T24" s="19"/>
    </row>
    <row r="25" spans="1:20" ht="12" customHeight="1">
      <c r="A25" s="33"/>
      <c r="B25" s="33" t="s">
        <v>50</v>
      </c>
      <c r="C25" s="189">
        <v>4000000</v>
      </c>
      <c r="D25" s="188">
        <v>3000000</v>
      </c>
      <c r="E25" s="188">
        <v>170273.74</v>
      </c>
      <c r="F25" s="188">
        <v>170025.74</v>
      </c>
      <c r="G25" s="199"/>
      <c r="H25" s="85">
        <f t="shared" si="0"/>
        <v>5.6675246666666661</v>
      </c>
      <c r="I25" s="85">
        <f t="shared" si="1"/>
        <v>99.854352174328227</v>
      </c>
      <c r="K25" s="16"/>
      <c r="L25" s="16"/>
      <c r="M25" s="16"/>
      <c r="N25" s="16"/>
      <c r="O25" s="16"/>
      <c r="P25" s="17"/>
      <c r="Q25" s="17"/>
      <c r="R25" s="18"/>
      <c r="S25" s="19"/>
      <c r="T25" s="19"/>
    </row>
    <row r="26" spans="1:20" ht="12" customHeight="1">
      <c r="A26" s="8" t="s">
        <v>538</v>
      </c>
      <c r="B26" s="92"/>
      <c r="C26" s="190">
        <f>SUM(C27:C28)</f>
        <v>108000000</v>
      </c>
      <c r="D26" s="190">
        <f>SUM(D27:D28)</f>
        <v>108000000</v>
      </c>
      <c r="E26" s="190">
        <f>SUM(E27:E28)</f>
        <v>75588793.970000014</v>
      </c>
      <c r="F26" s="190">
        <f>SUM(F27:F28)</f>
        <v>75588793.970000014</v>
      </c>
      <c r="G26" s="190"/>
      <c r="H26" s="195">
        <f t="shared" si="0"/>
        <v>69.989624046296299</v>
      </c>
      <c r="I26" s="89">
        <f t="shared" si="1"/>
        <v>100</v>
      </c>
      <c r="K26" s="16"/>
      <c r="L26" s="16"/>
      <c r="M26" s="16"/>
      <c r="N26" s="16"/>
      <c r="O26" s="16"/>
      <c r="P26" s="17"/>
      <c r="Q26" s="17"/>
      <c r="R26" s="18"/>
      <c r="S26" s="19"/>
      <c r="T26" s="19"/>
    </row>
    <row r="27" spans="1:20" ht="12" customHeight="1">
      <c r="A27" s="33"/>
      <c r="B27" s="33" t="s">
        <v>92</v>
      </c>
      <c r="C27" s="189">
        <v>108000000</v>
      </c>
      <c r="D27" s="188">
        <v>37709040.509999998</v>
      </c>
      <c r="E27" s="188">
        <v>9139484</v>
      </c>
      <c r="F27" s="188">
        <v>9139484</v>
      </c>
      <c r="G27" s="199"/>
      <c r="H27" s="85">
        <f t="shared" si="0"/>
        <v>24.236851100935109</v>
      </c>
      <c r="I27" s="85">
        <f t="shared" si="1"/>
        <v>100</v>
      </c>
      <c r="K27" s="16"/>
      <c r="L27" s="16"/>
      <c r="M27" s="16"/>
      <c r="N27" s="16"/>
      <c r="O27" s="16"/>
      <c r="P27" s="17"/>
      <c r="Q27" s="17"/>
      <c r="R27" s="18"/>
      <c r="S27" s="19"/>
      <c r="T27" s="19"/>
    </row>
    <row r="28" spans="1:20" ht="12" customHeight="1">
      <c r="A28" s="33"/>
      <c r="B28" s="33" t="s">
        <v>537</v>
      </c>
      <c r="C28" s="189">
        <v>0</v>
      </c>
      <c r="D28" s="188">
        <v>70290959.49000001</v>
      </c>
      <c r="E28" s="188">
        <v>66449309.970000014</v>
      </c>
      <c r="F28" s="188">
        <v>66449309.970000014</v>
      </c>
      <c r="G28" s="199"/>
      <c r="H28" s="85">
        <f t="shared" si="0"/>
        <v>94.534646350151846</v>
      </c>
      <c r="I28" s="85">
        <f t="shared" si="1"/>
        <v>100</v>
      </c>
      <c r="K28" s="16"/>
      <c r="L28" s="16"/>
      <c r="M28" s="16"/>
      <c r="N28" s="16"/>
      <c r="O28" s="16"/>
      <c r="P28" s="17"/>
      <c r="Q28" s="17"/>
      <c r="R28" s="18"/>
      <c r="S28" s="19"/>
      <c r="T28" s="19"/>
    </row>
    <row r="29" spans="1:20" ht="12" customHeight="1">
      <c r="A29" s="8" t="s">
        <v>536</v>
      </c>
      <c r="B29" s="92"/>
      <c r="C29" s="190">
        <f>SUM(C30:C32)</f>
        <v>1814740306.1038194</v>
      </c>
      <c r="D29" s="190">
        <f>SUM(D30:D32)</f>
        <v>1305862999.1562212</v>
      </c>
      <c r="E29" s="190">
        <f>SUM(E30:E32)</f>
        <v>440358064.15260577</v>
      </c>
      <c r="F29" s="190">
        <f>SUM(F30:F32)</f>
        <v>424565332.06515801</v>
      </c>
      <c r="G29" s="190"/>
      <c r="H29" s="89">
        <f t="shared" si="0"/>
        <v>32.512241509215698</v>
      </c>
      <c r="I29" s="89">
        <f t="shared" si="1"/>
        <v>96.413661205946539</v>
      </c>
      <c r="K29" s="16"/>
      <c r="L29" s="16"/>
      <c r="M29" s="16"/>
      <c r="N29" s="16"/>
      <c r="O29" s="16"/>
      <c r="P29" s="17"/>
      <c r="Q29" s="17"/>
      <c r="R29" s="18"/>
      <c r="S29" s="19"/>
      <c r="T29" s="19"/>
    </row>
    <row r="30" spans="1:20" ht="12" customHeight="1">
      <c r="A30" s="33"/>
      <c r="B30" s="33" t="s">
        <v>535</v>
      </c>
      <c r="C30" s="189">
        <v>3868255.1038195095</v>
      </c>
      <c r="D30" s="188">
        <v>3825762.2362209796</v>
      </c>
      <c r="E30" s="188">
        <v>1977766.4026058808</v>
      </c>
      <c r="F30" s="188">
        <v>1854661.2851580735</v>
      </c>
      <c r="G30" s="187"/>
      <c r="H30" s="85">
        <f t="shared" si="0"/>
        <v>48.478216121189881</v>
      </c>
      <c r="I30" s="85">
        <f t="shared" si="1"/>
        <v>93.775548149386836</v>
      </c>
      <c r="K30" s="16"/>
      <c r="L30" s="16"/>
      <c r="M30" s="16"/>
      <c r="N30" s="16"/>
      <c r="O30" s="16"/>
      <c r="P30" s="17"/>
      <c r="Q30" s="17"/>
      <c r="R30" s="18"/>
      <c r="S30" s="19"/>
      <c r="T30" s="19"/>
    </row>
    <row r="31" spans="1:20" ht="12" customHeight="1">
      <c r="A31" s="33"/>
      <c r="B31" s="33" t="s">
        <v>534</v>
      </c>
      <c r="C31" s="189">
        <v>300000000</v>
      </c>
      <c r="D31" s="188">
        <v>250139828.51999995</v>
      </c>
      <c r="E31" s="188">
        <v>195783518.54999995</v>
      </c>
      <c r="F31" s="188">
        <v>180114920.57999998</v>
      </c>
      <c r="G31" s="187"/>
      <c r="H31" s="85">
        <f t="shared" si="0"/>
        <v>72.005694433263301</v>
      </c>
      <c r="I31" s="85">
        <f t="shared" si="1"/>
        <v>91.996978046955235</v>
      </c>
      <c r="K31" s="16"/>
      <c r="L31" s="16"/>
      <c r="M31" s="16"/>
      <c r="N31" s="16"/>
      <c r="O31" s="16"/>
      <c r="P31" s="17"/>
      <c r="Q31" s="17"/>
      <c r="R31" s="18"/>
      <c r="S31" s="19"/>
      <c r="T31" s="19"/>
    </row>
    <row r="32" spans="1:20" ht="12" customHeight="1">
      <c r="A32" s="33"/>
      <c r="B32" s="33" t="s">
        <v>273</v>
      </c>
      <c r="C32" s="189">
        <v>1510872051</v>
      </c>
      <c r="D32" s="188">
        <v>1051897408.4000002</v>
      </c>
      <c r="E32" s="188">
        <v>242596779.19999993</v>
      </c>
      <c r="F32" s="188">
        <v>242595750.19999993</v>
      </c>
      <c r="G32" s="187"/>
      <c r="H32" s="85">
        <f t="shared" si="0"/>
        <v>23.062681613504761</v>
      </c>
      <c r="I32" s="85">
        <f t="shared" si="1"/>
        <v>99.999575839381137</v>
      </c>
      <c r="K32" s="16"/>
      <c r="L32" s="16"/>
      <c r="M32" s="16"/>
      <c r="N32" s="16"/>
      <c r="O32" s="16"/>
      <c r="P32" s="17"/>
      <c r="Q32" s="17"/>
      <c r="R32" s="18"/>
      <c r="S32" s="19"/>
      <c r="T32" s="19"/>
    </row>
    <row r="33" spans="1:20" ht="12" customHeight="1">
      <c r="A33" s="8" t="s">
        <v>219</v>
      </c>
      <c r="B33" s="92"/>
      <c r="C33" s="190">
        <f>SUM(C34:C34)</f>
        <v>6283203</v>
      </c>
      <c r="D33" s="190">
        <f>SUM(D34:D34)</f>
        <v>5732867.9299999997</v>
      </c>
      <c r="E33" s="190">
        <f>SUM(E34:E34)</f>
        <v>1309904.6800000002</v>
      </c>
      <c r="F33" s="190">
        <f>SUM(F34:F34)</f>
        <v>1309904.6800000002</v>
      </c>
      <c r="G33" s="190"/>
      <c r="H33" s="195">
        <f t="shared" si="0"/>
        <v>22.849029421126055</v>
      </c>
      <c r="I33" s="195">
        <f t="shared" si="1"/>
        <v>100</v>
      </c>
      <c r="K33" s="16"/>
      <c r="L33" s="16"/>
      <c r="M33" s="16"/>
      <c r="N33" s="16"/>
      <c r="O33" s="16"/>
      <c r="P33" s="17"/>
      <c r="Q33" s="17"/>
      <c r="R33" s="18"/>
      <c r="S33" s="19"/>
      <c r="T33" s="19"/>
    </row>
    <row r="34" spans="1:20" ht="12" customHeight="1">
      <c r="A34" s="33"/>
      <c r="B34" s="87" t="s">
        <v>533</v>
      </c>
      <c r="C34" s="189">
        <v>6283203</v>
      </c>
      <c r="D34" s="188">
        <v>5732867.9299999997</v>
      </c>
      <c r="E34" s="188">
        <v>1309904.6800000002</v>
      </c>
      <c r="F34" s="188">
        <v>1309904.6800000002</v>
      </c>
      <c r="G34" s="187"/>
      <c r="H34" s="85">
        <f t="shared" si="0"/>
        <v>22.849029421126055</v>
      </c>
      <c r="I34" s="85">
        <f t="shared" si="1"/>
        <v>100</v>
      </c>
      <c r="K34" s="16"/>
      <c r="L34" s="16"/>
      <c r="M34" s="16"/>
      <c r="N34" s="16"/>
      <c r="O34" s="16"/>
      <c r="P34" s="17"/>
      <c r="Q34" s="17"/>
      <c r="R34" s="18"/>
      <c r="S34" s="19"/>
      <c r="T34" s="19"/>
    </row>
    <row r="35" spans="1:20" ht="12" customHeight="1">
      <c r="A35" s="8" t="s">
        <v>216</v>
      </c>
      <c r="B35" s="8"/>
      <c r="C35" s="190">
        <f>SUM(C36:C38)</f>
        <v>880766347.10000002</v>
      </c>
      <c r="D35" s="190">
        <f>SUM(D36:D38)</f>
        <v>678446235.22450006</v>
      </c>
      <c r="E35" s="190">
        <f>SUM(E36:E38)</f>
        <v>48780941.200000003</v>
      </c>
      <c r="F35" s="190">
        <f>SUM(F36:F38)</f>
        <v>48780941.200000003</v>
      </c>
      <c r="G35" s="190"/>
      <c r="H35" s="195">
        <f t="shared" si="0"/>
        <v>7.190096822316101</v>
      </c>
      <c r="I35" s="195">
        <f t="shared" si="1"/>
        <v>100</v>
      </c>
      <c r="K35" s="16"/>
      <c r="L35" s="16"/>
      <c r="M35" s="16"/>
      <c r="N35" s="16"/>
      <c r="O35" s="16"/>
      <c r="P35" s="17"/>
      <c r="Q35" s="17"/>
      <c r="R35" s="18"/>
      <c r="S35" s="19"/>
      <c r="T35" s="19"/>
    </row>
    <row r="36" spans="1:20" ht="12" customHeight="1">
      <c r="A36" s="33"/>
      <c r="B36" s="87" t="s">
        <v>50</v>
      </c>
      <c r="C36" s="189">
        <v>4000000</v>
      </c>
      <c r="D36" s="188">
        <v>138787.20000000001</v>
      </c>
      <c r="E36" s="188">
        <v>138787.20000000001</v>
      </c>
      <c r="F36" s="188">
        <v>138787.20000000001</v>
      </c>
      <c r="G36" s="204"/>
      <c r="H36" s="85">
        <f t="shared" si="0"/>
        <v>100</v>
      </c>
      <c r="I36" s="85">
        <f t="shared" si="1"/>
        <v>100</v>
      </c>
      <c r="K36" s="16"/>
      <c r="L36" s="16"/>
      <c r="M36" s="16"/>
      <c r="N36" s="16"/>
      <c r="O36" s="16"/>
      <c r="P36" s="17"/>
      <c r="Q36" s="17"/>
      <c r="R36" s="18"/>
      <c r="S36" s="19"/>
      <c r="T36" s="19"/>
    </row>
    <row r="37" spans="1:20" ht="12" customHeight="1">
      <c r="A37" s="33"/>
      <c r="B37" s="33" t="s">
        <v>88</v>
      </c>
      <c r="C37" s="189">
        <v>650000000</v>
      </c>
      <c r="D37" s="188">
        <v>650000000</v>
      </c>
      <c r="E37" s="188">
        <v>48642154</v>
      </c>
      <c r="F37" s="188">
        <v>48642154</v>
      </c>
      <c r="G37" s="199"/>
      <c r="H37" s="85">
        <f t="shared" si="0"/>
        <v>7.4834083076923079</v>
      </c>
      <c r="I37" s="85">
        <f t="shared" si="1"/>
        <v>100</v>
      </c>
      <c r="K37" s="16"/>
      <c r="L37" s="16"/>
      <c r="M37" s="16"/>
      <c r="N37" s="16"/>
      <c r="O37" s="16"/>
      <c r="P37" s="17"/>
      <c r="Q37" s="17"/>
      <c r="R37" s="18"/>
      <c r="S37" s="19"/>
      <c r="T37" s="19"/>
    </row>
    <row r="38" spans="1:20" ht="12" customHeight="1">
      <c r="A38" s="33"/>
      <c r="B38" s="33" t="s">
        <v>532</v>
      </c>
      <c r="C38" s="189">
        <v>226766347.09999999</v>
      </c>
      <c r="D38" s="188">
        <v>28307448.024500001</v>
      </c>
      <c r="E38" s="188">
        <v>0</v>
      </c>
      <c r="F38" s="188">
        <v>0</v>
      </c>
      <c r="G38" s="187"/>
      <c r="H38" s="85">
        <f t="shared" si="0"/>
        <v>0</v>
      </c>
      <c r="I38" s="85" t="str">
        <f t="shared" si="1"/>
        <v>n.a.</v>
      </c>
      <c r="K38" s="16"/>
      <c r="L38" s="16"/>
      <c r="M38" s="16"/>
      <c r="N38" s="16"/>
      <c r="O38" s="16"/>
      <c r="P38" s="17"/>
      <c r="Q38" s="17"/>
      <c r="R38" s="18"/>
      <c r="S38" s="19"/>
      <c r="T38" s="19"/>
    </row>
    <row r="39" spans="1:20" ht="12" customHeight="1">
      <c r="A39" s="8" t="s">
        <v>531</v>
      </c>
      <c r="B39" s="92"/>
      <c r="C39" s="190">
        <f>SUM(C40:C47)</f>
        <v>3987123439.0611067</v>
      </c>
      <c r="D39" s="190">
        <f>SUM(D40:D47)</f>
        <v>3507749951.6422462</v>
      </c>
      <c r="E39" s="190">
        <f>SUM(E40:E47)</f>
        <v>1529410412.1662138</v>
      </c>
      <c r="F39" s="190">
        <f>SUM(F40:F47)</f>
        <v>1529218583.0570817</v>
      </c>
      <c r="G39" s="205"/>
      <c r="H39" s="195">
        <f t="shared" si="0"/>
        <v>43.595427386183481</v>
      </c>
      <c r="I39" s="195">
        <f t="shared" si="1"/>
        <v>99.987457316387676</v>
      </c>
      <c r="K39" s="16"/>
      <c r="L39" s="16"/>
      <c r="M39" s="16"/>
      <c r="N39" s="16"/>
      <c r="O39" s="16"/>
      <c r="P39" s="17"/>
      <c r="Q39" s="17"/>
      <c r="R39" s="18"/>
      <c r="S39" s="19"/>
      <c r="T39" s="19"/>
    </row>
    <row r="40" spans="1:20" ht="12" customHeight="1">
      <c r="A40" s="33"/>
      <c r="B40" s="33" t="s">
        <v>530</v>
      </c>
      <c r="C40" s="189">
        <v>154134167.09840474</v>
      </c>
      <c r="D40" s="188">
        <v>154176823.27368635</v>
      </c>
      <c r="E40" s="188">
        <v>78739751.465893477</v>
      </c>
      <c r="F40" s="188">
        <v>78739751.465893477</v>
      </c>
      <c r="G40" s="204"/>
      <c r="H40" s="85">
        <f t="shared" ref="H40:H71" si="2">IFERROR(+F40/D40*100,"n.a.")</f>
        <v>51.071068785818042</v>
      </c>
      <c r="I40" s="85">
        <f t="shared" ref="I40:I71" si="3">IFERROR(+F40/E40*100,"n.a.")</f>
        <v>100</v>
      </c>
      <c r="K40" s="16"/>
      <c r="L40" s="16"/>
      <c r="M40" s="16"/>
      <c r="N40" s="16"/>
      <c r="O40" s="16"/>
      <c r="P40" s="17"/>
      <c r="Q40" s="17"/>
      <c r="R40" s="18"/>
      <c r="S40" s="19"/>
      <c r="T40" s="19"/>
    </row>
    <row r="41" spans="1:20" ht="12" customHeight="1">
      <c r="A41" s="33"/>
      <c r="B41" s="33" t="s">
        <v>84</v>
      </c>
      <c r="C41" s="189">
        <v>25182077.305811945</v>
      </c>
      <c r="D41" s="188">
        <v>40168768.920900688</v>
      </c>
      <c r="E41" s="188">
        <v>12163582.26063307</v>
      </c>
      <c r="F41" s="188">
        <v>11986948.917838935</v>
      </c>
      <c r="G41" s="204"/>
      <c r="H41" s="85">
        <f t="shared" si="2"/>
        <v>29.841464500550984</v>
      </c>
      <c r="I41" s="85">
        <f t="shared" si="3"/>
        <v>98.547850961917689</v>
      </c>
      <c r="K41" s="16"/>
      <c r="L41" s="16"/>
      <c r="M41" s="16"/>
      <c r="N41" s="16"/>
      <c r="O41" s="16"/>
      <c r="P41" s="17"/>
      <c r="Q41" s="17"/>
      <c r="R41" s="18"/>
      <c r="S41" s="19"/>
      <c r="T41" s="19"/>
    </row>
    <row r="42" spans="1:20" ht="12" customHeight="1">
      <c r="A42" s="33"/>
      <c r="B42" s="33" t="s">
        <v>529</v>
      </c>
      <c r="C42" s="189">
        <v>14549833</v>
      </c>
      <c r="D42" s="188">
        <v>17022973.199999999</v>
      </c>
      <c r="E42" s="188">
        <v>1215524.73</v>
      </c>
      <c r="F42" s="188">
        <v>1215524.73</v>
      </c>
      <c r="G42" s="198"/>
      <c r="H42" s="85">
        <f t="shared" si="2"/>
        <v>7.1404960562353477</v>
      </c>
      <c r="I42" s="85">
        <f t="shared" si="3"/>
        <v>100</v>
      </c>
      <c r="K42" s="16"/>
      <c r="L42" s="16"/>
      <c r="M42" s="16"/>
      <c r="N42" s="16"/>
      <c r="O42" s="16"/>
      <c r="P42" s="17"/>
      <c r="Q42" s="17"/>
      <c r="R42" s="18"/>
      <c r="S42" s="19"/>
      <c r="T42" s="19"/>
    </row>
    <row r="43" spans="1:20" ht="12" customHeight="1">
      <c r="A43" s="33"/>
      <c r="B43" s="33" t="s">
        <v>76</v>
      </c>
      <c r="C43" s="189">
        <v>3178328665.6403255</v>
      </c>
      <c r="D43" s="188">
        <v>2730953733.1487441</v>
      </c>
      <c r="E43" s="188">
        <v>1337208007.2500923</v>
      </c>
      <c r="F43" s="188">
        <v>1337208007.2500923</v>
      </c>
      <c r="G43" s="199"/>
      <c r="H43" s="85">
        <f t="shared" si="2"/>
        <v>48.964872272234125</v>
      </c>
      <c r="I43" s="85">
        <f t="shared" si="3"/>
        <v>100</v>
      </c>
      <c r="K43" s="16"/>
      <c r="L43" s="16"/>
      <c r="M43" s="16"/>
      <c r="N43" s="16"/>
      <c r="O43" s="16"/>
      <c r="P43" s="17"/>
      <c r="Q43" s="17"/>
      <c r="R43" s="18"/>
      <c r="S43" s="19"/>
      <c r="T43" s="19"/>
    </row>
    <row r="44" spans="1:20" ht="12" customHeight="1">
      <c r="A44" s="33"/>
      <c r="B44" s="33" t="s">
        <v>264</v>
      </c>
      <c r="C44" s="189">
        <v>179928697.08438265</v>
      </c>
      <c r="D44" s="188">
        <v>152664582.97729975</v>
      </c>
      <c r="E44" s="188">
        <v>74418997.070104554</v>
      </c>
      <c r="F44" s="188">
        <v>74418997.070104554</v>
      </c>
      <c r="G44" s="199"/>
      <c r="H44" s="85">
        <f t="shared" si="2"/>
        <v>48.746733275503843</v>
      </c>
      <c r="I44" s="85">
        <f t="shared" si="3"/>
        <v>100</v>
      </c>
      <c r="K44" s="16"/>
      <c r="L44" s="16"/>
      <c r="M44" s="16"/>
      <c r="N44" s="16"/>
      <c r="O44" s="16"/>
      <c r="P44" s="17"/>
      <c r="Q44" s="17"/>
      <c r="R44" s="18"/>
      <c r="S44" s="19"/>
      <c r="T44" s="19"/>
    </row>
    <row r="45" spans="1:20" ht="12" customHeight="1">
      <c r="A45" s="33"/>
      <c r="B45" s="33" t="s">
        <v>263</v>
      </c>
      <c r="C45" s="189">
        <v>10000000.001288451</v>
      </c>
      <c r="D45" s="188">
        <v>10000000.001288451</v>
      </c>
      <c r="E45" s="188">
        <v>0</v>
      </c>
      <c r="F45" s="188">
        <v>0</v>
      </c>
      <c r="G45" s="199"/>
      <c r="H45" s="85">
        <f t="shared" si="2"/>
        <v>0</v>
      </c>
      <c r="I45" s="85" t="str">
        <f t="shared" si="3"/>
        <v>n.a.</v>
      </c>
      <c r="K45" s="16"/>
      <c r="L45" s="16"/>
      <c r="M45" s="16"/>
      <c r="N45" s="16"/>
      <c r="O45" s="16"/>
      <c r="P45" s="17"/>
      <c r="Q45" s="17"/>
      <c r="R45" s="18"/>
      <c r="S45" s="19"/>
      <c r="T45" s="19"/>
    </row>
    <row r="46" spans="1:20" ht="12" customHeight="1">
      <c r="A46" s="33"/>
      <c r="B46" s="33" t="s">
        <v>528</v>
      </c>
      <c r="C46" s="189">
        <v>74999998.93089354</v>
      </c>
      <c r="D46" s="188">
        <v>52763070.120327033</v>
      </c>
      <c r="E46" s="188">
        <v>246055.69949020704</v>
      </c>
      <c r="F46" s="188">
        <v>245394.39315258941</v>
      </c>
      <c r="G46" s="199"/>
      <c r="H46" s="85">
        <f t="shared" si="2"/>
        <v>0.46508740411231486</v>
      </c>
      <c r="I46" s="85">
        <f t="shared" si="3"/>
        <v>99.731237138994231</v>
      </c>
      <c r="K46" s="16"/>
      <c r="L46" s="16"/>
      <c r="M46" s="16"/>
      <c r="N46" s="16"/>
      <c r="O46" s="16"/>
      <c r="P46" s="17"/>
      <c r="Q46" s="17"/>
      <c r="R46" s="18"/>
      <c r="S46" s="19"/>
      <c r="T46" s="19"/>
    </row>
    <row r="47" spans="1:20" ht="12" customHeight="1">
      <c r="A47" s="33"/>
      <c r="B47" s="33" t="s">
        <v>73</v>
      </c>
      <c r="C47" s="189">
        <v>350000000</v>
      </c>
      <c r="D47" s="188">
        <v>349999999.99999994</v>
      </c>
      <c r="E47" s="188">
        <v>25418493.690000001</v>
      </c>
      <c r="F47" s="188">
        <v>25403959.23</v>
      </c>
      <c r="G47" s="199"/>
      <c r="H47" s="85">
        <f t="shared" si="2"/>
        <v>7.2582740657142875</v>
      </c>
      <c r="I47" s="85">
        <f t="shared" si="3"/>
        <v>99.942819349654386</v>
      </c>
      <c r="K47" s="16"/>
      <c r="L47" s="16"/>
      <c r="M47" s="16"/>
      <c r="N47" s="16"/>
      <c r="O47" s="16"/>
      <c r="P47" s="17"/>
      <c r="Q47" s="17"/>
      <c r="R47" s="18"/>
      <c r="S47" s="19"/>
      <c r="T47" s="19"/>
    </row>
    <row r="48" spans="1:20" ht="12" customHeight="1">
      <c r="A48" s="8" t="s">
        <v>23</v>
      </c>
      <c r="B48" s="92"/>
      <c r="C48" s="201">
        <f>SUM(C49:C62)</f>
        <v>5193240640.8800001</v>
      </c>
      <c r="D48" s="201">
        <f>SUM(D49:D62)</f>
        <v>4837264888.8900013</v>
      </c>
      <c r="E48" s="201">
        <f>SUM(E49:E62)</f>
        <v>2863691461.6099987</v>
      </c>
      <c r="F48" s="201">
        <f>SUM(F49:F62)</f>
        <v>2716128988.0900002</v>
      </c>
      <c r="G48" s="201"/>
      <c r="H48" s="195">
        <f t="shared" si="2"/>
        <v>56.150098257556145</v>
      </c>
      <c r="I48" s="195">
        <f t="shared" si="3"/>
        <v>94.847123878455903</v>
      </c>
      <c r="K48" s="16"/>
      <c r="L48" s="16"/>
      <c r="M48" s="16"/>
      <c r="N48" s="16"/>
      <c r="O48" s="16"/>
      <c r="P48" s="17"/>
      <c r="Q48" s="17"/>
      <c r="R48" s="18"/>
      <c r="S48" s="19"/>
      <c r="T48" s="19"/>
    </row>
    <row r="49" spans="1:20" ht="12" customHeight="1">
      <c r="A49" s="33"/>
      <c r="B49" s="87" t="s">
        <v>527</v>
      </c>
      <c r="C49" s="189">
        <v>24840815</v>
      </c>
      <c r="D49" s="188">
        <v>16661329.189999999</v>
      </c>
      <c r="E49" s="188">
        <v>8159734.8199999994</v>
      </c>
      <c r="F49" s="188">
        <v>7727372.0599999996</v>
      </c>
      <c r="G49" s="199"/>
      <c r="H49" s="85">
        <f t="shared" si="2"/>
        <v>46.379085197103656</v>
      </c>
      <c r="I49" s="85">
        <f t="shared" si="3"/>
        <v>94.701264568791458</v>
      </c>
      <c r="K49" s="16"/>
      <c r="L49" s="16"/>
      <c r="M49" s="16"/>
      <c r="N49" s="16"/>
      <c r="O49" s="16"/>
      <c r="P49" s="17"/>
      <c r="Q49" s="17"/>
      <c r="R49" s="18"/>
      <c r="S49" s="19"/>
      <c r="T49" s="19"/>
    </row>
    <row r="50" spans="1:20" ht="12" customHeight="1">
      <c r="A50" s="33"/>
      <c r="B50" s="33" t="s">
        <v>526</v>
      </c>
      <c r="C50" s="189">
        <v>89729528</v>
      </c>
      <c r="D50" s="188">
        <v>94518524.220000014</v>
      </c>
      <c r="E50" s="188">
        <v>42107023.530000009</v>
      </c>
      <c r="F50" s="188">
        <v>42057659.510000005</v>
      </c>
      <c r="G50" s="199"/>
      <c r="H50" s="85">
        <f t="shared" si="2"/>
        <v>44.496737393092573</v>
      </c>
      <c r="I50" s="85">
        <f t="shared" si="3"/>
        <v>99.882765353944265</v>
      </c>
      <c r="K50" s="16"/>
      <c r="L50" s="16"/>
      <c r="M50" s="16"/>
      <c r="N50" s="16"/>
      <c r="O50" s="16"/>
      <c r="P50" s="17"/>
      <c r="Q50" s="17"/>
      <c r="R50" s="18"/>
      <c r="S50" s="19"/>
      <c r="T50" s="19"/>
    </row>
    <row r="51" spans="1:20" ht="12" customHeight="1">
      <c r="A51" s="33"/>
      <c r="B51" s="33" t="s">
        <v>525</v>
      </c>
      <c r="C51" s="189">
        <v>1521806716</v>
      </c>
      <c r="D51" s="188">
        <v>1298808004.95</v>
      </c>
      <c r="E51" s="188">
        <v>682415053.73000038</v>
      </c>
      <c r="F51" s="188">
        <v>666143736.66000032</v>
      </c>
      <c r="G51" s="199"/>
      <c r="H51" s="85">
        <f t="shared" si="2"/>
        <v>51.288853635117896</v>
      </c>
      <c r="I51" s="85">
        <f t="shared" si="3"/>
        <v>97.615627471717843</v>
      </c>
      <c r="K51" s="16"/>
      <c r="L51" s="16"/>
      <c r="M51" s="16"/>
      <c r="N51" s="16"/>
      <c r="O51" s="16"/>
      <c r="P51" s="17"/>
      <c r="Q51" s="17"/>
      <c r="R51" s="18"/>
      <c r="S51" s="19"/>
      <c r="T51" s="19"/>
    </row>
    <row r="52" spans="1:20" ht="12" customHeight="1">
      <c r="A52" s="33"/>
      <c r="B52" s="33" t="s">
        <v>68</v>
      </c>
      <c r="C52" s="189">
        <v>60189462.880000003</v>
      </c>
      <c r="D52" s="188">
        <v>21711316.899999999</v>
      </c>
      <c r="E52" s="188">
        <v>0</v>
      </c>
      <c r="F52" s="188">
        <v>0</v>
      </c>
      <c r="G52" s="199"/>
      <c r="H52" s="85">
        <f t="shared" si="2"/>
        <v>0</v>
      </c>
      <c r="I52" s="85" t="str">
        <f t="shared" si="3"/>
        <v>n.a.</v>
      </c>
      <c r="K52" s="16"/>
      <c r="L52" s="16"/>
      <c r="M52" s="16"/>
      <c r="N52" s="16"/>
      <c r="O52" s="16"/>
      <c r="P52" s="17"/>
      <c r="Q52" s="17"/>
      <c r="R52" s="18"/>
      <c r="S52" s="19"/>
      <c r="T52" s="19"/>
    </row>
    <row r="53" spans="1:20" ht="12" customHeight="1">
      <c r="A53" s="33"/>
      <c r="B53" s="33" t="s">
        <v>524</v>
      </c>
      <c r="C53" s="189">
        <v>328953800</v>
      </c>
      <c r="D53" s="188">
        <v>324396085.10999995</v>
      </c>
      <c r="E53" s="188">
        <v>99561037.280000001</v>
      </c>
      <c r="F53" s="188">
        <v>99561037.280000001</v>
      </c>
      <c r="G53" s="187"/>
      <c r="H53" s="85">
        <f t="shared" si="2"/>
        <v>30.691195686359684</v>
      </c>
      <c r="I53" s="85">
        <f t="shared" si="3"/>
        <v>100</v>
      </c>
      <c r="K53" s="16"/>
      <c r="L53" s="16"/>
      <c r="M53" s="16"/>
      <c r="N53" s="16"/>
      <c r="O53" s="16"/>
      <c r="P53" s="17"/>
      <c r="Q53" s="17"/>
      <c r="R53" s="18"/>
      <c r="S53" s="19"/>
      <c r="T53" s="19"/>
    </row>
    <row r="54" spans="1:20" ht="12" customHeight="1">
      <c r="A54" s="33"/>
      <c r="B54" s="33" t="s">
        <v>50</v>
      </c>
      <c r="C54" s="189">
        <v>1954474</v>
      </c>
      <c r="D54" s="188">
        <v>1954474</v>
      </c>
      <c r="E54" s="188">
        <v>1024985</v>
      </c>
      <c r="F54" s="188">
        <v>1024985</v>
      </c>
      <c r="G54" s="199"/>
      <c r="H54" s="85">
        <f t="shared" si="2"/>
        <v>52.443010242141874</v>
      </c>
      <c r="I54" s="85">
        <f t="shared" si="3"/>
        <v>100</v>
      </c>
      <c r="K54" s="16"/>
      <c r="L54" s="16"/>
      <c r="M54" s="16"/>
      <c r="N54" s="16"/>
      <c r="O54" s="16"/>
      <c r="P54" s="17"/>
      <c r="Q54" s="17"/>
      <c r="R54" s="18"/>
      <c r="S54" s="19"/>
      <c r="T54" s="19"/>
    </row>
    <row r="55" spans="1:20" ht="12" customHeight="1">
      <c r="A55" s="33"/>
      <c r="B55" s="33" t="s">
        <v>49</v>
      </c>
      <c r="C55" s="189">
        <v>424873</v>
      </c>
      <c r="D55" s="188">
        <v>424873</v>
      </c>
      <c r="E55" s="188">
        <v>237599</v>
      </c>
      <c r="F55" s="188">
        <v>237599</v>
      </c>
      <c r="G55" s="199"/>
      <c r="H55" s="85">
        <f t="shared" si="2"/>
        <v>55.922357975206708</v>
      </c>
      <c r="I55" s="85">
        <f t="shared" si="3"/>
        <v>100</v>
      </c>
      <c r="K55" s="16"/>
      <c r="L55" s="16"/>
      <c r="M55" s="16"/>
      <c r="N55" s="16"/>
      <c r="O55" s="16"/>
      <c r="P55" s="17"/>
      <c r="Q55" s="17"/>
      <c r="R55" s="18"/>
      <c r="S55" s="19"/>
      <c r="T55" s="19"/>
    </row>
    <row r="56" spans="1:20" ht="12" customHeight="1">
      <c r="A56" s="33"/>
      <c r="B56" s="87" t="s">
        <v>303</v>
      </c>
      <c r="C56" s="189">
        <v>1739512</v>
      </c>
      <c r="D56" s="188">
        <v>1739512</v>
      </c>
      <c r="E56" s="188">
        <v>548457</v>
      </c>
      <c r="F56" s="188">
        <v>548457</v>
      </c>
      <c r="G56" s="199"/>
      <c r="H56" s="85">
        <f t="shared" si="2"/>
        <v>31.529359958425125</v>
      </c>
      <c r="I56" s="85">
        <f t="shared" si="3"/>
        <v>100</v>
      </c>
      <c r="K56" s="16"/>
      <c r="L56" s="16"/>
      <c r="M56" s="16"/>
      <c r="N56" s="16"/>
      <c r="O56" s="16"/>
      <c r="P56" s="17"/>
      <c r="Q56" s="17"/>
      <c r="R56" s="18"/>
      <c r="S56" s="19"/>
      <c r="T56" s="19"/>
    </row>
    <row r="57" spans="1:20">
      <c r="A57" s="33"/>
      <c r="B57" s="87" t="s">
        <v>255</v>
      </c>
      <c r="C57" s="189">
        <v>351720293</v>
      </c>
      <c r="D57" s="188">
        <v>322375416.28000003</v>
      </c>
      <c r="E57" s="188">
        <v>98435671.219999984</v>
      </c>
      <c r="F57" s="188">
        <v>98422180.890000001</v>
      </c>
      <c r="G57" s="199"/>
      <c r="H57" s="85">
        <f t="shared" si="2"/>
        <v>30.5302997436117</v>
      </c>
      <c r="I57" s="85">
        <f t="shared" si="3"/>
        <v>99.986295283170435</v>
      </c>
      <c r="K57" s="16"/>
      <c r="L57" s="16"/>
      <c r="M57" s="16"/>
      <c r="N57" s="16"/>
      <c r="O57" s="16"/>
      <c r="P57" s="17"/>
      <c r="Q57" s="17"/>
      <c r="R57" s="18"/>
      <c r="S57" s="19"/>
      <c r="T57" s="19"/>
    </row>
    <row r="58" spans="1:20" ht="12" customHeight="1">
      <c r="A58" s="33"/>
      <c r="B58" s="33" t="s">
        <v>484</v>
      </c>
      <c r="C58" s="189">
        <v>3000000</v>
      </c>
      <c r="D58" s="188">
        <v>1000000</v>
      </c>
      <c r="E58" s="188">
        <v>0</v>
      </c>
      <c r="F58" s="188">
        <v>0</v>
      </c>
      <c r="G58" s="199"/>
      <c r="H58" s="85">
        <f t="shared" si="2"/>
        <v>0</v>
      </c>
      <c r="I58" s="85" t="str">
        <f t="shared" si="3"/>
        <v>n.a.</v>
      </c>
      <c r="K58" s="16"/>
      <c r="L58" s="16"/>
      <c r="M58" s="16"/>
      <c r="N58" s="16"/>
      <c r="O58" s="16"/>
      <c r="P58" s="17"/>
      <c r="Q58" s="17"/>
      <c r="R58" s="18"/>
      <c r="S58" s="19"/>
      <c r="T58" s="19"/>
    </row>
    <row r="59" spans="1:20" ht="12" customHeight="1">
      <c r="A59" s="33"/>
      <c r="B59" s="33" t="s">
        <v>523</v>
      </c>
      <c r="C59" s="189">
        <v>2227428512</v>
      </c>
      <c r="D59" s="188">
        <v>2199059169.4900012</v>
      </c>
      <c r="E59" s="188">
        <v>1503947654.3699985</v>
      </c>
      <c r="F59" s="188">
        <v>1397061666.5999999</v>
      </c>
      <c r="G59" s="199"/>
      <c r="H59" s="85">
        <f t="shared" si="2"/>
        <v>63.529971634369531</v>
      </c>
      <c r="I59" s="85">
        <f t="shared" si="3"/>
        <v>92.892971543296625</v>
      </c>
      <c r="K59" s="16"/>
      <c r="L59" s="16"/>
      <c r="M59" s="16"/>
      <c r="N59" s="16"/>
      <c r="O59" s="16"/>
      <c r="P59" s="17"/>
      <c r="Q59" s="17"/>
      <c r="R59" s="18"/>
      <c r="S59" s="19"/>
      <c r="T59" s="19"/>
    </row>
    <row r="60" spans="1:20" ht="12" customHeight="1">
      <c r="A60" s="33"/>
      <c r="B60" s="33" t="s">
        <v>42</v>
      </c>
      <c r="C60" s="189">
        <v>224226130</v>
      </c>
      <c r="D60" s="188">
        <v>164714573.00000003</v>
      </c>
      <c r="E60" s="188">
        <v>65307460.420000002</v>
      </c>
      <c r="F60" s="188">
        <v>63529875.350000001</v>
      </c>
      <c r="G60" s="199"/>
      <c r="H60" s="85">
        <f t="shared" si="2"/>
        <v>38.569674918806356</v>
      </c>
      <c r="I60" s="85">
        <f t="shared" si="3"/>
        <v>97.278128626395613</v>
      </c>
      <c r="K60" s="16"/>
      <c r="L60" s="16"/>
      <c r="M60" s="16"/>
      <c r="N60" s="16"/>
      <c r="O60" s="16"/>
      <c r="P60" s="17"/>
      <c r="Q60" s="17"/>
      <c r="R60" s="18"/>
      <c r="S60" s="19"/>
      <c r="T60" s="19"/>
    </row>
    <row r="61" spans="1:20" ht="12" customHeight="1">
      <c r="A61" s="33"/>
      <c r="B61" s="33" t="s">
        <v>522</v>
      </c>
      <c r="C61" s="189">
        <v>19058442</v>
      </c>
      <c r="D61" s="188">
        <v>51733527.739999995</v>
      </c>
      <c r="E61" s="188">
        <v>42678702.229999997</v>
      </c>
      <c r="F61" s="188">
        <v>26046335.730000004</v>
      </c>
      <c r="G61" s="199"/>
      <c r="H61" s="85">
        <f t="shared" si="2"/>
        <v>50.347109249735475</v>
      </c>
      <c r="I61" s="85">
        <f t="shared" si="3"/>
        <v>61.028884124998861</v>
      </c>
      <c r="K61" s="16"/>
      <c r="L61" s="16"/>
      <c r="M61" s="16"/>
      <c r="N61" s="16"/>
      <c r="O61" s="16"/>
      <c r="P61" s="17"/>
      <c r="Q61" s="17"/>
      <c r="R61" s="18"/>
      <c r="S61" s="19"/>
      <c r="T61" s="19"/>
    </row>
    <row r="62" spans="1:20" ht="12" customHeight="1">
      <c r="A62" s="33"/>
      <c r="B62" s="33" t="s">
        <v>66</v>
      </c>
      <c r="C62" s="189">
        <v>338168083</v>
      </c>
      <c r="D62" s="188">
        <v>338168083.00999999</v>
      </c>
      <c r="E62" s="188">
        <v>319268083.00999999</v>
      </c>
      <c r="F62" s="188">
        <v>313768083.00999999</v>
      </c>
      <c r="G62" s="199"/>
      <c r="H62" s="85">
        <f t="shared" si="2"/>
        <v>92.784653187013376</v>
      </c>
      <c r="I62" s="85">
        <f t="shared" si="3"/>
        <v>98.277309793028152</v>
      </c>
      <c r="K62" s="16"/>
      <c r="L62" s="16"/>
      <c r="M62" s="16"/>
      <c r="N62" s="16"/>
      <c r="O62" s="16"/>
      <c r="P62" s="17"/>
      <c r="Q62" s="17"/>
      <c r="R62" s="18"/>
      <c r="S62" s="19"/>
      <c r="T62" s="19"/>
    </row>
    <row r="63" spans="1:20" ht="12" customHeight="1">
      <c r="A63" s="8" t="s">
        <v>165</v>
      </c>
      <c r="B63" s="92"/>
      <c r="C63" s="190">
        <f>SUM(C64:C66)</f>
        <v>41759440</v>
      </c>
      <c r="D63" s="190">
        <f>SUM(D64:D66)</f>
        <v>41759440</v>
      </c>
      <c r="E63" s="190">
        <f>SUM(E64:E66)</f>
        <v>12877727.469999999</v>
      </c>
      <c r="F63" s="190">
        <f>SUM(F64:F66)</f>
        <v>12877727.469999999</v>
      </c>
      <c r="G63" s="190"/>
      <c r="H63" s="89">
        <f t="shared" si="2"/>
        <v>30.837883530047332</v>
      </c>
      <c r="I63" s="89">
        <f t="shared" si="3"/>
        <v>100</v>
      </c>
      <c r="K63" s="16"/>
      <c r="L63" s="16"/>
      <c r="M63" s="16"/>
      <c r="N63" s="16"/>
      <c r="O63" s="16"/>
      <c r="P63" s="17"/>
      <c r="Q63" s="17"/>
      <c r="R63" s="18"/>
      <c r="S63" s="19"/>
      <c r="T63" s="19"/>
    </row>
    <row r="64" spans="1:20" ht="12" customHeight="1">
      <c r="A64" s="33"/>
      <c r="B64" s="33" t="s">
        <v>521</v>
      </c>
      <c r="C64" s="189">
        <v>1000000</v>
      </c>
      <c r="D64" s="188">
        <v>1000000</v>
      </c>
      <c r="E64" s="188">
        <v>498800</v>
      </c>
      <c r="F64" s="188">
        <v>498800</v>
      </c>
      <c r="G64" s="198"/>
      <c r="H64" s="85">
        <f t="shared" si="2"/>
        <v>49.88</v>
      </c>
      <c r="I64" s="85">
        <f t="shared" si="3"/>
        <v>100</v>
      </c>
      <c r="K64" s="16"/>
      <c r="L64" s="16"/>
      <c r="M64" s="16"/>
      <c r="N64" s="16"/>
      <c r="O64" s="16"/>
      <c r="P64" s="17"/>
      <c r="Q64" s="17"/>
      <c r="R64" s="18"/>
      <c r="S64" s="19"/>
      <c r="T64" s="19"/>
    </row>
    <row r="65" spans="1:20" ht="12" customHeight="1">
      <c r="A65" s="33"/>
      <c r="B65" s="33" t="s">
        <v>520</v>
      </c>
      <c r="C65" s="189">
        <v>34759440</v>
      </c>
      <c r="D65" s="188">
        <v>34759440</v>
      </c>
      <c r="E65" s="188">
        <v>9176047.5199999996</v>
      </c>
      <c r="F65" s="188">
        <v>9176047.5199999996</v>
      </c>
      <c r="G65" s="187"/>
      <c r="H65" s="85">
        <f t="shared" si="2"/>
        <v>26.398720807930161</v>
      </c>
      <c r="I65" s="85">
        <f t="shared" si="3"/>
        <v>100</v>
      </c>
      <c r="K65" s="16"/>
      <c r="L65" s="16"/>
      <c r="M65" s="16"/>
      <c r="N65" s="16"/>
      <c r="O65" s="16"/>
      <c r="P65" s="17"/>
      <c r="Q65" s="17"/>
      <c r="R65" s="18"/>
      <c r="S65" s="19"/>
      <c r="T65" s="19"/>
    </row>
    <row r="66" spans="1:20" ht="12" customHeight="1">
      <c r="A66" s="33"/>
      <c r="B66" s="33" t="s">
        <v>50</v>
      </c>
      <c r="C66" s="189">
        <v>6000000</v>
      </c>
      <c r="D66" s="188">
        <v>6000000</v>
      </c>
      <c r="E66" s="188">
        <v>3202879.95</v>
      </c>
      <c r="F66" s="188">
        <v>3202879.95</v>
      </c>
      <c r="G66" s="187"/>
      <c r="H66" s="85">
        <f t="shared" si="2"/>
        <v>53.381332499999999</v>
      </c>
      <c r="I66" s="85">
        <f t="shared" si="3"/>
        <v>100</v>
      </c>
      <c r="K66" s="16"/>
      <c r="L66" s="16"/>
      <c r="M66" s="16"/>
      <c r="N66" s="16"/>
      <c r="O66" s="16"/>
      <c r="P66" s="17"/>
      <c r="Q66" s="17"/>
      <c r="R66" s="18"/>
      <c r="S66" s="19"/>
      <c r="T66" s="19"/>
    </row>
    <row r="67" spans="1:20" ht="12" customHeight="1">
      <c r="A67" s="8" t="s">
        <v>519</v>
      </c>
      <c r="B67" s="92"/>
      <c r="C67" s="201">
        <f>SUM(C68:C70)</f>
        <v>660627542.94000006</v>
      </c>
      <c r="D67" s="201">
        <f>SUM(D68:D70)</f>
        <v>501680552.64999998</v>
      </c>
      <c r="E67" s="201">
        <f>SUM(E68:E70)</f>
        <v>350115939.91000003</v>
      </c>
      <c r="F67" s="201">
        <f>SUM(F68:F70)</f>
        <v>349857700.79000002</v>
      </c>
      <c r="G67" s="201"/>
      <c r="H67" s="195">
        <f t="shared" si="2"/>
        <v>69.737146266078227</v>
      </c>
      <c r="I67" s="195">
        <f t="shared" si="3"/>
        <v>99.926241827188335</v>
      </c>
      <c r="K67" s="16"/>
      <c r="L67" s="16"/>
      <c r="M67" s="16"/>
      <c r="N67" s="16"/>
      <c r="O67" s="16"/>
      <c r="P67" s="17"/>
      <c r="Q67" s="17"/>
      <c r="R67" s="18"/>
      <c r="S67" s="19"/>
      <c r="T67" s="19"/>
    </row>
    <row r="68" spans="1:20" ht="12" customHeight="1">
      <c r="A68" s="33"/>
      <c r="B68" s="33" t="s">
        <v>518</v>
      </c>
      <c r="C68" s="189">
        <v>26499999.99000001</v>
      </c>
      <c r="D68" s="188">
        <v>26968954.310000002</v>
      </c>
      <c r="E68" s="188">
        <v>11325775.869999999</v>
      </c>
      <c r="F68" s="188">
        <v>11093243.749999996</v>
      </c>
      <c r="G68" s="199"/>
      <c r="H68" s="85">
        <f t="shared" si="2"/>
        <v>41.133384789363738</v>
      </c>
      <c r="I68" s="85">
        <f t="shared" si="3"/>
        <v>97.946876905661355</v>
      </c>
      <c r="K68" s="16"/>
      <c r="L68" s="16"/>
      <c r="M68" s="16"/>
      <c r="N68" s="16"/>
      <c r="O68" s="16"/>
      <c r="P68" s="17"/>
      <c r="Q68" s="17"/>
      <c r="R68" s="18"/>
      <c r="S68" s="19"/>
      <c r="T68" s="19"/>
    </row>
    <row r="69" spans="1:20" ht="12" customHeight="1">
      <c r="A69" s="33"/>
      <c r="B69" s="33" t="s">
        <v>517</v>
      </c>
      <c r="C69" s="189">
        <v>20721421.950000003</v>
      </c>
      <c r="D69" s="188">
        <v>23942390.339999996</v>
      </c>
      <c r="E69" s="188">
        <v>10890877.040000001</v>
      </c>
      <c r="F69" s="188">
        <v>10865170.040000001</v>
      </c>
      <c r="G69" s="199"/>
      <c r="H69" s="85">
        <f t="shared" si="2"/>
        <v>45.380473234737188</v>
      </c>
      <c r="I69" s="85">
        <f t="shared" si="3"/>
        <v>99.763958403849543</v>
      </c>
      <c r="K69" s="16"/>
      <c r="L69" s="16"/>
      <c r="M69" s="16"/>
      <c r="N69" s="16"/>
      <c r="O69" s="16"/>
      <c r="P69" s="17"/>
      <c r="Q69" s="17"/>
      <c r="R69" s="18"/>
      <c r="S69" s="19"/>
      <c r="T69" s="19"/>
    </row>
    <row r="70" spans="1:20" ht="12" customHeight="1">
      <c r="A70" s="33"/>
      <c r="B70" s="87" t="s">
        <v>516</v>
      </c>
      <c r="C70" s="189">
        <v>613406121</v>
      </c>
      <c r="D70" s="188">
        <v>450769208</v>
      </c>
      <c r="E70" s="188">
        <v>327899287</v>
      </c>
      <c r="F70" s="188">
        <v>327899287</v>
      </c>
      <c r="G70" s="199"/>
      <c r="H70" s="85">
        <f t="shared" si="2"/>
        <v>72.74216631939953</v>
      </c>
      <c r="I70" s="85">
        <f t="shared" si="3"/>
        <v>100</v>
      </c>
      <c r="K70" s="16"/>
      <c r="L70" s="16"/>
      <c r="M70" s="16"/>
      <c r="N70" s="16"/>
      <c r="O70" s="16"/>
      <c r="P70" s="17"/>
      <c r="Q70" s="17"/>
      <c r="R70" s="18"/>
      <c r="S70" s="19"/>
      <c r="T70" s="19"/>
    </row>
    <row r="71" spans="1:20" ht="12" customHeight="1">
      <c r="A71" s="8" t="s">
        <v>254</v>
      </c>
      <c r="B71" s="92"/>
      <c r="C71" s="190">
        <f>SUM(C72:C75)</f>
        <v>3712883386.576026</v>
      </c>
      <c r="D71" s="190">
        <f>SUM(D72:D75)</f>
        <v>3357657105.0560265</v>
      </c>
      <c r="E71" s="190">
        <f>SUM(E72:E75)</f>
        <v>1813486337.3986363</v>
      </c>
      <c r="F71" s="190">
        <f>SUM(F72:F75)</f>
        <v>1693145635.468636</v>
      </c>
      <c r="G71" s="190"/>
      <c r="H71" s="89">
        <f t="shared" si="2"/>
        <v>50.426400984158384</v>
      </c>
      <c r="I71" s="89">
        <f t="shared" si="3"/>
        <v>93.36412414870334</v>
      </c>
      <c r="K71" s="16"/>
      <c r="L71" s="16"/>
      <c r="M71" s="16"/>
      <c r="N71" s="16"/>
      <c r="O71" s="16"/>
      <c r="P71" s="17"/>
      <c r="Q71" s="17"/>
      <c r="R71" s="18"/>
      <c r="S71" s="19"/>
      <c r="T71" s="19"/>
    </row>
    <row r="72" spans="1:20" ht="12" customHeight="1">
      <c r="A72" s="33"/>
      <c r="B72" s="33" t="s">
        <v>50</v>
      </c>
      <c r="C72" s="189">
        <v>2352000</v>
      </c>
      <c r="D72" s="188">
        <v>2352000</v>
      </c>
      <c r="E72" s="188">
        <v>1527.92</v>
      </c>
      <c r="F72" s="188">
        <v>1527.92</v>
      </c>
      <c r="G72" s="204"/>
      <c r="H72" s="85">
        <f t="shared" ref="H72:H103" si="4">IFERROR(+F72/D72*100,"n.a.")</f>
        <v>6.4962585034013615E-2</v>
      </c>
      <c r="I72" s="85">
        <f t="shared" ref="I72:I103" si="5">IFERROR(+F72/E72*100,"n.a.")</f>
        <v>100</v>
      </c>
      <c r="K72" s="16"/>
      <c r="L72" s="16"/>
      <c r="M72" s="16"/>
      <c r="N72" s="16"/>
      <c r="O72" s="16"/>
      <c r="P72" s="17"/>
      <c r="Q72" s="17"/>
      <c r="R72" s="18"/>
      <c r="S72" s="19"/>
      <c r="T72" s="19"/>
    </row>
    <row r="73" spans="1:20" ht="12" customHeight="1">
      <c r="A73" s="33"/>
      <c r="B73" s="33" t="s">
        <v>515</v>
      </c>
      <c r="C73" s="189">
        <v>1458572954</v>
      </c>
      <c r="D73" s="188">
        <v>1338088341.47</v>
      </c>
      <c r="E73" s="188">
        <v>888008876.22000003</v>
      </c>
      <c r="F73" s="188">
        <v>887799882.52999985</v>
      </c>
      <c r="G73" s="198"/>
      <c r="H73" s="85">
        <f t="shared" si="4"/>
        <v>66.348375889343643</v>
      </c>
      <c r="I73" s="85">
        <f t="shared" si="5"/>
        <v>99.976464909800242</v>
      </c>
      <c r="K73" s="16"/>
      <c r="L73" s="16"/>
      <c r="M73" s="16"/>
      <c r="N73" s="16"/>
      <c r="O73" s="16"/>
      <c r="P73" s="17"/>
      <c r="Q73" s="17"/>
      <c r="R73" s="18"/>
      <c r="S73" s="19"/>
      <c r="T73" s="19"/>
    </row>
    <row r="74" spans="1:20" ht="12" customHeight="1">
      <c r="A74" s="33"/>
      <c r="B74" s="33" t="s">
        <v>514</v>
      </c>
      <c r="C74" s="189">
        <v>1065000819</v>
      </c>
      <c r="D74" s="188">
        <v>830259150.01000094</v>
      </c>
      <c r="E74" s="188">
        <v>395618054.24999976</v>
      </c>
      <c r="F74" s="188">
        <v>275486346.01000005</v>
      </c>
      <c r="G74" s="198"/>
      <c r="H74" s="85">
        <f t="shared" si="4"/>
        <v>33.180766030302905</v>
      </c>
      <c r="I74" s="85">
        <f t="shared" si="5"/>
        <v>69.634422153017866</v>
      </c>
      <c r="K74" s="16"/>
      <c r="L74" s="16"/>
      <c r="M74" s="16"/>
      <c r="N74" s="16"/>
      <c r="O74" s="16"/>
      <c r="P74" s="17"/>
      <c r="Q74" s="17"/>
      <c r="R74" s="18"/>
      <c r="S74" s="19"/>
      <c r="T74" s="19"/>
    </row>
    <row r="75" spans="1:20" ht="12" customHeight="1">
      <c r="A75" s="33"/>
      <c r="B75" s="33" t="s">
        <v>56</v>
      </c>
      <c r="C75" s="189">
        <v>1186957613.5760262</v>
      </c>
      <c r="D75" s="188">
        <v>1186957613.5760252</v>
      </c>
      <c r="E75" s="188">
        <v>529857879.00863636</v>
      </c>
      <c r="F75" s="188">
        <v>529857879.00863636</v>
      </c>
      <c r="G75" s="198"/>
      <c r="H75" s="85">
        <f t="shared" si="4"/>
        <v>44.640000025973862</v>
      </c>
      <c r="I75" s="85">
        <f t="shared" si="5"/>
        <v>100</v>
      </c>
      <c r="K75" s="16"/>
      <c r="L75" s="16"/>
      <c r="M75" s="16"/>
      <c r="N75" s="16"/>
      <c r="O75" s="16"/>
      <c r="P75" s="17"/>
      <c r="Q75" s="17"/>
      <c r="R75" s="18"/>
      <c r="S75" s="19"/>
      <c r="T75" s="19"/>
    </row>
    <row r="76" spans="1:20" ht="12" customHeight="1">
      <c r="A76" s="8" t="s">
        <v>25</v>
      </c>
      <c r="B76" s="8"/>
      <c r="C76" s="201">
        <f>SUM(C77:C81)</f>
        <v>534107444.42984098</v>
      </c>
      <c r="D76" s="201">
        <f>SUM(D77:D81)</f>
        <v>441042088.48176765</v>
      </c>
      <c r="E76" s="201">
        <f>SUM(E77:E81)</f>
        <v>179667162.15403625</v>
      </c>
      <c r="F76" s="201">
        <f>SUM(F77:F81)</f>
        <v>179156330.88963628</v>
      </c>
      <c r="G76" s="201"/>
      <c r="H76" s="89">
        <f t="shared" si="4"/>
        <v>40.621141511994828</v>
      </c>
      <c r="I76" s="89">
        <f t="shared" si="5"/>
        <v>99.715679115607102</v>
      </c>
      <c r="K76" s="16"/>
      <c r="L76" s="16"/>
      <c r="M76" s="16"/>
      <c r="N76" s="16"/>
      <c r="O76" s="16"/>
      <c r="P76" s="17"/>
      <c r="Q76" s="17"/>
      <c r="R76" s="18"/>
      <c r="S76" s="19"/>
      <c r="T76" s="19"/>
    </row>
    <row r="77" spans="1:20" ht="12" customHeight="1">
      <c r="A77" s="33"/>
      <c r="B77" s="33" t="s">
        <v>253</v>
      </c>
      <c r="C77" s="189">
        <v>634077.28</v>
      </c>
      <c r="D77" s="188">
        <v>280437.64500000002</v>
      </c>
      <c r="E77" s="188">
        <v>24440.1194</v>
      </c>
      <c r="F77" s="188">
        <v>946.255</v>
      </c>
      <c r="G77" s="199"/>
      <c r="H77" s="85">
        <f t="shared" si="4"/>
        <v>0.33742081951943359</v>
      </c>
      <c r="I77" s="85">
        <f t="shared" si="5"/>
        <v>3.8717282207712951</v>
      </c>
      <c r="K77" s="16"/>
      <c r="L77" s="16"/>
      <c r="M77" s="16"/>
      <c r="N77" s="16"/>
      <c r="O77" s="16"/>
      <c r="P77" s="17"/>
      <c r="Q77" s="17"/>
      <c r="R77" s="18"/>
      <c r="S77" s="19"/>
      <c r="T77" s="19"/>
    </row>
    <row r="78" spans="1:20" ht="12" customHeight="1">
      <c r="A78" s="33"/>
      <c r="B78" s="33" t="s">
        <v>296</v>
      </c>
      <c r="C78" s="189">
        <v>81639716.920621574</v>
      </c>
      <c r="D78" s="188">
        <v>81639716.920621574</v>
      </c>
      <c r="E78" s="188">
        <v>30261463.694636233</v>
      </c>
      <c r="F78" s="188">
        <v>30261463.694636233</v>
      </c>
      <c r="G78" s="199"/>
      <c r="H78" s="85">
        <f t="shared" si="4"/>
        <v>37.067085526594248</v>
      </c>
      <c r="I78" s="85">
        <f t="shared" si="5"/>
        <v>100</v>
      </c>
      <c r="K78" s="16"/>
      <c r="L78" s="16"/>
      <c r="M78" s="16"/>
      <c r="N78" s="16"/>
      <c r="O78" s="16"/>
      <c r="P78" s="17"/>
      <c r="Q78" s="17"/>
      <c r="R78" s="18"/>
      <c r="S78" s="19"/>
      <c r="T78" s="19"/>
    </row>
    <row r="79" spans="1:20" ht="12" customHeight="1">
      <c r="A79" s="33"/>
      <c r="B79" s="33" t="s">
        <v>44</v>
      </c>
      <c r="C79" s="189">
        <v>226131407.15921938</v>
      </c>
      <c r="D79" s="188">
        <v>143177977.13614607</v>
      </c>
      <c r="E79" s="188">
        <v>0</v>
      </c>
      <c r="F79" s="188">
        <v>0</v>
      </c>
      <c r="G79" s="187"/>
      <c r="H79" s="85">
        <f t="shared" si="4"/>
        <v>0</v>
      </c>
      <c r="I79" s="85" t="str">
        <f t="shared" si="5"/>
        <v>n.a.</v>
      </c>
      <c r="K79" s="16"/>
      <c r="L79" s="16"/>
      <c r="M79" s="16"/>
      <c r="N79" s="16"/>
      <c r="O79" s="16"/>
      <c r="P79" s="17"/>
      <c r="Q79" s="17"/>
      <c r="R79" s="18"/>
      <c r="S79" s="19"/>
      <c r="T79" s="19"/>
    </row>
    <row r="80" spans="1:20" ht="12" customHeight="1">
      <c r="A80" s="33"/>
      <c r="B80" s="33" t="s">
        <v>513</v>
      </c>
      <c r="C80" s="189">
        <v>215041703.06999999</v>
      </c>
      <c r="D80" s="188">
        <v>205283416.78</v>
      </c>
      <c r="E80" s="188">
        <v>149381258.34000003</v>
      </c>
      <c r="F80" s="188">
        <v>148893920.94000006</v>
      </c>
      <c r="G80" s="199"/>
      <c r="H80" s="85">
        <f t="shared" si="4"/>
        <v>72.530905455245829</v>
      </c>
      <c r="I80" s="85">
        <f t="shared" si="5"/>
        <v>99.673762689231893</v>
      </c>
      <c r="K80" s="16"/>
      <c r="L80" s="16"/>
      <c r="M80" s="16"/>
      <c r="N80" s="16"/>
      <c r="O80" s="16"/>
      <c r="P80" s="17"/>
      <c r="Q80" s="17"/>
      <c r="R80" s="18"/>
      <c r="S80" s="19"/>
      <c r="T80" s="19"/>
    </row>
    <row r="81" spans="1:20" ht="12" customHeight="1">
      <c r="A81" s="33"/>
      <c r="B81" s="33" t="s">
        <v>252</v>
      </c>
      <c r="C81" s="189">
        <v>10660540</v>
      </c>
      <c r="D81" s="188">
        <v>10660540</v>
      </c>
      <c r="E81" s="188">
        <v>0</v>
      </c>
      <c r="F81" s="188">
        <v>0</v>
      </c>
      <c r="G81" s="199"/>
      <c r="H81" s="85">
        <f t="shared" si="4"/>
        <v>0</v>
      </c>
      <c r="I81" s="85" t="str">
        <f t="shared" si="5"/>
        <v>n.a.</v>
      </c>
      <c r="K81" s="16"/>
      <c r="L81" s="16"/>
      <c r="M81" s="16"/>
      <c r="N81" s="16"/>
      <c r="O81" s="16"/>
      <c r="P81" s="17"/>
      <c r="Q81" s="17"/>
      <c r="R81" s="18"/>
      <c r="S81" s="19"/>
      <c r="T81" s="19"/>
    </row>
    <row r="82" spans="1:20" ht="12" customHeight="1">
      <c r="A82" s="8" t="s">
        <v>159</v>
      </c>
      <c r="B82" s="92"/>
      <c r="C82" s="201">
        <f>SUM(C83:C87)</f>
        <v>179641565.64816919</v>
      </c>
      <c r="D82" s="201">
        <f>SUM(D83:D87)</f>
        <v>199101342.00451297</v>
      </c>
      <c r="E82" s="201">
        <f>SUM(E83:E87)</f>
        <v>87275244.89734824</v>
      </c>
      <c r="F82" s="201">
        <f>SUM(F83:F87)</f>
        <v>84700146.119382054</v>
      </c>
      <c r="G82" s="201"/>
      <c r="H82" s="89">
        <f t="shared" si="4"/>
        <v>42.541223111124076</v>
      </c>
      <c r="I82" s="89">
        <f t="shared" si="5"/>
        <v>97.049451100372181</v>
      </c>
      <c r="K82" s="16"/>
      <c r="L82" s="16"/>
      <c r="M82" s="16"/>
      <c r="N82" s="16"/>
      <c r="O82" s="16"/>
      <c r="P82" s="17"/>
      <c r="Q82" s="17"/>
      <c r="R82" s="18"/>
      <c r="S82" s="19"/>
      <c r="T82" s="19"/>
    </row>
    <row r="83" spans="1:20" ht="12" customHeight="1">
      <c r="A83" s="33"/>
      <c r="B83" s="33" t="s">
        <v>512</v>
      </c>
      <c r="C83" s="189">
        <v>66533233.629428223</v>
      </c>
      <c r="D83" s="188">
        <v>67218638.048894316</v>
      </c>
      <c r="E83" s="188">
        <v>24293410.636559647</v>
      </c>
      <c r="F83" s="188">
        <v>22368315.966559645</v>
      </c>
      <c r="G83" s="199"/>
      <c r="H83" s="85">
        <f t="shared" si="4"/>
        <v>33.276955046737342</v>
      </c>
      <c r="I83" s="85">
        <f t="shared" si="5"/>
        <v>92.075650888217041</v>
      </c>
      <c r="K83" s="16"/>
      <c r="L83" s="16"/>
      <c r="M83" s="16"/>
      <c r="N83" s="16"/>
      <c r="O83" s="16"/>
      <c r="P83" s="17"/>
      <c r="Q83" s="17"/>
      <c r="R83" s="18"/>
      <c r="S83" s="19"/>
      <c r="T83" s="19"/>
    </row>
    <row r="84" spans="1:20" ht="12" customHeight="1">
      <c r="A84" s="33"/>
      <c r="B84" s="33" t="s">
        <v>511</v>
      </c>
      <c r="C84" s="189">
        <v>66179517.013999999</v>
      </c>
      <c r="D84" s="188">
        <v>66838868.810877681</v>
      </c>
      <c r="E84" s="188">
        <v>24650308.332000002</v>
      </c>
      <c r="F84" s="188">
        <v>24648220.332000002</v>
      </c>
      <c r="G84" s="199"/>
      <c r="H84" s="85">
        <f t="shared" si="4"/>
        <v>36.877075825060388</v>
      </c>
      <c r="I84" s="85">
        <f t="shared" si="5"/>
        <v>99.99152951771687</v>
      </c>
      <c r="K84" s="16"/>
      <c r="L84" s="16"/>
      <c r="M84" s="16"/>
      <c r="N84" s="16"/>
      <c r="O84" s="16"/>
      <c r="P84" s="17"/>
      <c r="Q84" s="17"/>
      <c r="R84" s="18"/>
      <c r="S84" s="19"/>
      <c r="T84" s="19"/>
    </row>
    <row r="85" spans="1:20" ht="12" customHeight="1">
      <c r="A85" s="33"/>
      <c r="B85" s="33" t="s">
        <v>54</v>
      </c>
      <c r="C85" s="189">
        <v>4076570</v>
      </c>
      <c r="D85" s="188">
        <v>3659340.14</v>
      </c>
      <c r="E85" s="188">
        <v>885612.84</v>
      </c>
      <c r="F85" s="188">
        <v>573794.31000000006</v>
      </c>
      <c r="G85" s="199"/>
      <c r="H85" s="85">
        <f t="shared" si="4"/>
        <v>15.68026715330158</v>
      </c>
      <c r="I85" s="85">
        <f t="shared" si="5"/>
        <v>64.790649376763781</v>
      </c>
      <c r="K85" s="16"/>
      <c r="L85" s="16"/>
      <c r="M85" s="16"/>
      <c r="N85" s="16"/>
      <c r="O85" s="16"/>
      <c r="P85" s="17"/>
      <c r="Q85" s="17"/>
      <c r="R85" s="18"/>
      <c r="S85" s="19"/>
      <c r="T85" s="19"/>
    </row>
    <row r="86" spans="1:20" ht="12" customHeight="1">
      <c r="A86" s="33"/>
      <c r="B86" s="33" t="s">
        <v>53</v>
      </c>
      <c r="C86" s="189">
        <v>14461564</v>
      </c>
      <c r="D86" s="188">
        <v>32993814</v>
      </c>
      <c r="E86" s="188">
        <v>24471870</v>
      </c>
      <c r="F86" s="188">
        <v>24371870</v>
      </c>
      <c r="G86" s="199"/>
      <c r="H86" s="85">
        <f t="shared" si="4"/>
        <v>73.867998407216575</v>
      </c>
      <c r="I86" s="85">
        <f t="shared" si="5"/>
        <v>99.591367557934888</v>
      </c>
      <c r="K86" s="16"/>
      <c r="L86" s="16"/>
      <c r="M86" s="16"/>
      <c r="N86" s="16"/>
      <c r="O86" s="16"/>
      <c r="P86" s="17"/>
      <c r="Q86" s="17"/>
      <c r="R86" s="18"/>
      <c r="S86" s="19"/>
      <c r="T86" s="19"/>
    </row>
    <row r="87" spans="1:20" ht="12" customHeight="1">
      <c r="A87" s="33"/>
      <c r="B87" s="87" t="s">
        <v>50</v>
      </c>
      <c r="C87" s="189">
        <v>28390681.004740972</v>
      </c>
      <c r="D87" s="188">
        <v>28390681.004740968</v>
      </c>
      <c r="E87" s="188">
        <v>12974043.088788578</v>
      </c>
      <c r="F87" s="188">
        <v>12737945.510822404</v>
      </c>
      <c r="G87" s="199"/>
      <c r="H87" s="85">
        <f t="shared" si="4"/>
        <v>44.866643067474463</v>
      </c>
      <c r="I87" s="85">
        <f t="shared" si="5"/>
        <v>98.180231279097598</v>
      </c>
      <c r="K87" s="16"/>
      <c r="L87" s="16"/>
      <c r="M87" s="16"/>
      <c r="N87" s="16"/>
      <c r="O87" s="16"/>
      <c r="P87" s="17"/>
      <c r="Q87" s="17"/>
      <c r="R87" s="18"/>
      <c r="S87" s="19"/>
      <c r="T87" s="19"/>
    </row>
    <row r="88" spans="1:20" ht="12" customHeight="1">
      <c r="A88" s="8" t="s">
        <v>510</v>
      </c>
      <c r="B88" s="92"/>
      <c r="C88" s="203">
        <f>SUM(C89:C92)</f>
        <v>8249760</v>
      </c>
      <c r="D88" s="203">
        <f>SUM(D89:D92)</f>
        <v>7032763</v>
      </c>
      <c r="E88" s="203">
        <f>SUM(E89:E92)</f>
        <v>40000</v>
      </c>
      <c r="F88" s="203">
        <f>SUM(F89:F92)</f>
        <v>38000</v>
      </c>
      <c r="G88" s="203"/>
      <c r="H88" s="89">
        <f t="shared" si="4"/>
        <v>0.54032817542692679</v>
      </c>
      <c r="I88" s="89">
        <f t="shared" si="5"/>
        <v>95</v>
      </c>
      <c r="K88" s="16"/>
      <c r="L88" s="16"/>
      <c r="M88" s="16"/>
      <c r="N88" s="16"/>
      <c r="O88" s="16"/>
      <c r="P88" s="17"/>
      <c r="Q88" s="17"/>
      <c r="R88" s="18"/>
      <c r="S88" s="19"/>
      <c r="T88" s="19"/>
    </row>
    <row r="89" spans="1:20" ht="12" customHeight="1">
      <c r="A89" s="33"/>
      <c r="B89" s="33" t="s">
        <v>509</v>
      </c>
      <c r="C89" s="189">
        <v>99760</v>
      </c>
      <c r="D89" s="188">
        <v>99760</v>
      </c>
      <c r="E89" s="188">
        <v>40000</v>
      </c>
      <c r="F89" s="188">
        <v>38000</v>
      </c>
      <c r="G89" s="187"/>
      <c r="H89" s="85">
        <f t="shared" si="4"/>
        <v>38.091419406575781</v>
      </c>
      <c r="I89" s="85">
        <f t="shared" si="5"/>
        <v>95</v>
      </c>
      <c r="K89" s="16"/>
      <c r="L89" s="16"/>
      <c r="M89" s="16"/>
      <c r="N89" s="16"/>
      <c r="O89" s="16"/>
      <c r="P89" s="17"/>
      <c r="Q89" s="17"/>
      <c r="R89" s="18"/>
      <c r="S89" s="19"/>
      <c r="T89" s="19"/>
    </row>
    <row r="90" spans="1:20" ht="12" customHeight="1">
      <c r="A90" s="33"/>
      <c r="B90" s="87" t="s">
        <v>50</v>
      </c>
      <c r="C90" s="189">
        <v>4008270</v>
      </c>
      <c r="D90" s="188">
        <v>2791273</v>
      </c>
      <c r="E90" s="188">
        <v>0</v>
      </c>
      <c r="F90" s="188">
        <v>0</v>
      </c>
      <c r="G90" s="198"/>
      <c r="H90" s="85">
        <f t="shared" si="4"/>
        <v>0</v>
      </c>
      <c r="I90" s="85" t="str">
        <f t="shared" si="5"/>
        <v>n.a.</v>
      </c>
      <c r="K90" s="16"/>
      <c r="L90" s="16"/>
      <c r="M90" s="16"/>
      <c r="N90" s="16"/>
      <c r="O90" s="16"/>
      <c r="P90" s="17"/>
      <c r="Q90" s="17"/>
      <c r="R90" s="18"/>
      <c r="S90" s="19"/>
      <c r="T90" s="19"/>
    </row>
    <row r="91" spans="1:20">
      <c r="A91" s="33"/>
      <c r="B91" s="87" t="s">
        <v>508</v>
      </c>
      <c r="C91" s="189">
        <v>3991730</v>
      </c>
      <c r="D91" s="188">
        <v>3991730</v>
      </c>
      <c r="E91" s="188">
        <v>0</v>
      </c>
      <c r="F91" s="188">
        <v>0</v>
      </c>
      <c r="G91" s="187"/>
      <c r="H91" s="85">
        <f t="shared" si="4"/>
        <v>0</v>
      </c>
      <c r="I91" s="85" t="str">
        <f t="shared" si="5"/>
        <v>n.a.</v>
      </c>
      <c r="K91" s="16"/>
      <c r="L91" s="16"/>
      <c r="M91" s="16"/>
      <c r="N91" s="16"/>
      <c r="O91" s="16"/>
      <c r="P91" s="17"/>
      <c r="Q91" s="17"/>
      <c r="R91" s="18"/>
      <c r="S91" s="19"/>
      <c r="T91" s="19"/>
    </row>
    <row r="92" spans="1:20" ht="12" customHeight="1">
      <c r="A92" s="33"/>
      <c r="B92" s="33" t="s">
        <v>507</v>
      </c>
      <c r="C92" s="189">
        <v>150000</v>
      </c>
      <c r="D92" s="188">
        <v>150000</v>
      </c>
      <c r="E92" s="188">
        <v>0</v>
      </c>
      <c r="F92" s="188">
        <v>0</v>
      </c>
      <c r="G92" s="187"/>
      <c r="H92" s="85">
        <f t="shared" si="4"/>
        <v>0</v>
      </c>
      <c r="I92" s="85" t="str">
        <f t="shared" si="5"/>
        <v>n.a.</v>
      </c>
      <c r="K92" s="16"/>
      <c r="L92" s="16"/>
      <c r="M92" s="16"/>
      <c r="N92" s="16"/>
      <c r="O92" s="16"/>
      <c r="P92" s="17"/>
      <c r="Q92" s="17"/>
      <c r="R92" s="18"/>
      <c r="S92" s="19"/>
      <c r="T92" s="19"/>
    </row>
    <row r="93" spans="1:20" ht="12" customHeight="1">
      <c r="A93" s="8" t="s">
        <v>292</v>
      </c>
      <c r="B93" s="92"/>
      <c r="C93" s="190">
        <f>C94</f>
        <v>450000</v>
      </c>
      <c r="D93" s="190">
        <f>D94</f>
        <v>465000</v>
      </c>
      <c r="E93" s="190">
        <f>E94</f>
        <v>450000</v>
      </c>
      <c r="F93" s="190">
        <f>F94</f>
        <v>444100.39</v>
      </c>
      <c r="G93" s="190"/>
      <c r="H93" s="89">
        <f t="shared" si="4"/>
        <v>95.505460215053759</v>
      </c>
      <c r="I93" s="89">
        <f t="shared" si="5"/>
        <v>98.688975555555558</v>
      </c>
      <c r="K93" s="16"/>
      <c r="L93" s="16"/>
      <c r="M93" s="16"/>
      <c r="N93" s="16"/>
      <c r="O93" s="16"/>
      <c r="P93" s="17"/>
      <c r="Q93" s="17"/>
      <c r="R93" s="18"/>
      <c r="S93" s="19"/>
      <c r="T93" s="19"/>
    </row>
    <row r="94" spans="1:20" ht="12" customHeight="1">
      <c r="A94" s="33"/>
      <c r="B94" s="33" t="s">
        <v>506</v>
      </c>
      <c r="C94" s="189">
        <v>450000</v>
      </c>
      <c r="D94" s="188">
        <v>465000</v>
      </c>
      <c r="E94" s="188">
        <v>450000</v>
      </c>
      <c r="F94" s="188">
        <v>444100.39</v>
      </c>
      <c r="G94" s="187"/>
      <c r="H94" s="85">
        <f t="shared" si="4"/>
        <v>95.505460215053759</v>
      </c>
      <c r="I94" s="85">
        <f t="shared" si="5"/>
        <v>98.688975555555558</v>
      </c>
      <c r="J94" s="202"/>
      <c r="K94" s="16"/>
      <c r="L94" s="16"/>
      <c r="M94" s="16"/>
      <c r="N94" s="16"/>
      <c r="O94" s="16"/>
      <c r="P94" s="17"/>
      <c r="Q94" s="17"/>
      <c r="R94" s="18"/>
      <c r="S94" s="19"/>
      <c r="T94" s="19"/>
    </row>
    <row r="95" spans="1:20" ht="12" customHeight="1">
      <c r="A95" s="8" t="s">
        <v>505</v>
      </c>
      <c r="B95" s="92"/>
      <c r="C95" s="201">
        <f>SUM(C96:C101)</f>
        <v>6690238847.3861408</v>
      </c>
      <c r="D95" s="201">
        <f>SUM(D96:D101)</f>
        <v>6508630896.3736715</v>
      </c>
      <c r="E95" s="201">
        <f>SUM(E96:E101)</f>
        <v>3565099572.3627462</v>
      </c>
      <c r="F95" s="201">
        <f>SUM(F96:F101)</f>
        <v>3463818557.4310007</v>
      </c>
      <c r="G95" s="201"/>
      <c r="H95" s="89">
        <f t="shared" si="4"/>
        <v>53.218850670436559</v>
      </c>
      <c r="I95" s="89">
        <f t="shared" si="5"/>
        <v>97.15909716191679</v>
      </c>
      <c r="K95" s="16"/>
      <c r="L95" s="16"/>
      <c r="M95" s="16"/>
      <c r="N95" s="16"/>
      <c r="O95" s="16"/>
      <c r="P95" s="17"/>
      <c r="Q95" s="17"/>
      <c r="R95" s="18"/>
      <c r="S95" s="19"/>
      <c r="T95" s="19"/>
    </row>
    <row r="96" spans="1:20" ht="12" customHeight="1">
      <c r="A96" s="33"/>
      <c r="B96" s="33" t="s">
        <v>504</v>
      </c>
      <c r="C96" s="189">
        <v>256070013</v>
      </c>
      <c r="D96" s="188">
        <v>263467490.37</v>
      </c>
      <c r="E96" s="188">
        <v>119083242.89</v>
      </c>
      <c r="F96" s="188">
        <v>92088002.330000013</v>
      </c>
      <c r="G96" s="198"/>
      <c r="H96" s="85">
        <f t="shared" si="4"/>
        <v>34.95232075907218</v>
      </c>
      <c r="I96" s="85">
        <f t="shared" si="5"/>
        <v>77.330781472808795</v>
      </c>
      <c r="K96" s="16"/>
      <c r="L96" s="16"/>
      <c r="M96" s="16"/>
      <c r="N96" s="16"/>
      <c r="O96" s="16"/>
      <c r="P96" s="17"/>
      <c r="Q96" s="17"/>
      <c r="R96" s="18"/>
      <c r="S96" s="19"/>
      <c r="T96" s="19"/>
    </row>
    <row r="97" spans="1:20">
      <c r="A97" s="33"/>
      <c r="B97" s="87" t="s">
        <v>503</v>
      </c>
      <c r="C97" s="189">
        <v>1035750905.8536413</v>
      </c>
      <c r="D97" s="188">
        <v>847881092.66053557</v>
      </c>
      <c r="E97" s="188">
        <v>511446175.73699999</v>
      </c>
      <c r="F97" s="188">
        <v>511446175.73699999</v>
      </c>
      <c r="G97" s="198"/>
      <c r="H97" s="85">
        <f t="shared" si="4"/>
        <v>60.320507222557765</v>
      </c>
      <c r="I97" s="85">
        <f t="shared" si="5"/>
        <v>100</v>
      </c>
      <c r="K97" s="16"/>
      <c r="L97" s="16"/>
      <c r="M97" s="16"/>
      <c r="N97" s="16"/>
      <c r="O97" s="16"/>
      <c r="P97" s="17"/>
      <c r="Q97" s="17"/>
      <c r="R97" s="18"/>
      <c r="S97" s="19"/>
      <c r="T97" s="19"/>
    </row>
    <row r="98" spans="1:20" ht="12" customHeight="1">
      <c r="A98" s="33"/>
      <c r="B98" s="87" t="s">
        <v>45</v>
      </c>
      <c r="C98" s="189">
        <v>155536133.5325</v>
      </c>
      <c r="D98" s="188">
        <v>155997225.23313501</v>
      </c>
      <c r="E98" s="188">
        <v>85769156.485745013</v>
      </c>
      <c r="F98" s="188">
        <v>67563250.273999989</v>
      </c>
      <c r="G98" s="198"/>
      <c r="H98" s="85">
        <f t="shared" si="4"/>
        <v>43.310546179925922</v>
      </c>
      <c r="I98" s="85">
        <f t="shared" si="5"/>
        <v>78.773364508054968</v>
      </c>
      <c r="K98" s="16"/>
      <c r="L98" s="16"/>
      <c r="M98" s="16"/>
      <c r="N98" s="16"/>
      <c r="O98" s="16"/>
      <c r="P98" s="17"/>
      <c r="Q98" s="17"/>
      <c r="R98" s="18"/>
      <c r="S98" s="19"/>
      <c r="T98" s="19"/>
    </row>
    <row r="99" spans="1:20" ht="12" customHeight="1">
      <c r="A99" s="33"/>
      <c r="B99" s="33" t="s">
        <v>43</v>
      </c>
      <c r="C99" s="189">
        <v>303089673</v>
      </c>
      <c r="D99" s="188">
        <v>298421737.87</v>
      </c>
      <c r="E99" s="188">
        <v>290628787.50999999</v>
      </c>
      <c r="F99" s="188">
        <v>286843792</v>
      </c>
      <c r="G99" s="198"/>
      <c r="H99" s="85">
        <f t="shared" si="4"/>
        <v>96.120273961059894</v>
      </c>
      <c r="I99" s="85">
        <f t="shared" si="5"/>
        <v>98.697652926116362</v>
      </c>
      <c r="K99" s="16"/>
      <c r="L99" s="16"/>
      <c r="M99" s="16"/>
      <c r="N99" s="16"/>
      <c r="O99" s="16"/>
      <c r="P99" s="17"/>
      <c r="Q99" s="17"/>
      <c r="R99" s="18"/>
      <c r="S99" s="19"/>
      <c r="T99" s="19"/>
    </row>
    <row r="100" spans="1:20" ht="12" customHeight="1">
      <c r="A100" s="33"/>
      <c r="B100" s="33" t="s">
        <v>42</v>
      </c>
      <c r="C100" s="189">
        <v>3925587176</v>
      </c>
      <c r="D100" s="188">
        <v>3925587176.000001</v>
      </c>
      <c r="E100" s="188">
        <v>1540896035.5000014</v>
      </c>
      <c r="F100" s="188">
        <v>1488601162.8500011</v>
      </c>
      <c r="G100" s="198"/>
      <c r="H100" s="85">
        <f t="shared" si="4"/>
        <v>37.920471412554889</v>
      </c>
      <c r="I100" s="85">
        <f t="shared" si="5"/>
        <v>96.60620369932802</v>
      </c>
      <c r="K100" s="16"/>
      <c r="L100" s="16"/>
      <c r="M100" s="16"/>
      <c r="N100" s="16"/>
      <c r="O100" s="16"/>
      <c r="P100" s="17"/>
      <c r="Q100" s="17"/>
      <c r="R100" s="18"/>
      <c r="S100" s="19"/>
      <c r="T100" s="19"/>
    </row>
    <row r="101" spans="1:20">
      <c r="A101" s="33"/>
      <c r="B101" s="87" t="s">
        <v>41</v>
      </c>
      <c r="C101" s="189">
        <v>1014204946</v>
      </c>
      <c r="D101" s="188">
        <v>1017276174.24</v>
      </c>
      <c r="E101" s="188">
        <v>1017276174.24</v>
      </c>
      <c r="F101" s="188">
        <v>1017276174.24</v>
      </c>
      <c r="G101" s="198"/>
      <c r="H101" s="85">
        <f t="shared" si="4"/>
        <v>100</v>
      </c>
      <c r="I101" s="85">
        <f t="shared" si="5"/>
        <v>100</v>
      </c>
      <c r="K101" s="16"/>
      <c r="L101" s="16"/>
      <c r="M101" s="16"/>
      <c r="N101" s="16"/>
      <c r="O101" s="16"/>
      <c r="P101" s="17"/>
      <c r="Q101" s="17"/>
      <c r="R101" s="18"/>
      <c r="S101" s="19"/>
      <c r="T101" s="19"/>
    </row>
    <row r="102" spans="1:20" ht="12" customHeight="1">
      <c r="A102" s="8" t="s">
        <v>502</v>
      </c>
      <c r="B102" s="92"/>
      <c r="C102" s="201">
        <f>SUM(C103:C103)</f>
        <v>9566941</v>
      </c>
      <c r="D102" s="201">
        <f>SUM(D103:D103)</f>
        <v>9566940.9999999981</v>
      </c>
      <c r="E102" s="201">
        <f>SUM(E103:E103)</f>
        <v>60729.47</v>
      </c>
      <c r="F102" s="201">
        <f>SUM(F103:F103)</f>
        <v>60729.47</v>
      </c>
      <c r="G102" s="201"/>
      <c r="H102" s="89">
        <f t="shared" si="4"/>
        <v>0.63478461924245178</v>
      </c>
      <c r="I102" s="89">
        <f t="shared" si="5"/>
        <v>100</v>
      </c>
      <c r="K102" s="16"/>
      <c r="L102" s="16"/>
      <c r="M102" s="16"/>
      <c r="N102" s="16"/>
      <c r="O102" s="16"/>
      <c r="P102" s="17"/>
      <c r="Q102" s="17"/>
      <c r="R102" s="18"/>
      <c r="S102" s="19"/>
      <c r="T102" s="19"/>
    </row>
    <row r="103" spans="1:20" ht="12" customHeight="1">
      <c r="A103" s="33"/>
      <c r="B103" s="33" t="s">
        <v>501</v>
      </c>
      <c r="C103" s="189">
        <v>9566941</v>
      </c>
      <c r="D103" s="188">
        <v>9566940.9999999981</v>
      </c>
      <c r="E103" s="188">
        <v>60729.47</v>
      </c>
      <c r="F103" s="188">
        <v>60729.47</v>
      </c>
      <c r="G103" s="122"/>
      <c r="H103" s="85">
        <f t="shared" si="4"/>
        <v>0.63478461924245178</v>
      </c>
      <c r="I103" s="85">
        <f t="shared" si="5"/>
        <v>100</v>
      </c>
      <c r="K103" s="16"/>
      <c r="L103" s="16"/>
      <c r="M103" s="16"/>
      <c r="N103" s="16"/>
      <c r="O103" s="16"/>
      <c r="P103" s="17"/>
      <c r="Q103" s="17"/>
      <c r="R103" s="18"/>
      <c r="S103" s="19"/>
      <c r="T103" s="19"/>
    </row>
    <row r="104" spans="1:20" ht="12" customHeight="1">
      <c r="A104" s="8" t="s">
        <v>500</v>
      </c>
      <c r="B104" s="8"/>
      <c r="C104" s="190">
        <f>SUM(C105:C107)</f>
        <v>14756594</v>
      </c>
      <c r="D104" s="190">
        <f>SUM(D105:D107)</f>
        <v>14756594</v>
      </c>
      <c r="E104" s="190">
        <f>SUM(E105:E107)</f>
        <v>24927</v>
      </c>
      <c r="F104" s="190">
        <f>SUM(F105:F107)</f>
        <v>24764.93</v>
      </c>
      <c r="G104" s="190"/>
      <c r="H104" s="195">
        <f t="shared" ref="H104:H135" si="6">IFERROR(+F104/D104*100,"n.a.")</f>
        <v>0.16782280518119561</v>
      </c>
      <c r="I104" s="195">
        <f t="shared" ref="I104:I135" si="7">IFERROR(+F104/E104*100,"n.a.")</f>
        <v>99.349821478717857</v>
      </c>
      <c r="K104" s="16"/>
      <c r="L104" s="16"/>
      <c r="M104" s="16"/>
      <c r="N104" s="16"/>
      <c r="O104" s="16"/>
      <c r="P104" s="17"/>
      <c r="Q104" s="17"/>
      <c r="R104" s="18"/>
      <c r="S104" s="19"/>
      <c r="T104" s="19"/>
    </row>
    <row r="105" spans="1:20" ht="12" customHeight="1">
      <c r="A105" s="33"/>
      <c r="B105" s="33" t="s">
        <v>499</v>
      </c>
      <c r="C105" s="189">
        <v>7000016</v>
      </c>
      <c r="D105" s="188">
        <v>7000016</v>
      </c>
      <c r="E105" s="188">
        <v>24927</v>
      </c>
      <c r="F105" s="188">
        <v>24764.93</v>
      </c>
      <c r="G105" s="122"/>
      <c r="H105" s="85">
        <f t="shared" si="6"/>
        <v>0.35378390563678713</v>
      </c>
      <c r="I105" s="85">
        <f t="shared" si="7"/>
        <v>99.349821478717857</v>
      </c>
      <c r="K105" s="16"/>
      <c r="L105" s="16"/>
      <c r="M105" s="16"/>
      <c r="N105" s="16"/>
      <c r="O105" s="16"/>
      <c r="P105" s="17"/>
      <c r="Q105" s="17"/>
      <c r="R105" s="18"/>
      <c r="S105" s="19"/>
      <c r="T105" s="19"/>
    </row>
    <row r="106" spans="1:20" ht="12" customHeight="1">
      <c r="A106" s="33"/>
      <c r="B106" s="33" t="s">
        <v>498</v>
      </c>
      <c r="C106" s="189">
        <v>4031578</v>
      </c>
      <c r="D106" s="188">
        <v>4031578</v>
      </c>
      <c r="E106" s="188">
        <v>0</v>
      </c>
      <c r="F106" s="188">
        <v>0</v>
      </c>
      <c r="G106" s="122"/>
      <c r="H106" s="85">
        <f t="shared" si="6"/>
        <v>0</v>
      </c>
      <c r="I106" s="85" t="str">
        <f t="shared" si="7"/>
        <v>n.a.</v>
      </c>
      <c r="K106" s="16"/>
      <c r="L106" s="16"/>
      <c r="M106" s="16"/>
      <c r="N106" s="16"/>
      <c r="O106" s="16"/>
      <c r="P106" s="17"/>
      <c r="Q106" s="17"/>
      <c r="R106" s="18"/>
      <c r="S106" s="19"/>
      <c r="T106" s="19"/>
    </row>
    <row r="107" spans="1:20" ht="18" customHeight="1">
      <c r="A107" s="33"/>
      <c r="B107" s="87" t="s">
        <v>497</v>
      </c>
      <c r="C107" s="189">
        <v>3725000</v>
      </c>
      <c r="D107" s="188">
        <v>3725000</v>
      </c>
      <c r="E107" s="188">
        <v>0</v>
      </c>
      <c r="F107" s="188">
        <v>0</v>
      </c>
      <c r="G107" s="122"/>
      <c r="H107" s="85">
        <f t="shared" si="6"/>
        <v>0</v>
      </c>
      <c r="I107" s="85" t="str">
        <f t="shared" si="7"/>
        <v>n.a.</v>
      </c>
      <c r="K107" s="16"/>
      <c r="L107" s="16"/>
      <c r="M107" s="16"/>
      <c r="N107" s="16"/>
      <c r="O107" s="16"/>
      <c r="P107" s="17"/>
      <c r="Q107" s="17"/>
      <c r="R107" s="18"/>
      <c r="S107" s="19"/>
      <c r="T107" s="19"/>
    </row>
    <row r="108" spans="1:20" ht="12" customHeight="1">
      <c r="A108" s="191" t="s">
        <v>496</v>
      </c>
      <c r="B108" s="96"/>
      <c r="C108" s="190">
        <f>SUM(C109:C110)</f>
        <v>32012696</v>
      </c>
      <c r="D108" s="190">
        <f>SUM(D109:D110)</f>
        <v>32333290.730000004</v>
      </c>
      <c r="E108" s="190">
        <f>SUM(E109:E110)</f>
        <v>15911178.729999999</v>
      </c>
      <c r="F108" s="190">
        <f>SUM(F109:F110)</f>
        <v>10815833.98</v>
      </c>
      <c r="G108" s="190"/>
      <c r="H108" s="89">
        <f t="shared" si="6"/>
        <v>33.451077003939709</v>
      </c>
      <c r="I108" s="89">
        <f t="shared" si="7"/>
        <v>67.976321324372435</v>
      </c>
      <c r="K108" s="16"/>
      <c r="L108" s="16"/>
      <c r="M108" s="16"/>
      <c r="N108" s="16"/>
      <c r="O108" s="16"/>
      <c r="P108" s="17"/>
      <c r="Q108" s="17"/>
      <c r="R108" s="18"/>
      <c r="S108" s="19"/>
      <c r="T108" s="19"/>
    </row>
    <row r="109" spans="1:20" ht="20.25" customHeight="1">
      <c r="A109" s="123"/>
      <c r="B109" s="200" t="s">
        <v>495</v>
      </c>
      <c r="C109" s="189">
        <v>27197511</v>
      </c>
      <c r="D109" s="188">
        <v>27379858.630000003</v>
      </c>
      <c r="E109" s="188">
        <v>13338066.629999999</v>
      </c>
      <c r="F109" s="188">
        <v>9561895.620000001</v>
      </c>
      <c r="G109" s="199"/>
      <c r="H109" s="85">
        <f t="shared" si="6"/>
        <v>34.923100769859602</v>
      </c>
      <c r="I109" s="85">
        <f t="shared" si="7"/>
        <v>71.688767834562853</v>
      </c>
      <c r="K109" s="16"/>
      <c r="L109" s="16"/>
      <c r="M109" s="16"/>
      <c r="N109" s="16"/>
      <c r="O109" s="16"/>
      <c r="P109" s="17"/>
      <c r="Q109" s="17"/>
      <c r="R109" s="18"/>
      <c r="S109" s="19"/>
      <c r="T109" s="19"/>
    </row>
    <row r="110" spans="1:20" ht="12" customHeight="1">
      <c r="A110" s="123"/>
      <c r="B110" s="200" t="s">
        <v>50</v>
      </c>
      <c r="C110" s="189">
        <v>4815185</v>
      </c>
      <c r="D110" s="188">
        <v>4953432.0999999996</v>
      </c>
      <c r="E110" s="188">
        <v>2573112.1</v>
      </c>
      <c r="F110" s="188">
        <v>1253938.3600000001</v>
      </c>
      <c r="G110" s="199"/>
      <c r="H110" s="85">
        <f t="shared" si="6"/>
        <v>25.314536157667334</v>
      </c>
      <c r="I110" s="85">
        <f t="shared" si="7"/>
        <v>48.732364205974548</v>
      </c>
      <c r="K110" s="16"/>
      <c r="L110" s="16"/>
      <c r="M110" s="16"/>
      <c r="N110" s="16"/>
      <c r="O110" s="16"/>
      <c r="P110" s="17"/>
      <c r="Q110" s="17"/>
      <c r="R110" s="18"/>
      <c r="S110" s="19"/>
      <c r="T110" s="19"/>
    </row>
    <row r="111" spans="1:20" ht="12" customHeight="1">
      <c r="A111" s="191" t="s">
        <v>149</v>
      </c>
      <c r="B111" s="96"/>
      <c r="C111" s="190">
        <f>C112</f>
        <v>90000000</v>
      </c>
      <c r="D111" s="190">
        <f>D112</f>
        <v>64290000</v>
      </c>
      <c r="E111" s="190">
        <f>E112</f>
        <v>64290000</v>
      </c>
      <c r="F111" s="190">
        <f>F112</f>
        <v>64290000</v>
      </c>
      <c r="G111" s="190"/>
      <c r="H111" s="89">
        <f t="shared" si="6"/>
        <v>100</v>
      </c>
      <c r="I111" s="89">
        <f t="shared" si="7"/>
        <v>100</v>
      </c>
      <c r="K111" s="16"/>
      <c r="L111" s="16"/>
      <c r="M111" s="16"/>
      <c r="N111" s="16"/>
      <c r="O111" s="16"/>
      <c r="P111" s="17"/>
      <c r="Q111" s="17"/>
      <c r="R111" s="18"/>
      <c r="S111" s="19"/>
      <c r="T111" s="19"/>
    </row>
    <row r="112" spans="1:20" ht="12" customHeight="1">
      <c r="A112" s="123"/>
      <c r="B112" s="95" t="s">
        <v>494</v>
      </c>
      <c r="C112" s="189">
        <v>90000000</v>
      </c>
      <c r="D112" s="188">
        <v>64290000</v>
      </c>
      <c r="E112" s="188">
        <v>64290000</v>
      </c>
      <c r="F112" s="188">
        <v>64290000</v>
      </c>
      <c r="G112" s="198"/>
      <c r="H112" s="85">
        <f t="shared" si="6"/>
        <v>100</v>
      </c>
      <c r="I112" s="85">
        <f t="shared" si="7"/>
        <v>100</v>
      </c>
      <c r="K112" s="16"/>
      <c r="L112" s="16"/>
      <c r="M112" s="16"/>
      <c r="N112" s="16"/>
      <c r="O112" s="16"/>
      <c r="P112" s="17"/>
      <c r="Q112" s="17"/>
      <c r="R112" s="18"/>
      <c r="S112" s="19"/>
      <c r="T112" s="19"/>
    </row>
    <row r="113" spans="1:20" ht="12" customHeight="1">
      <c r="A113" s="191" t="s">
        <v>493</v>
      </c>
      <c r="B113" s="96"/>
      <c r="C113" s="190">
        <f>SUM(C114:C114)</f>
        <v>167299241</v>
      </c>
      <c r="D113" s="190">
        <f>SUM(D114:D114)</f>
        <v>167299241</v>
      </c>
      <c r="E113" s="190">
        <f>SUM(E114:E114)</f>
        <v>68076930</v>
      </c>
      <c r="F113" s="190">
        <f>SUM(F114:F114)</f>
        <v>68076930</v>
      </c>
      <c r="G113" s="190"/>
      <c r="H113" s="89">
        <f t="shared" si="6"/>
        <v>40.691714793852526</v>
      </c>
      <c r="I113" s="89">
        <f t="shared" si="7"/>
        <v>100</v>
      </c>
      <c r="K113" s="16"/>
      <c r="L113" s="16"/>
      <c r="M113" s="16"/>
      <c r="N113" s="16"/>
      <c r="O113" s="16"/>
      <c r="P113" s="17"/>
      <c r="Q113" s="17"/>
      <c r="R113" s="18"/>
      <c r="S113" s="19"/>
      <c r="T113" s="19"/>
    </row>
    <row r="114" spans="1:20" ht="12" customHeight="1">
      <c r="A114" s="123"/>
      <c r="B114" s="87" t="s">
        <v>492</v>
      </c>
      <c r="C114" s="189">
        <v>167299241</v>
      </c>
      <c r="D114" s="188">
        <v>167299241</v>
      </c>
      <c r="E114" s="188">
        <v>68076930</v>
      </c>
      <c r="F114" s="188">
        <v>68076930</v>
      </c>
      <c r="G114" s="187"/>
      <c r="H114" s="85">
        <f t="shared" si="6"/>
        <v>40.691714793852526</v>
      </c>
      <c r="I114" s="85">
        <f t="shared" si="7"/>
        <v>100</v>
      </c>
      <c r="K114" s="16"/>
      <c r="L114" s="16"/>
      <c r="M114" s="16"/>
      <c r="N114" s="16"/>
      <c r="O114" s="16"/>
      <c r="P114" s="17"/>
      <c r="Q114" s="17"/>
      <c r="R114" s="18"/>
      <c r="S114" s="19"/>
      <c r="T114" s="19"/>
    </row>
    <row r="115" spans="1:20" ht="12" customHeight="1">
      <c r="A115" s="191" t="s">
        <v>491</v>
      </c>
      <c r="B115" s="96"/>
      <c r="C115" s="197">
        <f>SUM(C116:C117)</f>
        <v>140000</v>
      </c>
      <c r="D115" s="197">
        <f>SUM(D116:D117)</f>
        <v>140000</v>
      </c>
      <c r="E115" s="197">
        <f>SUM(E116:E117)</f>
        <v>0</v>
      </c>
      <c r="F115" s="197">
        <f>SUM(F116:F117)</f>
        <v>0</v>
      </c>
      <c r="G115" s="196"/>
      <c r="H115" s="89">
        <f t="shared" si="6"/>
        <v>0</v>
      </c>
      <c r="I115" s="89" t="str">
        <f t="shared" si="7"/>
        <v>n.a.</v>
      </c>
      <c r="K115" s="16"/>
      <c r="L115" s="16"/>
      <c r="M115" s="16"/>
      <c r="N115" s="16"/>
      <c r="O115" s="16"/>
      <c r="P115" s="17"/>
      <c r="Q115" s="17"/>
      <c r="R115" s="18"/>
      <c r="S115" s="19"/>
      <c r="T115" s="19"/>
    </row>
    <row r="116" spans="1:20">
      <c r="A116" s="123"/>
      <c r="B116" s="87" t="s">
        <v>490</v>
      </c>
      <c r="C116" s="189">
        <v>70000</v>
      </c>
      <c r="D116" s="188">
        <v>70000</v>
      </c>
      <c r="E116" s="188">
        <v>0</v>
      </c>
      <c r="F116" s="188">
        <v>0</v>
      </c>
      <c r="G116" s="187"/>
      <c r="H116" s="85">
        <f t="shared" si="6"/>
        <v>0</v>
      </c>
      <c r="I116" s="85" t="str">
        <f t="shared" si="7"/>
        <v>n.a.</v>
      </c>
      <c r="K116" s="16"/>
      <c r="L116" s="16"/>
      <c r="M116" s="16"/>
      <c r="N116" s="16"/>
      <c r="O116" s="16"/>
      <c r="P116" s="17"/>
      <c r="Q116" s="17"/>
      <c r="R116" s="18"/>
      <c r="S116" s="19"/>
      <c r="T116" s="19"/>
    </row>
    <row r="117" spans="1:20">
      <c r="A117" s="123"/>
      <c r="B117" s="87" t="s">
        <v>489</v>
      </c>
      <c r="C117" s="189">
        <v>70000</v>
      </c>
      <c r="D117" s="188">
        <v>70000</v>
      </c>
      <c r="E117" s="188">
        <v>0</v>
      </c>
      <c r="F117" s="188">
        <v>0</v>
      </c>
      <c r="G117" s="187"/>
      <c r="H117" s="85">
        <f t="shared" si="6"/>
        <v>0</v>
      </c>
      <c r="I117" s="85" t="str">
        <f t="shared" si="7"/>
        <v>n.a.</v>
      </c>
      <c r="K117" s="16"/>
      <c r="L117" s="16"/>
      <c r="M117" s="16"/>
      <c r="N117" s="16"/>
      <c r="O117" s="16"/>
      <c r="P117" s="17"/>
      <c r="Q117" s="17"/>
      <c r="R117" s="18"/>
      <c r="S117" s="19"/>
      <c r="T117" s="19"/>
    </row>
    <row r="118" spans="1:20" ht="12" customHeight="1">
      <c r="A118" s="191" t="s">
        <v>235</v>
      </c>
      <c r="B118" s="96"/>
      <c r="C118" s="197">
        <f>SUM(C119:C125)</f>
        <v>1466080370.9979899</v>
      </c>
      <c r="D118" s="197">
        <f>SUM(D119:D125)</f>
        <v>1279796472.1584401</v>
      </c>
      <c r="E118" s="197">
        <f>SUM(E119:E125)</f>
        <v>1003497456.4692271</v>
      </c>
      <c r="F118" s="197">
        <f>SUM(F119:F125)</f>
        <v>979220154.11954343</v>
      </c>
      <c r="G118" s="196"/>
      <c r="H118" s="195">
        <f t="shared" si="6"/>
        <v>76.513740694099596</v>
      </c>
      <c r="I118" s="195">
        <f t="shared" si="7"/>
        <v>97.580731052861609</v>
      </c>
      <c r="K118" s="16"/>
      <c r="L118" s="16"/>
      <c r="M118" s="16"/>
      <c r="N118" s="16"/>
      <c r="O118" s="16"/>
      <c r="P118" s="17"/>
      <c r="Q118" s="17"/>
      <c r="R118" s="18"/>
      <c r="S118" s="19"/>
      <c r="T118" s="19"/>
    </row>
    <row r="119" spans="1:20">
      <c r="A119" s="123"/>
      <c r="B119" s="87" t="s">
        <v>38</v>
      </c>
      <c r="C119" s="189">
        <v>7417047</v>
      </c>
      <c r="D119" s="188">
        <v>7417047</v>
      </c>
      <c r="E119" s="188">
        <v>1062610.1300000001</v>
      </c>
      <c r="F119" s="188">
        <v>1062610.1300000001</v>
      </c>
      <c r="G119" s="187"/>
      <c r="H119" s="85">
        <f t="shared" si="6"/>
        <v>14.326592914943104</v>
      </c>
      <c r="I119" s="85">
        <f t="shared" si="7"/>
        <v>100</v>
      </c>
      <c r="K119" s="16"/>
      <c r="L119" s="16"/>
      <c r="M119" s="16"/>
      <c r="N119" s="16"/>
      <c r="O119" s="16"/>
      <c r="P119" s="17"/>
      <c r="Q119" s="17"/>
      <c r="R119" s="18"/>
      <c r="S119" s="19"/>
      <c r="T119" s="19"/>
    </row>
    <row r="120" spans="1:20">
      <c r="A120" s="123"/>
      <c r="B120" s="87" t="s">
        <v>50</v>
      </c>
      <c r="C120" s="189">
        <v>11348489</v>
      </c>
      <c r="D120" s="188">
        <v>10879484.020000001</v>
      </c>
      <c r="E120" s="188">
        <v>4964000.620000001</v>
      </c>
      <c r="F120" s="188">
        <v>3933739.2500000005</v>
      </c>
      <c r="G120" s="187"/>
      <c r="H120" s="85">
        <f t="shared" si="6"/>
        <v>36.157406387734184</v>
      </c>
      <c r="I120" s="85">
        <f t="shared" si="7"/>
        <v>79.245341633337659</v>
      </c>
      <c r="K120" s="16"/>
      <c r="L120" s="16"/>
      <c r="M120" s="16"/>
      <c r="N120" s="16"/>
      <c r="O120" s="16"/>
      <c r="P120" s="17"/>
      <c r="Q120" s="17"/>
      <c r="R120" s="18"/>
      <c r="S120" s="19"/>
      <c r="T120" s="19"/>
    </row>
    <row r="121" spans="1:20">
      <c r="A121" s="123"/>
      <c r="B121" s="87" t="s">
        <v>488</v>
      </c>
      <c r="C121" s="189">
        <v>7096222</v>
      </c>
      <c r="D121" s="188">
        <v>7092409.7299999995</v>
      </c>
      <c r="E121" s="188">
        <v>3098029.73</v>
      </c>
      <c r="F121" s="188">
        <v>3002205.1599999997</v>
      </c>
      <c r="G121" s="187"/>
      <c r="H121" s="85">
        <f t="shared" si="6"/>
        <v>42.329832515189445</v>
      </c>
      <c r="I121" s="85">
        <f t="shared" si="7"/>
        <v>96.906918966203719</v>
      </c>
      <c r="K121" s="16"/>
      <c r="L121" s="16"/>
      <c r="M121" s="16"/>
      <c r="N121" s="16"/>
      <c r="O121" s="16"/>
      <c r="P121" s="17"/>
      <c r="Q121" s="17"/>
      <c r="R121" s="18"/>
      <c r="S121" s="19"/>
      <c r="T121" s="19"/>
    </row>
    <row r="122" spans="1:20">
      <c r="A122" s="123"/>
      <c r="B122" s="87" t="s">
        <v>487</v>
      </c>
      <c r="C122" s="189">
        <v>466797450.99798995</v>
      </c>
      <c r="D122" s="188">
        <v>376766671.94844031</v>
      </c>
      <c r="E122" s="188">
        <v>229750059.83922714</v>
      </c>
      <c r="F122" s="188">
        <v>213392067.61954343</v>
      </c>
      <c r="G122" s="187"/>
      <c r="H122" s="85">
        <f t="shared" si="6"/>
        <v>56.637723956843423</v>
      </c>
      <c r="I122" s="85">
        <f t="shared" si="7"/>
        <v>92.880092291975643</v>
      </c>
      <c r="K122" s="16"/>
      <c r="L122" s="16"/>
      <c r="M122" s="16"/>
      <c r="N122" s="16"/>
      <c r="O122" s="16"/>
      <c r="P122" s="17"/>
      <c r="Q122" s="17"/>
      <c r="R122" s="18"/>
      <c r="S122" s="19"/>
      <c r="T122" s="19"/>
    </row>
    <row r="123" spans="1:20">
      <c r="A123" s="123"/>
      <c r="B123" s="87" t="s">
        <v>486</v>
      </c>
      <c r="C123" s="189">
        <v>323855022</v>
      </c>
      <c r="D123" s="188">
        <v>314358618.29999995</v>
      </c>
      <c r="E123" s="188">
        <v>310768430.80999994</v>
      </c>
      <c r="F123" s="188">
        <v>310148503.28999996</v>
      </c>
      <c r="G123" s="187"/>
      <c r="H123" s="85">
        <f t="shared" si="6"/>
        <v>98.660728618554302</v>
      </c>
      <c r="I123" s="85">
        <f t="shared" si="7"/>
        <v>99.800517858785014</v>
      </c>
      <c r="K123" s="16"/>
      <c r="L123" s="16"/>
      <c r="M123" s="16"/>
      <c r="N123" s="16"/>
      <c r="O123" s="16"/>
      <c r="P123" s="17"/>
      <c r="Q123" s="17"/>
      <c r="R123" s="18"/>
      <c r="S123" s="19"/>
      <c r="T123" s="19"/>
    </row>
    <row r="124" spans="1:20">
      <c r="A124" s="123"/>
      <c r="B124" s="87" t="s">
        <v>276</v>
      </c>
      <c r="C124" s="189">
        <v>554300000</v>
      </c>
      <c r="D124" s="188">
        <v>468016101.15999997</v>
      </c>
      <c r="E124" s="188">
        <v>376588185.33999997</v>
      </c>
      <c r="F124" s="188">
        <v>376588185.33999997</v>
      </c>
      <c r="G124" s="187"/>
      <c r="H124" s="85">
        <f t="shared" si="6"/>
        <v>80.464792644229206</v>
      </c>
      <c r="I124" s="85">
        <f t="shared" si="7"/>
        <v>100</v>
      </c>
      <c r="K124" s="16"/>
      <c r="L124" s="16"/>
      <c r="M124" s="16"/>
      <c r="N124" s="16"/>
      <c r="O124" s="16"/>
      <c r="P124" s="17"/>
      <c r="Q124" s="17"/>
      <c r="R124" s="18"/>
      <c r="S124" s="19"/>
      <c r="T124" s="19"/>
    </row>
    <row r="125" spans="1:20">
      <c r="A125" s="123"/>
      <c r="B125" s="87" t="s">
        <v>275</v>
      </c>
      <c r="C125" s="189">
        <v>95266140</v>
      </c>
      <c r="D125" s="188">
        <v>95266140</v>
      </c>
      <c r="E125" s="188">
        <v>77266140</v>
      </c>
      <c r="F125" s="188">
        <v>71092843.329999998</v>
      </c>
      <c r="G125" s="187"/>
      <c r="H125" s="85">
        <f t="shared" si="6"/>
        <v>74.625510522416462</v>
      </c>
      <c r="I125" s="85">
        <f t="shared" si="7"/>
        <v>92.01034674438246</v>
      </c>
      <c r="K125" s="16"/>
      <c r="L125" s="16"/>
      <c r="M125" s="16"/>
      <c r="N125" s="16"/>
      <c r="O125" s="16"/>
      <c r="P125" s="17"/>
      <c r="Q125" s="17"/>
      <c r="R125" s="18"/>
      <c r="S125" s="19"/>
      <c r="T125" s="19"/>
    </row>
    <row r="126" spans="1:20" ht="12" customHeight="1">
      <c r="A126" s="191" t="s">
        <v>485</v>
      </c>
      <c r="B126" s="96"/>
      <c r="C126" s="190">
        <f>SUM(C127:C129)</f>
        <v>16666652167.249985</v>
      </c>
      <c r="D126" s="190">
        <f>SUM(D127:D129)</f>
        <v>16946586454</v>
      </c>
      <c r="E126" s="190">
        <f>SUM(E127:E129)</f>
        <v>7811142857</v>
      </c>
      <c r="F126" s="190">
        <f>SUM(F127:F129)</f>
        <v>8025694568.4900198</v>
      </c>
      <c r="G126" s="190"/>
      <c r="H126" s="195">
        <f t="shared" si="6"/>
        <v>47.358768034347527</v>
      </c>
      <c r="I126" s="195">
        <f t="shared" si="7"/>
        <v>102.74673905493546</v>
      </c>
      <c r="K126" s="16"/>
      <c r="L126" s="16"/>
      <c r="M126" s="16"/>
      <c r="N126" s="16"/>
      <c r="O126" s="16"/>
      <c r="P126" s="17"/>
      <c r="Q126" s="17"/>
      <c r="R126" s="18"/>
      <c r="S126" s="19"/>
      <c r="T126" s="19"/>
    </row>
    <row r="127" spans="1:20" ht="12" customHeight="1">
      <c r="A127" s="123"/>
      <c r="B127" s="95" t="s">
        <v>484</v>
      </c>
      <c r="C127" s="189">
        <v>208723847.05999991</v>
      </c>
      <c r="D127" s="188">
        <v>222431139</v>
      </c>
      <c r="E127" s="188">
        <v>104620677</v>
      </c>
      <c r="F127" s="188">
        <v>99037229.000000045</v>
      </c>
      <c r="G127" s="192"/>
      <c r="H127" s="85">
        <f t="shared" si="6"/>
        <v>44.524894061707812</v>
      </c>
      <c r="I127" s="85">
        <f t="shared" si="7"/>
        <v>94.663150573953985</v>
      </c>
      <c r="K127" s="16"/>
      <c r="L127" s="16"/>
      <c r="M127" s="16"/>
      <c r="N127" s="16"/>
      <c r="O127" s="16"/>
      <c r="P127" s="17"/>
      <c r="Q127" s="17"/>
      <c r="R127" s="18"/>
      <c r="S127" s="19"/>
      <c r="T127" s="19"/>
    </row>
    <row r="128" spans="1:20" ht="12" customHeight="1">
      <c r="A128" s="123"/>
      <c r="B128" s="95" t="s">
        <v>483</v>
      </c>
      <c r="C128" s="189">
        <v>10251062203</v>
      </c>
      <c r="D128" s="188">
        <v>10310090880</v>
      </c>
      <c r="E128" s="188">
        <v>4893702127</v>
      </c>
      <c r="F128" s="188">
        <v>4729385635.0500059</v>
      </c>
      <c r="G128" s="192"/>
      <c r="H128" s="85">
        <f t="shared" si="6"/>
        <v>45.871425287087341</v>
      </c>
      <c r="I128" s="85">
        <f t="shared" si="7"/>
        <v>96.642286602541432</v>
      </c>
      <c r="K128" s="16"/>
      <c r="L128" s="16"/>
      <c r="M128" s="16"/>
      <c r="N128" s="16"/>
      <c r="O128" s="16"/>
      <c r="P128" s="17"/>
      <c r="Q128" s="17"/>
      <c r="R128" s="18"/>
      <c r="S128" s="19"/>
      <c r="T128" s="19"/>
    </row>
    <row r="129" spans="1:20" ht="12" customHeight="1">
      <c r="A129" s="194"/>
      <c r="B129" s="193" t="s">
        <v>482</v>
      </c>
      <c r="C129" s="189">
        <v>6206866117.1899843</v>
      </c>
      <c r="D129" s="188">
        <v>6414064435</v>
      </c>
      <c r="E129" s="188">
        <v>2812820053</v>
      </c>
      <c r="F129" s="188">
        <v>3197271704.4400139</v>
      </c>
      <c r="G129" s="192"/>
      <c r="H129" s="85">
        <f t="shared" si="6"/>
        <v>49.847826395277146</v>
      </c>
      <c r="I129" s="85">
        <f t="shared" si="7"/>
        <v>113.66783669755122</v>
      </c>
      <c r="K129" s="16"/>
      <c r="L129" s="16"/>
      <c r="M129" s="16"/>
      <c r="N129" s="16"/>
      <c r="O129" s="16"/>
      <c r="P129" s="17"/>
      <c r="Q129" s="17"/>
      <c r="R129" s="18"/>
      <c r="S129" s="19"/>
      <c r="T129" s="19"/>
    </row>
    <row r="130" spans="1:20" ht="12" customHeight="1">
      <c r="A130" s="191" t="s">
        <v>481</v>
      </c>
      <c r="B130" s="96"/>
      <c r="C130" s="190">
        <f>SUM(C131:C132)</f>
        <v>212176674.71000004</v>
      </c>
      <c r="D130" s="190">
        <f>SUM(D131:D132)</f>
        <v>206170138.61000013</v>
      </c>
      <c r="E130" s="190">
        <f>SUM(E131:E132)</f>
        <v>103192182.55999981</v>
      </c>
      <c r="F130" s="190">
        <f>SUM(F131:F132)</f>
        <v>102342824.57000002</v>
      </c>
      <c r="G130" s="190"/>
      <c r="H130" s="89">
        <f t="shared" si="6"/>
        <v>49.639984364368061</v>
      </c>
      <c r="I130" s="89">
        <f t="shared" si="7"/>
        <v>99.176916342954627</v>
      </c>
      <c r="K130" s="16"/>
      <c r="L130" s="16"/>
      <c r="M130" s="16"/>
      <c r="N130" s="16"/>
      <c r="O130" s="16"/>
      <c r="P130" s="17"/>
      <c r="Q130" s="17"/>
      <c r="R130" s="18"/>
      <c r="S130" s="19"/>
      <c r="T130" s="19"/>
    </row>
    <row r="131" spans="1:20" ht="12" customHeight="1">
      <c r="A131" s="123"/>
      <c r="B131" s="95" t="s">
        <v>480</v>
      </c>
      <c r="C131" s="189">
        <v>21372029.869999986</v>
      </c>
      <c r="D131" s="188">
        <v>20934664</v>
      </c>
      <c r="E131" s="188">
        <v>10201087.119999999</v>
      </c>
      <c r="F131" s="188">
        <v>10201087.119999999</v>
      </c>
      <c r="G131" s="187"/>
      <c r="H131" s="85">
        <f t="shared" si="6"/>
        <v>48.728210397835852</v>
      </c>
      <c r="I131" s="85">
        <f t="shared" si="7"/>
        <v>100</v>
      </c>
      <c r="K131" s="16"/>
      <c r="L131" s="16"/>
      <c r="M131" s="16"/>
      <c r="N131" s="16"/>
      <c r="O131" s="16"/>
      <c r="P131" s="17"/>
      <c r="Q131" s="17"/>
      <c r="R131" s="18"/>
      <c r="S131" s="19"/>
      <c r="T131" s="19"/>
    </row>
    <row r="132" spans="1:20" ht="12" customHeight="1">
      <c r="A132" s="123"/>
      <c r="B132" s="95" t="s">
        <v>479</v>
      </c>
      <c r="C132" s="189">
        <v>190804644.84000006</v>
      </c>
      <c r="D132" s="188">
        <v>185235474.61000013</v>
      </c>
      <c r="E132" s="188">
        <v>92991095.439999804</v>
      </c>
      <c r="F132" s="188">
        <v>92141737.450000018</v>
      </c>
      <c r="G132" s="187"/>
      <c r="H132" s="85">
        <f t="shared" si="6"/>
        <v>49.74302986185436</v>
      </c>
      <c r="I132" s="85">
        <f t="shared" si="7"/>
        <v>99.086624384860784</v>
      </c>
      <c r="K132" s="16"/>
      <c r="L132" s="16"/>
      <c r="M132" s="16"/>
      <c r="N132" s="16"/>
      <c r="O132" s="16"/>
      <c r="P132" s="17"/>
      <c r="Q132" s="17"/>
      <c r="R132" s="18"/>
      <c r="S132" s="19"/>
      <c r="T132" s="19"/>
    </row>
    <row r="133" spans="1:20" ht="12" customHeight="1">
      <c r="A133" s="191" t="s">
        <v>478</v>
      </c>
      <c r="B133" s="96"/>
      <c r="C133" s="190">
        <f>SUM(C134:C143)</f>
        <v>5521000.0099999988</v>
      </c>
      <c r="D133" s="190">
        <f>SUM(D134:D143)</f>
        <v>5521000.0099999988</v>
      </c>
      <c r="E133" s="190">
        <f>SUM(E134:E143)</f>
        <v>2760499.9599999995</v>
      </c>
      <c r="F133" s="190">
        <f>SUM(F134:F143)</f>
        <v>555751.20000000019</v>
      </c>
      <c r="G133" s="190"/>
      <c r="H133" s="89">
        <f t="shared" si="6"/>
        <v>10.066132928697465</v>
      </c>
      <c r="I133" s="89">
        <f t="shared" si="7"/>
        <v>20.132266185578946</v>
      </c>
      <c r="K133" s="16"/>
      <c r="L133" s="16"/>
      <c r="M133" s="16"/>
      <c r="N133" s="16"/>
      <c r="O133" s="16"/>
      <c r="P133" s="17"/>
      <c r="Q133" s="17"/>
      <c r="R133" s="18"/>
      <c r="S133" s="19"/>
      <c r="T133" s="19"/>
    </row>
    <row r="134" spans="1:20" ht="12" customHeight="1">
      <c r="A134" s="123"/>
      <c r="B134" s="95" t="s">
        <v>477</v>
      </c>
      <c r="C134" s="189">
        <v>500000</v>
      </c>
      <c r="D134" s="188">
        <v>500000</v>
      </c>
      <c r="E134" s="188">
        <v>250000</v>
      </c>
      <c r="F134" s="188">
        <v>105509.01000000001</v>
      </c>
      <c r="G134" s="187"/>
      <c r="H134" s="85">
        <f t="shared" si="6"/>
        <v>21.101802000000003</v>
      </c>
      <c r="I134" s="85">
        <f t="shared" si="7"/>
        <v>42.203604000000006</v>
      </c>
      <c r="K134" s="16"/>
      <c r="L134" s="16"/>
      <c r="M134" s="16"/>
      <c r="N134" s="16"/>
      <c r="O134" s="16"/>
      <c r="P134" s="17"/>
      <c r="Q134" s="17"/>
      <c r="R134" s="18"/>
      <c r="S134" s="19"/>
      <c r="T134" s="19"/>
    </row>
    <row r="135" spans="1:20" ht="12" customHeight="1">
      <c r="A135" s="123"/>
      <c r="B135" s="95" t="s">
        <v>476</v>
      </c>
      <c r="C135" s="189">
        <v>499999.97999999975</v>
      </c>
      <c r="D135" s="188">
        <v>499999.97999999975</v>
      </c>
      <c r="E135" s="188">
        <v>249999.99000000022</v>
      </c>
      <c r="F135" s="188">
        <v>249999.99000000022</v>
      </c>
      <c r="G135" s="187"/>
      <c r="H135" s="85">
        <f t="shared" si="6"/>
        <v>50.000000000000064</v>
      </c>
      <c r="I135" s="85">
        <f t="shared" si="7"/>
        <v>100</v>
      </c>
      <c r="K135" s="16"/>
      <c r="L135" s="16"/>
      <c r="M135" s="16"/>
      <c r="N135" s="16"/>
      <c r="O135" s="16"/>
      <c r="P135" s="17"/>
      <c r="Q135" s="17"/>
      <c r="R135" s="18"/>
      <c r="S135" s="19"/>
      <c r="T135" s="19"/>
    </row>
    <row r="136" spans="1:20" ht="12" customHeight="1">
      <c r="A136" s="123"/>
      <c r="B136" s="95" t="s">
        <v>475</v>
      </c>
      <c r="C136" s="189">
        <v>500000.02000000008</v>
      </c>
      <c r="D136" s="188">
        <v>500000.02000000008</v>
      </c>
      <c r="E136" s="188">
        <v>250000.00000000017</v>
      </c>
      <c r="F136" s="188">
        <v>27421.910000000011</v>
      </c>
      <c r="G136" s="187"/>
      <c r="H136" s="85">
        <f t="shared" ref="H136:H143" si="8">IFERROR(+F136/D136*100,"n.a.")</f>
        <v>5.4843817806247301</v>
      </c>
      <c r="I136" s="85">
        <f t="shared" ref="I136:I143" si="9">IFERROR(+F136/E136*100,"n.a.")</f>
        <v>10.968763999999997</v>
      </c>
      <c r="K136" s="16"/>
      <c r="L136" s="16"/>
      <c r="M136" s="16"/>
      <c r="N136" s="16"/>
      <c r="O136" s="16"/>
      <c r="P136" s="17"/>
      <c r="Q136" s="17"/>
      <c r="R136" s="18"/>
      <c r="S136" s="19"/>
      <c r="T136" s="19"/>
    </row>
    <row r="137" spans="1:20" ht="9" customHeight="1">
      <c r="A137" s="123"/>
      <c r="B137" s="105" t="s">
        <v>474</v>
      </c>
      <c r="C137" s="189">
        <v>199999.89999999988</v>
      </c>
      <c r="D137" s="188">
        <v>199999.89999999988</v>
      </c>
      <c r="E137" s="188">
        <v>99999.889999999898</v>
      </c>
      <c r="F137" s="188">
        <v>86000.089999999967</v>
      </c>
      <c r="G137" s="187"/>
      <c r="H137" s="85">
        <f t="shared" si="8"/>
        <v>43.000066500033263</v>
      </c>
      <c r="I137" s="85">
        <f t="shared" si="9"/>
        <v>86.000184600203113</v>
      </c>
      <c r="K137" s="16"/>
      <c r="L137" s="16"/>
      <c r="M137" s="16"/>
      <c r="N137" s="16"/>
      <c r="O137" s="16"/>
      <c r="P137" s="17"/>
      <c r="Q137" s="17"/>
      <c r="R137" s="18"/>
      <c r="S137" s="19"/>
      <c r="T137" s="19"/>
    </row>
    <row r="138" spans="1:20" ht="9" customHeight="1">
      <c r="A138" s="123"/>
      <c r="B138" s="105" t="s">
        <v>473</v>
      </c>
      <c r="C138" s="189">
        <v>1000000.0599999991</v>
      </c>
      <c r="D138" s="188">
        <v>1000000.0599999991</v>
      </c>
      <c r="E138" s="188">
        <v>500000.0599999993</v>
      </c>
      <c r="F138" s="188">
        <v>30460.09999999998</v>
      </c>
      <c r="G138" s="187"/>
      <c r="H138" s="85">
        <f t="shared" si="8"/>
        <v>3.0460098172394119</v>
      </c>
      <c r="I138" s="85">
        <f t="shared" si="9"/>
        <v>6.0920192689576922</v>
      </c>
      <c r="K138" s="16"/>
      <c r="L138" s="16"/>
      <c r="M138" s="16"/>
      <c r="N138" s="16"/>
      <c r="O138" s="16"/>
      <c r="P138" s="17"/>
      <c r="Q138" s="17"/>
      <c r="R138" s="18"/>
      <c r="S138" s="19"/>
      <c r="T138" s="19"/>
    </row>
    <row r="139" spans="1:20" ht="12" customHeight="1">
      <c r="A139" s="123"/>
      <c r="B139" s="95" t="s">
        <v>472</v>
      </c>
      <c r="C139" s="189">
        <v>500000</v>
      </c>
      <c r="D139" s="188">
        <v>500000</v>
      </c>
      <c r="E139" s="188">
        <v>250000</v>
      </c>
      <c r="F139" s="188">
        <v>35500</v>
      </c>
      <c r="G139" s="187"/>
      <c r="H139" s="85">
        <f t="shared" si="8"/>
        <v>7.1</v>
      </c>
      <c r="I139" s="85">
        <f t="shared" si="9"/>
        <v>14.2</v>
      </c>
      <c r="K139" s="16"/>
      <c r="L139" s="16"/>
      <c r="M139" s="16"/>
      <c r="N139" s="16"/>
      <c r="O139" s="16"/>
      <c r="P139" s="17"/>
      <c r="Q139" s="17"/>
      <c r="R139" s="18"/>
      <c r="S139" s="19"/>
      <c r="T139" s="19"/>
    </row>
    <row r="140" spans="1:20" ht="12" customHeight="1">
      <c r="A140" s="123"/>
      <c r="B140" s="95" t="s">
        <v>50</v>
      </c>
      <c r="C140" s="189">
        <v>800000</v>
      </c>
      <c r="D140" s="188">
        <v>800000</v>
      </c>
      <c r="E140" s="188">
        <v>400000</v>
      </c>
      <c r="F140" s="188">
        <v>0</v>
      </c>
      <c r="G140" s="187"/>
      <c r="H140" s="85">
        <f t="shared" si="8"/>
        <v>0</v>
      </c>
      <c r="I140" s="85">
        <f t="shared" si="9"/>
        <v>0</v>
      </c>
      <c r="K140" s="16"/>
      <c r="L140" s="16"/>
      <c r="M140" s="16"/>
      <c r="N140" s="16"/>
      <c r="O140" s="16"/>
      <c r="P140" s="17"/>
      <c r="Q140" s="17"/>
      <c r="R140" s="18"/>
      <c r="S140" s="19"/>
      <c r="T140" s="19"/>
    </row>
    <row r="141" spans="1:20" ht="12" customHeight="1">
      <c r="A141" s="123"/>
      <c r="B141" s="95" t="s">
        <v>49</v>
      </c>
      <c r="C141" s="189">
        <v>21000</v>
      </c>
      <c r="D141" s="188">
        <v>21000</v>
      </c>
      <c r="E141" s="188">
        <v>10500</v>
      </c>
      <c r="F141" s="188">
        <v>0</v>
      </c>
      <c r="G141" s="187"/>
      <c r="H141" s="85">
        <f t="shared" si="8"/>
        <v>0</v>
      </c>
      <c r="I141" s="85">
        <f t="shared" si="9"/>
        <v>0</v>
      </c>
      <c r="K141" s="16"/>
      <c r="L141" s="16"/>
      <c r="M141" s="16"/>
      <c r="N141" s="16"/>
      <c r="O141" s="16"/>
      <c r="P141" s="17"/>
      <c r="Q141" s="17"/>
      <c r="R141" s="18"/>
      <c r="S141" s="19"/>
      <c r="T141" s="19"/>
    </row>
    <row r="142" spans="1:20" ht="12" customHeight="1">
      <c r="A142" s="123"/>
      <c r="B142" s="95" t="s">
        <v>471</v>
      </c>
      <c r="C142" s="189">
        <v>1000000.0499999999</v>
      </c>
      <c r="D142" s="188">
        <v>1000000.0499999999</v>
      </c>
      <c r="E142" s="188">
        <v>500000.01999999967</v>
      </c>
      <c r="F142" s="188">
        <v>860.09999999999991</v>
      </c>
      <c r="G142" s="187"/>
      <c r="H142" s="85">
        <f t="shared" si="8"/>
        <v>8.6009995699500214E-2</v>
      </c>
      <c r="I142" s="85">
        <f t="shared" si="9"/>
        <v>0.17201999311920035</v>
      </c>
      <c r="K142" s="16"/>
      <c r="L142" s="16"/>
      <c r="M142" s="16"/>
      <c r="N142" s="16"/>
      <c r="O142" s="16"/>
      <c r="P142" s="17"/>
      <c r="Q142" s="17"/>
      <c r="R142" s="18"/>
      <c r="S142" s="19"/>
      <c r="T142" s="19"/>
    </row>
    <row r="143" spans="1:20" ht="12" customHeight="1" thickBot="1">
      <c r="A143" s="121"/>
      <c r="B143" s="186" t="s">
        <v>470</v>
      </c>
      <c r="C143" s="246">
        <v>500000</v>
      </c>
      <c r="D143" s="247">
        <v>500000</v>
      </c>
      <c r="E143" s="247">
        <v>250000</v>
      </c>
      <c r="F143" s="247">
        <v>20000</v>
      </c>
      <c r="G143" s="185"/>
      <c r="H143" s="83">
        <f t="shared" si="8"/>
        <v>4</v>
      </c>
      <c r="I143" s="83">
        <f t="shared" si="9"/>
        <v>8</v>
      </c>
      <c r="K143" s="16"/>
      <c r="L143" s="16"/>
      <c r="M143" s="16"/>
      <c r="N143" s="16"/>
      <c r="O143" s="16"/>
      <c r="P143" s="17"/>
      <c r="Q143" s="17"/>
      <c r="R143" s="18"/>
      <c r="S143" s="19"/>
      <c r="T143" s="19"/>
    </row>
    <row r="144" spans="1:20" ht="66" customHeight="1">
      <c r="A144" s="316" t="s">
        <v>679</v>
      </c>
      <c r="B144" s="316"/>
      <c r="C144" s="316"/>
      <c r="D144" s="316"/>
      <c r="E144" s="316"/>
      <c r="F144" s="316"/>
      <c r="G144" s="316"/>
      <c r="H144" s="316"/>
      <c r="I144" s="316"/>
      <c r="J144" s="184"/>
      <c r="K144" s="184"/>
      <c r="L144" s="184"/>
      <c r="M144" s="184"/>
      <c r="N144" s="184"/>
      <c r="O144" s="184"/>
    </row>
    <row r="145" spans="1:15" ht="12.75" customHeight="1">
      <c r="A145" s="183"/>
      <c r="B145" s="180"/>
      <c r="C145" s="180"/>
      <c r="D145" s="180"/>
      <c r="E145" s="180"/>
      <c r="F145" s="180"/>
      <c r="G145" s="180"/>
      <c r="H145" s="180"/>
      <c r="I145" s="180"/>
      <c r="J145" s="180"/>
      <c r="K145" s="180"/>
      <c r="L145" s="180"/>
      <c r="M145" s="180"/>
      <c r="N145" s="180"/>
      <c r="O145" s="180"/>
    </row>
    <row r="146" spans="1:15" ht="20.25" customHeight="1">
      <c r="A146" s="315"/>
      <c r="B146" s="315"/>
      <c r="C146" s="315"/>
      <c r="D146" s="315"/>
      <c r="E146" s="315"/>
      <c r="F146" s="315"/>
      <c r="G146" s="315"/>
      <c r="H146" s="315"/>
      <c r="I146" s="315"/>
    </row>
    <row r="147" spans="1:15">
      <c r="A147" s="315"/>
      <c r="B147" s="315"/>
      <c r="C147" s="315"/>
      <c r="D147" s="315"/>
      <c r="E147" s="315"/>
      <c r="F147" s="315"/>
      <c r="G147" s="315"/>
      <c r="H147" s="315"/>
      <c r="I147" s="315"/>
    </row>
    <row r="148" spans="1:15">
      <c r="A148" s="293"/>
      <c r="B148" s="293"/>
      <c r="C148" s="293"/>
      <c r="D148" s="293"/>
      <c r="E148" s="293"/>
      <c r="F148" s="293"/>
      <c r="G148" s="293"/>
      <c r="H148" s="293"/>
      <c r="I148" s="293"/>
    </row>
    <row r="149" spans="1:15">
      <c r="A149" s="60"/>
      <c r="B149" s="45"/>
      <c r="C149" s="45"/>
      <c r="D149" s="45"/>
      <c r="E149" s="45"/>
      <c r="F149" s="45"/>
      <c r="G149" s="45"/>
      <c r="H149" s="45"/>
      <c r="I149" s="45"/>
    </row>
    <row r="150" spans="1:15">
      <c r="A150" s="293"/>
      <c r="B150" s="293"/>
      <c r="C150" s="293"/>
      <c r="D150" s="293"/>
      <c r="E150" s="293"/>
      <c r="F150" s="293"/>
      <c r="G150" s="293"/>
      <c r="H150" s="293"/>
      <c r="I150" s="293"/>
    </row>
    <row r="151" spans="1:15">
      <c r="A151" s="293"/>
      <c r="B151" s="293"/>
      <c r="C151" s="293"/>
      <c r="D151" s="293"/>
      <c r="E151" s="293"/>
      <c r="F151" s="293"/>
      <c r="G151" s="293"/>
      <c r="H151" s="293"/>
      <c r="I151" s="293"/>
    </row>
    <row r="152" spans="1:15">
      <c r="A152" s="182"/>
      <c r="B152" s="181"/>
      <c r="C152" s="181"/>
      <c r="D152" s="181"/>
      <c r="E152" s="181"/>
      <c r="F152" s="181"/>
      <c r="G152" s="180"/>
      <c r="H152" s="180"/>
      <c r="I152" s="180"/>
    </row>
    <row r="153" spans="1:15" ht="15.75">
      <c r="A153" s="179"/>
      <c r="B153" s="176"/>
      <c r="C153" s="176"/>
      <c r="D153" s="175"/>
      <c r="E153" s="175"/>
      <c r="F153" s="174"/>
      <c r="J153" s="167"/>
      <c r="K153" s="167"/>
    </row>
    <row r="154" spans="1:15">
      <c r="B154" s="176"/>
      <c r="C154" s="176"/>
      <c r="D154" s="175"/>
      <c r="E154" s="175"/>
      <c r="F154" s="175"/>
      <c r="G154" s="178"/>
      <c r="J154" s="167"/>
      <c r="K154" s="167"/>
    </row>
    <row r="155" spans="1:15">
      <c r="B155" s="176"/>
      <c r="C155" s="176"/>
      <c r="D155" s="175"/>
      <c r="E155" s="175"/>
      <c r="F155" s="175"/>
      <c r="G155" s="178"/>
      <c r="J155" s="167"/>
      <c r="K155" s="167"/>
    </row>
    <row r="156" spans="1:15" ht="20.25" customHeight="1">
      <c r="B156" s="176"/>
      <c r="C156" s="176"/>
      <c r="D156" s="175"/>
      <c r="E156" s="175"/>
      <c r="F156" s="174"/>
      <c r="G156" s="166"/>
      <c r="H156" s="177"/>
      <c r="I156" s="177"/>
      <c r="J156" s="177"/>
      <c r="K156" s="177"/>
    </row>
    <row r="157" spans="1:15">
      <c r="B157" s="176"/>
      <c r="C157" s="176"/>
      <c r="D157" s="176"/>
      <c r="E157" s="176"/>
      <c r="F157" s="176"/>
      <c r="G157" s="166"/>
      <c r="H157" s="177"/>
      <c r="I157" s="177"/>
      <c r="J157" s="177"/>
      <c r="K157" s="177"/>
    </row>
    <row r="158" spans="1:15">
      <c r="B158" s="176"/>
      <c r="C158" s="176"/>
      <c r="D158" s="175"/>
      <c r="E158" s="175"/>
      <c r="F158" s="174"/>
      <c r="J158" s="167"/>
      <c r="K158" s="167"/>
    </row>
    <row r="159" spans="1:15">
      <c r="B159" s="176"/>
      <c r="C159" s="176"/>
      <c r="D159" s="175"/>
      <c r="E159" s="175"/>
      <c r="F159" s="174"/>
      <c r="J159" s="167"/>
      <c r="K159" s="167"/>
    </row>
    <row r="160" spans="1:15">
      <c r="B160" s="176"/>
      <c r="C160" s="176"/>
      <c r="D160" s="175"/>
      <c r="E160" s="175"/>
      <c r="F160" s="174"/>
      <c r="J160" s="167"/>
      <c r="K160" s="167"/>
    </row>
    <row r="161" spans="2:11">
      <c r="B161" s="176"/>
      <c r="C161" s="176"/>
      <c r="D161" s="175"/>
      <c r="E161" s="175"/>
      <c r="F161" s="174"/>
      <c r="J161" s="167"/>
      <c r="K161" s="167"/>
    </row>
    <row r="162" spans="2:11">
      <c r="B162" s="176"/>
      <c r="C162" s="176"/>
      <c r="D162" s="175"/>
      <c r="E162" s="175"/>
      <c r="F162" s="174"/>
      <c r="J162" s="167"/>
      <c r="K162" s="167"/>
    </row>
    <row r="163" spans="2:11">
      <c r="B163" s="176"/>
      <c r="C163" s="176"/>
      <c r="D163" s="175"/>
      <c r="E163" s="175"/>
      <c r="F163" s="174"/>
      <c r="J163" s="167"/>
      <c r="K163" s="167"/>
    </row>
    <row r="164" spans="2:11">
      <c r="B164" s="176"/>
      <c r="C164" s="176"/>
      <c r="D164" s="175"/>
      <c r="E164" s="175"/>
      <c r="F164" s="174"/>
      <c r="J164" s="167"/>
      <c r="K164" s="167"/>
    </row>
    <row r="165" spans="2:11">
      <c r="B165" s="176"/>
      <c r="C165" s="176"/>
      <c r="D165" s="175"/>
      <c r="E165" s="175"/>
      <c r="F165" s="174"/>
      <c r="J165" s="167"/>
      <c r="K165" s="167"/>
    </row>
    <row r="166" spans="2:11">
      <c r="B166" s="176"/>
      <c r="C166" s="176"/>
      <c r="D166" s="175"/>
      <c r="E166" s="175"/>
      <c r="F166" s="174"/>
      <c r="J166" s="167"/>
      <c r="K166" s="167"/>
    </row>
    <row r="167" spans="2:11">
      <c r="B167" s="176"/>
      <c r="C167" s="176"/>
      <c r="D167" s="175"/>
      <c r="E167" s="175"/>
      <c r="F167" s="174"/>
      <c r="J167" s="167"/>
      <c r="K167" s="167"/>
    </row>
    <row r="168" spans="2:11">
      <c r="B168" s="176"/>
      <c r="C168" s="176"/>
      <c r="D168" s="175"/>
      <c r="E168" s="175"/>
      <c r="F168" s="174"/>
      <c r="J168" s="167"/>
      <c r="K168" s="167"/>
    </row>
    <row r="169" spans="2:11">
      <c r="B169" s="176"/>
      <c r="C169" s="176"/>
      <c r="D169" s="175"/>
      <c r="E169" s="175"/>
      <c r="F169" s="174"/>
      <c r="J169" s="167"/>
      <c r="K169" s="167"/>
    </row>
    <row r="170" spans="2:11">
      <c r="B170" s="176"/>
      <c r="C170" s="176"/>
      <c r="D170" s="175"/>
      <c r="E170" s="175"/>
      <c r="F170" s="174"/>
      <c r="J170" s="167"/>
      <c r="K170" s="167"/>
    </row>
    <row r="171" spans="2:11">
      <c r="B171" s="176"/>
      <c r="C171" s="176"/>
      <c r="D171" s="175"/>
      <c r="E171" s="175"/>
      <c r="F171" s="174"/>
      <c r="J171" s="167"/>
      <c r="K171" s="167"/>
    </row>
    <row r="172" spans="2:11">
      <c r="B172" s="176"/>
      <c r="C172" s="176"/>
      <c r="D172" s="175"/>
      <c r="E172" s="175"/>
      <c r="F172" s="174"/>
      <c r="J172" s="167"/>
      <c r="K172" s="167"/>
    </row>
    <row r="173" spans="2:11">
      <c r="B173" s="176"/>
      <c r="C173" s="176"/>
      <c r="D173" s="175"/>
      <c r="E173" s="175"/>
      <c r="F173" s="174"/>
      <c r="J173" s="167"/>
      <c r="K173" s="167"/>
    </row>
    <row r="174" spans="2:11">
      <c r="B174" s="176"/>
      <c r="C174" s="176"/>
      <c r="D174" s="175"/>
      <c r="E174" s="175"/>
      <c r="F174" s="174"/>
      <c r="J174" s="167"/>
      <c r="K174" s="167"/>
    </row>
    <row r="175" spans="2:11">
      <c r="B175" s="176"/>
      <c r="C175" s="176"/>
      <c r="D175" s="175"/>
      <c r="E175" s="175"/>
      <c r="F175" s="174"/>
      <c r="J175" s="167"/>
      <c r="K175" s="167"/>
    </row>
    <row r="176" spans="2:11">
      <c r="B176" s="176"/>
      <c r="C176" s="176"/>
      <c r="D176" s="175"/>
      <c r="E176" s="175"/>
      <c r="F176" s="174"/>
      <c r="J176" s="167"/>
      <c r="K176" s="167"/>
    </row>
    <row r="177" spans="2:11">
      <c r="B177" s="176"/>
      <c r="C177" s="176"/>
      <c r="D177" s="175"/>
      <c r="E177" s="175"/>
      <c r="F177" s="174"/>
      <c r="J177" s="167"/>
      <c r="K177" s="167"/>
    </row>
    <row r="178" spans="2:11">
      <c r="B178" s="176"/>
      <c r="C178" s="176"/>
      <c r="D178" s="175"/>
      <c r="E178" s="175"/>
      <c r="F178" s="174"/>
      <c r="J178" s="167"/>
      <c r="K178" s="167"/>
    </row>
    <row r="179" spans="2:11">
      <c r="B179" s="176"/>
      <c r="C179" s="176"/>
      <c r="D179" s="175"/>
      <c r="E179" s="175"/>
      <c r="F179" s="174"/>
      <c r="J179" s="167"/>
      <c r="K179" s="167"/>
    </row>
    <row r="180" spans="2:11">
      <c r="B180" s="176"/>
      <c r="C180" s="176"/>
      <c r="D180" s="175"/>
      <c r="E180" s="175"/>
      <c r="F180" s="174"/>
      <c r="H180" s="173"/>
      <c r="I180" s="173"/>
      <c r="J180" s="173"/>
      <c r="K180" s="173"/>
    </row>
    <row r="181" spans="2:11">
      <c r="H181" s="173"/>
      <c r="I181" s="173"/>
      <c r="J181" s="173"/>
      <c r="K181" s="173"/>
    </row>
    <row r="182" spans="2:11">
      <c r="H182" s="173"/>
    </row>
  </sheetData>
  <mergeCells count="15">
    <mergeCell ref="A144:I144"/>
    <mergeCell ref="A1:B1"/>
    <mergeCell ref="A3:I3"/>
    <mergeCell ref="A4:A7"/>
    <mergeCell ref="B4:B7"/>
    <mergeCell ref="E4:F4"/>
    <mergeCell ref="H4:I5"/>
    <mergeCell ref="C5:C6"/>
    <mergeCell ref="D5:D6"/>
    <mergeCell ref="E5:E6"/>
    <mergeCell ref="A150:I150"/>
    <mergeCell ref="A151:I151"/>
    <mergeCell ref="A146:I146"/>
    <mergeCell ref="A147:I147"/>
    <mergeCell ref="A148:I148"/>
  </mergeCells>
  <conditionalFormatting sqref="T8:T143">
    <cfRule type="cellIs" dxfId="191" priority="9" operator="greaterThan">
      <formula>0.1</formula>
    </cfRule>
    <cfRule type="cellIs" dxfId="190" priority="10" operator="greaterThan">
      <formula>1</formula>
    </cfRule>
  </conditionalFormatting>
  <conditionalFormatting sqref="S8:S143">
    <cfRule type="cellIs" dxfId="189" priority="15" operator="greaterThan">
      <formula>0</formula>
    </cfRule>
    <cfRule type="cellIs" dxfId="188" priority="16" operator="greaterThan">
      <formula>1</formula>
    </cfRule>
  </conditionalFormatting>
  <conditionalFormatting sqref="S8:S143">
    <cfRule type="cellIs" dxfId="187" priority="13" operator="greaterThan">
      <formula>0.1</formula>
    </cfRule>
    <cfRule type="cellIs" dxfId="186" priority="14" operator="greaterThan">
      <formula>1</formula>
    </cfRule>
  </conditionalFormatting>
  <conditionalFormatting sqref="T8:T143">
    <cfRule type="cellIs" dxfId="185" priority="11" operator="greaterThan">
      <formula>0</formula>
    </cfRule>
    <cfRule type="cellIs" dxfId="184" priority="12" operator="greaterThan">
      <formula>1</formula>
    </cfRule>
  </conditionalFormatting>
  <conditionalFormatting sqref="T8:T143">
    <cfRule type="cellIs" dxfId="183" priority="1" operator="greaterThan">
      <formula>0.1</formula>
    </cfRule>
    <cfRule type="cellIs" dxfId="182" priority="2" operator="greaterThan">
      <formula>1</formula>
    </cfRule>
  </conditionalFormatting>
  <conditionalFormatting sqref="S8:S143">
    <cfRule type="cellIs" dxfId="181" priority="7" operator="greaterThan">
      <formula>0</formula>
    </cfRule>
    <cfRule type="cellIs" dxfId="180" priority="8" operator="greaterThan">
      <formula>1</formula>
    </cfRule>
  </conditionalFormatting>
  <conditionalFormatting sqref="S8:S143">
    <cfRule type="cellIs" dxfId="179" priority="5" operator="greaterThan">
      <formula>0.1</formula>
    </cfRule>
    <cfRule type="cellIs" dxfId="178" priority="6" operator="greaterThan">
      <formula>1</formula>
    </cfRule>
  </conditionalFormatting>
  <conditionalFormatting sqref="T8:T143">
    <cfRule type="cellIs" dxfId="177" priority="3" operator="greaterThan">
      <formula>0</formula>
    </cfRule>
    <cfRule type="cellIs" dxfId="176" priority="4" operator="greaterThan">
      <formula>1</formula>
    </cfRule>
  </conditionalFormatting>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69"/>
  <sheetViews>
    <sheetView showGridLines="0" zoomScale="145" zoomScaleNormal="145" workbookViewId="0">
      <selection sqref="A1:B1"/>
    </sheetView>
  </sheetViews>
  <sheetFormatPr baseColWidth="10" defaultRowHeight="12"/>
  <cols>
    <col min="1" max="1" width="4.5703125" style="1" customWidth="1"/>
    <col min="2" max="2" width="56.140625" style="1" customWidth="1"/>
    <col min="3" max="6" width="14.5703125" style="1" customWidth="1"/>
    <col min="7" max="7" width="1.5703125" style="2" customWidth="1"/>
    <col min="8" max="9" width="14.5703125" style="1" customWidth="1"/>
    <col min="10" max="10" width="5.7109375" style="1" customWidth="1"/>
    <col min="11" max="11" width="3.42578125" style="1" customWidth="1"/>
    <col min="12" max="12" width="5.140625" style="1" customWidth="1"/>
    <col min="13" max="14" width="3.42578125" style="1" customWidth="1"/>
    <col min="15" max="15" width="1.42578125" style="1" customWidth="1"/>
    <col min="16" max="17" width="5.85546875" style="1" customWidth="1"/>
    <col min="18" max="18" width="2" style="1" customWidth="1"/>
    <col min="19" max="20" width="7.28515625" style="1" customWidth="1"/>
    <col min="21" max="16384" width="11.42578125" style="1"/>
  </cols>
  <sheetData>
    <row r="1" spans="1:20" ht="46.5" customHeight="1">
      <c r="A1" s="294" t="s">
        <v>0</v>
      </c>
      <c r="B1" s="294"/>
      <c r="C1" s="24" t="s">
        <v>17</v>
      </c>
      <c r="F1" s="12"/>
      <c r="H1" s="12"/>
      <c r="I1" s="12"/>
    </row>
    <row r="2" spans="1:20" ht="10.5" customHeight="1">
      <c r="H2" s="271"/>
      <c r="I2" s="271"/>
    </row>
    <row r="3" spans="1:20" s="30" customFormat="1" ht="63" customHeight="1">
      <c r="A3" s="324" t="s">
        <v>625</v>
      </c>
      <c r="B3" s="324"/>
      <c r="C3" s="324"/>
      <c r="D3" s="324"/>
      <c r="E3" s="324"/>
      <c r="F3" s="324"/>
      <c r="G3" s="324"/>
      <c r="H3" s="324"/>
      <c r="I3" s="324"/>
    </row>
    <row r="4" spans="1:20" ht="12.75" customHeight="1">
      <c r="A4" s="296" t="s">
        <v>5</v>
      </c>
      <c r="B4" s="292" t="s">
        <v>116</v>
      </c>
      <c r="C4" s="129"/>
      <c r="D4" s="7"/>
      <c r="E4" s="298" t="s">
        <v>1</v>
      </c>
      <c r="F4" s="298"/>
      <c r="G4" s="6"/>
      <c r="H4" s="296" t="s">
        <v>4</v>
      </c>
      <c r="I4" s="296"/>
    </row>
    <row r="5" spans="1:20" ht="12" customHeight="1">
      <c r="A5" s="296"/>
      <c r="B5" s="296"/>
      <c r="C5" s="292" t="s">
        <v>2</v>
      </c>
      <c r="D5" s="292" t="s">
        <v>624</v>
      </c>
      <c r="E5" s="292" t="s">
        <v>3</v>
      </c>
      <c r="F5" s="128" t="s">
        <v>10</v>
      </c>
      <c r="G5" s="101"/>
      <c r="H5" s="297"/>
      <c r="I5" s="297"/>
    </row>
    <row r="6" spans="1:20" ht="17.25" customHeight="1">
      <c r="A6" s="296"/>
      <c r="B6" s="296"/>
      <c r="C6" s="292"/>
      <c r="D6" s="292"/>
      <c r="E6" s="292"/>
      <c r="F6" s="102" t="s">
        <v>18</v>
      </c>
      <c r="G6" s="102"/>
      <c r="H6" s="101" t="s">
        <v>14</v>
      </c>
      <c r="I6" s="101" t="s">
        <v>3</v>
      </c>
    </row>
    <row r="7" spans="1:20" ht="11.25" customHeight="1">
      <c r="A7" s="297"/>
      <c r="B7" s="297"/>
      <c r="C7" s="10" t="s">
        <v>6</v>
      </c>
      <c r="D7" s="10" t="s">
        <v>7</v>
      </c>
      <c r="E7" s="10" t="s">
        <v>8</v>
      </c>
      <c r="F7" s="11" t="s">
        <v>9</v>
      </c>
      <c r="G7" s="11"/>
      <c r="H7" s="11" t="s">
        <v>12</v>
      </c>
      <c r="I7" s="11" t="s">
        <v>13</v>
      </c>
    </row>
    <row r="8" spans="1:20" ht="11.25" customHeight="1">
      <c r="A8" s="3" t="s">
        <v>315</v>
      </c>
      <c r="B8" s="127"/>
      <c r="C8" s="270">
        <f>SUM(C9,C11,C13,C18,C30,C32,C34,C44,C46,C49)</f>
        <v>53998210870.833191</v>
      </c>
      <c r="D8" s="270">
        <f>SUM(D9,D11,D13,D18,D30,D32,D34,D44,D46,D49)</f>
        <v>52940089622.966141</v>
      </c>
      <c r="E8" s="270">
        <f>SUM(E9,E11,E13,E18,E30,E32,E34,E44,E46,E49)</f>
        <v>25874030258.628689</v>
      </c>
      <c r="F8" s="270">
        <f>SUM(F9,F11,F13,F18,F30,F32,F34,F44,F46,F49)</f>
        <v>25652053021.994587</v>
      </c>
      <c r="G8" s="4"/>
      <c r="H8" s="99">
        <f t="shared" ref="H8:H50" si="0">IFERROR(+F8/D8*100,"n.a.")</f>
        <v>48.454872677182571</v>
      </c>
      <c r="I8" s="99">
        <f t="shared" ref="I8:I50" si="1">IFERROR(+F8/E8*100,"n.a.")</f>
        <v>99.142084806984883</v>
      </c>
      <c r="K8" s="16"/>
      <c r="L8" s="16"/>
      <c r="M8" s="16"/>
      <c r="N8" s="16"/>
      <c r="O8" s="16"/>
      <c r="P8" s="17"/>
      <c r="Q8" s="17"/>
      <c r="R8" s="18"/>
      <c r="S8" s="19"/>
      <c r="T8" s="19"/>
    </row>
    <row r="9" spans="1:20" ht="11.25" customHeight="1">
      <c r="A9" s="321" t="s">
        <v>11</v>
      </c>
      <c r="B9" s="321"/>
      <c r="C9" s="264">
        <v>154085250</v>
      </c>
      <c r="D9" s="264">
        <v>165547365.76999995</v>
      </c>
      <c r="E9" s="264">
        <v>57572180.120000005</v>
      </c>
      <c r="F9" s="264">
        <v>46098064.350000001</v>
      </c>
      <c r="G9" s="264"/>
      <c r="H9" s="263">
        <f t="shared" si="0"/>
        <v>27.845845891649802</v>
      </c>
      <c r="I9" s="263">
        <f t="shared" si="1"/>
        <v>80.070034266404292</v>
      </c>
      <c r="K9" s="16"/>
      <c r="L9" s="16"/>
      <c r="M9" s="16"/>
      <c r="N9" s="16"/>
      <c r="O9" s="16"/>
      <c r="P9" s="17"/>
      <c r="Q9" s="17"/>
      <c r="R9" s="18"/>
      <c r="S9" s="19"/>
      <c r="T9" s="19"/>
    </row>
    <row r="10" spans="1:20" ht="11.25" customHeight="1">
      <c r="A10" s="269"/>
      <c r="B10" s="269" t="s">
        <v>623</v>
      </c>
      <c r="C10" s="265">
        <v>154085250</v>
      </c>
      <c r="D10" s="265">
        <v>165547365.76999995</v>
      </c>
      <c r="E10" s="265">
        <v>57572180.120000005</v>
      </c>
      <c r="F10" s="265">
        <v>46098064.350000001</v>
      </c>
      <c r="G10" s="265"/>
      <c r="H10" s="85">
        <f t="shared" si="0"/>
        <v>27.845845891649802</v>
      </c>
      <c r="I10" s="85">
        <f t="shared" si="1"/>
        <v>80.070034266404292</v>
      </c>
      <c r="K10" s="16"/>
      <c r="L10" s="16"/>
      <c r="M10" s="16"/>
      <c r="N10" s="16"/>
      <c r="O10" s="16"/>
      <c r="P10" s="17"/>
      <c r="Q10" s="17"/>
      <c r="R10" s="18"/>
      <c r="S10" s="19"/>
      <c r="T10" s="19"/>
    </row>
    <row r="11" spans="1:20" ht="11.25" customHeight="1">
      <c r="A11" s="321" t="s">
        <v>622</v>
      </c>
      <c r="B11" s="321"/>
      <c r="C11" s="264">
        <v>226108500</v>
      </c>
      <c r="D11" s="264">
        <v>374113562.85000002</v>
      </c>
      <c r="E11" s="264">
        <v>275008212.85000002</v>
      </c>
      <c r="F11" s="9">
        <v>261636565.25999999</v>
      </c>
      <c r="G11" s="9"/>
      <c r="H11" s="263">
        <f t="shared" si="0"/>
        <v>69.935065509748057</v>
      </c>
      <c r="I11" s="263">
        <f t="shared" si="1"/>
        <v>95.137727905859521</v>
      </c>
      <c r="K11" s="16"/>
      <c r="L11" s="16"/>
      <c r="M11" s="16"/>
      <c r="N11" s="16"/>
      <c r="O11" s="16"/>
      <c r="P11" s="17"/>
      <c r="Q11" s="17"/>
      <c r="R11" s="18"/>
      <c r="S11" s="19"/>
      <c r="T11" s="19"/>
    </row>
    <row r="12" spans="1:20" ht="11.25" customHeight="1">
      <c r="A12" s="267"/>
      <c r="B12" s="266" t="s">
        <v>621</v>
      </c>
      <c r="C12" s="265">
        <v>226108500</v>
      </c>
      <c r="D12" s="265">
        <v>374113562.85000002</v>
      </c>
      <c r="E12" s="265">
        <v>275008212.85000002</v>
      </c>
      <c r="F12" s="265">
        <v>261636565.25999999</v>
      </c>
      <c r="G12" s="265"/>
      <c r="H12" s="85">
        <f t="shared" si="0"/>
        <v>69.935065509748057</v>
      </c>
      <c r="I12" s="85">
        <f t="shared" si="1"/>
        <v>95.137727905859521</v>
      </c>
      <c r="K12" s="16"/>
      <c r="L12" s="16"/>
      <c r="M12" s="16"/>
      <c r="N12" s="16"/>
      <c r="O12" s="16"/>
      <c r="P12" s="17"/>
      <c r="Q12" s="17"/>
      <c r="R12" s="18"/>
      <c r="S12" s="19"/>
      <c r="T12" s="19"/>
    </row>
    <row r="13" spans="1:20" ht="11.25" customHeight="1">
      <c r="A13" s="321" t="s">
        <v>620</v>
      </c>
      <c r="B13" s="321"/>
      <c r="C13" s="264">
        <v>1749245841.4482906</v>
      </c>
      <c r="D13" s="264">
        <v>1481360125.8642955</v>
      </c>
      <c r="E13" s="264">
        <v>579570291.42375398</v>
      </c>
      <c r="F13" s="264">
        <v>579550165.70375395</v>
      </c>
      <c r="G13" s="264"/>
      <c r="H13" s="263">
        <f t="shared" si="0"/>
        <v>39.122840934146041</v>
      </c>
      <c r="I13" s="263">
        <f t="shared" si="1"/>
        <v>99.996527475562871</v>
      </c>
      <c r="K13" s="16"/>
      <c r="L13" s="16"/>
      <c r="M13" s="16"/>
      <c r="N13" s="16"/>
      <c r="O13" s="16"/>
      <c r="P13" s="17"/>
      <c r="Q13" s="17"/>
      <c r="R13" s="18"/>
      <c r="S13" s="19"/>
      <c r="T13" s="19"/>
    </row>
    <row r="14" spans="1:20" ht="11.25" customHeight="1">
      <c r="A14" s="267"/>
      <c r="B14" s="266" t="s">
        <v>260</v>
      </c>
      <c r="C14" s="265">
        <v>10000000.057799401</v>
      </c>
      <c r="D14" s="265">
        <v>3468582.1255063112</v>
      </c>
      <c r="E14" s="265">
        <v>1668076.78125</v>
      </c>
      <c r="F14" s="265">
        <v>1668076.78125</v>
      </c>
      <c r="G14" s="265"/>
      <c r="H14" s="85">
        <f t="shared" si="0"/>
        <v>48.09102742540685</v>
      </c>
      <c r="I14" s="85">
        <f t="shared" si="1"/>
        <v>100</v>
      </c>
      <c r="K14" s="16"/>
      <c r="L14" s="16"/>
      <c r="M14" s="16"/>
      <c r="N14" s="16"/>
      <c r="O14" s="16"/>
      <c r="P14" s="17"/>
      <c r="Q14" s="17"/>
      <c r="R14" s="18"/>
      <c r="S14" s="19"/>
      <c r="T14" s="19"/>
    </row>
    <row r="15" spans="1:20" ht="11.25" customHeight="1">
      <c r="A15" s="267"/>
      <c r="B15" s="266" t="s">
        <v>76</v>
      </c>
      <c r="C15" s="265">
        <v>1092867267.9304912</v>
      </c>
      <c r="D15" s="265">
        <v>953408615.04708922</v>
      </c>
      <c r="E15" s="265">
        <v>493456269.47840399</v>
      </c>
      <c r="F15" s="265">
        <v>493456269.47840399</v>
      </c>
      <c r="G15" s="265"/>
      <c r="H15" s="85">
        <f t="shared" si="0"/>
        <v>51.757060056986369</v>
      </c>
      <c r="I15" s="85">
        <f t="shared" si="1"/>
        <v>100</v>
      </c>
      <c r="K15" s="16"/>
      <c r="L15" s="16"/>
      <c r="M15" s="16"/>
      <c r="N15" s="16"/>
      <c r="O15" s="16"/>
      <c r="P15" s="17"/>
      <c r="Q15" s="17"/>
      <c r="R15" s="18"/>
      <c r="S15" s="19"/>
      <c r="T15" s="19"/>
    </row>
    <row r="16" spans="1:20" ht="11.25" customHeight="1">
      <c r="A16" s="267"/>
      <c r="B16" s="266" t="s">
        <v>73</v>
      </c>
      <c r="C16" s="265">
        <v>350000000</v>
      </c>
      <c r="D16" s="265">
        <v>349999999.99999994</v>
      </c>
      <c r="E16" s="265">
        <v>25418493.689999998</v>
      </c>
      <c r="F16" s="265">
        <v>25403959.23</v>
      </c>
      <c r="G16" s="265"/>
      <c r="H16" s="85">
        <f t="shared" si="0"/>
        <v>7.2582740657142875</v>
      </c>
      <c r="I16" s="85">
        <f t="shared" si="1"/>
        <v>99.9428193496544</v>
      </c>
      <c r="K16" s="16"/>
      <c r="L16" s="16"/>
      <c r="M16" s="16"/>
      <c r="N16" s="16"/>
      <c r="O16" s="16"/>
      <c r="P16" s="17"/>
      <c r="Q16" s="17"/>
      <c r="R16" s="18"/>
      <c r="S16" s="19"/>
      <c r="T16" s="19"/>
    </row>
    <row r="17" spans="1:20" ht="11.25" customHeight="1">
      <c r="A17" s="267"/>
      <c r="B17" s="266" t="s">
        <v>264</v>
      </c>
      <c r="C17" s="265">
        <v>296378573.46000004</v>
      </c>
      <c r="D17" s="265">
        <v>174482928.69169992</v>
      </c>
      <c r="E17" s="265">
        <v>59027451.474100009</v>
      </c>
      <c r="F17" s="265">
        <v>59021860.214100003</v>
      </c>
      <c r="G17" s="265"/>
      <c r="H17" s="85">
        <f t="shared" si="0"/>
        <v>33.826724858789952</v>
      </c>
      <c r="I17" s="85">
        <f t="shared" si="1"/>
        <v>99.990527695402093</v>
      </c>
      <c r="K17" s="16"/>
      <c r="L17" s="16"/>
      <c r="M17" s="16"/>
      <c r="N17" s="16"/>
      <c r="O17" s="16"/>
      <c r="P17" s="17"/>
      <c r="Q17" s="17"/>
      <c r="R17" s="18"/>
      <c r="S17" s="19"/>
      <c r="T17" s="19"/>
    </row>
    <row r="18" spans="1:20" ht="11.25" customHeight="1">
      <c r="A18" s="321" t="s">
        <v>619</v>
      </c>
      <c r="B18" s="321"/>
      <c r="C18" s="264">
        <v>6837574581.7950001</v>
      </c>
      <c r="D18" s="264">
        <v>5771922206.0060005</v>
      </c>
      <c r="E18" s="264">
        <v>2468933118.5521946</v>
      </c>
      <c r="F18" s="264">
        <v>2392549352.6885939</v>
      </c>
      <c r="G18" s="264"/>
      <c r="H18" s="263">
        <f t="shared" si="0"/>
        <v>41.45151766250445</v>
      </c>
      <c r="I18" s="263">
        <f t="shared" si="1"/>
        <v>96.906203522094884</v>
      </c>
      <c r="K18" s="16"/>
      <c r="L18" s="16"/>
      <c r="M18" s="16"/>
      <c r="N18" s="16"/>
      <c r="O18" s="16"/>
      <c r="P18" s="17"/>
      <c r="Q18" s="17"/>
      <c r="R18" s="18"/>
      <c r="S18" s="19"/>
      <c r="T18" s="19"/>
    </row>
    <row r="19" spans="1:20" ht="11.25" customHeight="1">
      <c r="A19" s="268"/>
      <c r="B19" s="266" t="s">
        <v>618</v>
      </c>
      <c r="C19" s="265">
        <v>289682464</v>
      </c>
      <c r="D19" s="265">
        <v>239682464.00000003</v>
      </c>
      <c r="E19" s="265">
        <v>78283273.079999983</v>
      </c>
      <c r="F19" s="265">
        <v>49922063.029999994</v>
      </c>
      <c r="G19" s="265"/>
      <c r="H19" s="85">
        <f t="shared" si="0"/>
        <v>20.828416980059078</v>
      </c>
      <c r="I19" s="85">
        <f t="shared" si="1"/>
        <v>63.771047205682329</v>
      </c>
      <c r="K19" s="16"/>
      <c r="L19" s="16"/>
      <c r="M19" s="16"/>
      <c r="N19" s="16"/>
      <c r="O19" s="16"/>
      <c r="P19" s="17"/>
      <c r="Q19" s="17"/>
      <c r="R19" s="18"/>
      <c r="S19" s="19"/>
      <c r="T19" s="19"/>
    </row>
    <row r="20" spans="1:20" ht="11.25" customHeight="1">
      <c r="A20" s="268"/>
      <c r="B20" s="266" t="s">
        <v>617</v>
      </c>
      <c r="C20" s="265">
        <v>553671834</v>
      </c>
      <c r="D20" s="265">
        <v>525591130.80999988</v>
      </c>
      <c r="E20" s="265">
        <v>212551865.37999997</v>
      </c>
      <c r="F20" s="265">
        <v>203545398.21999997</v>
      </c>
      <c r="G20" s="265"/>
      <c r="H20" s="85">
        <f t="shared" si="0"/>
        <v>38.726946915240326</v>
      </c>
      <c r="I20" s="85">
        <f t="shared" si="1"/>
        <v>95.762696721622149</v>
      </c>
      <c r="K20" s="16"/>
      <c r="L20" s="16"/>
      <c r="M20" s="16"/>
      <c r="N20" s="16"/>
      <c r="O20" s="16"/>
      <c r="P20" s="17"/>
      <c r="Q20" s="17"/>
      <c r="R20" s="18"/>
      <c r="S20" s="19"/>
      <c r="T20" s="19"/>
    </row>
    <row r="21" spans="1:20" ht="11.25" customHeight="1">
      <c r="A21" s="268"/>
      <c r="B21" s="266" t="s">
        <v>616</v>
      </c>
      <c r="C21" s="265">
        <v>49785823</v>
      </c>
      <c r="D21" s="265">
        <v>49747567.430000007</v>
      </c>
      <c r="E21" s="265">
        <v>18448284.41</v>
      </c>
      <c r="F21" s="265">
        <v>18290788.340000007</v>
      </c>
      <c r="G21" s="265"/>
      <c r="H21" s="85">
        <f t="shared" si="0"/>
        <v>36.767201463140978</v>
      </c>
      <c r="I21" s="85">
        <f t="shared" si="1"/>
        <v>99.146283380612772</v>
      </c>
      <c r="K21" s="16"/>
      <c r="L21" s="16"/>
      <c r="M21" s="16"/>
      <c r="N21" s="16"/>
      <c r="O21" s="16"/>
      <c r="P21" s="17"/>
      <c r="Q21" s="17"/>
      <c r="R21" s="18"/>
      <c r="S21" s="19"/>
      <c r="T21" s="19"/>
    </row>
    <row r="22" spans="1:20" ht="11.25" customHeight="1">
      <c r="A22" s="268"/>
      <c r="B22" s="266" t="s">
        <v>615</v>
      </c>
      <c r="C22" s="265">
        <v>1219408343.0149999</v>
      </c>
      <c r="D22" s="265">
        <v>1183355036.2349999</v>
      </c>
      <c r="E22" s="265">
        <v>522134353.05619419</v>
      </c>
      <c r="F22" s="265">
        <v>522124448.1661942</v>
      </c>
      <c r="G22" s="265"/>
      <c r="H22" s="85">
        <f t="shared" si="0"/>
        <v>44.122383577070998</v>
      </c>
      <c r="I22" s="85">
        <f t="shared" si="1"/>
        <v>99.998102999746706</v>
      </c>
      <c r="K22" s="16"/>
      <c r="L22" s="16"/>
      <c r="M22" s="16"/>
      <c r="N22" s="16"/>
      <c r="O22" s="16"/>
      <c r="P22" s="17"/>
      <c r="Q22" s="17"/>
      <c r="R22" s="18"/>
      <c r="S22" s="19"/>
      <c r="T22" s="19"/>
    </row>
    <row r="23" spans="1:20" ht="11.25" customHeight="1">
      <c r="A23" s="268"/>
      <c r="B23" s="266" t="s">
        <v>255</v>
      </c>
      <c r="C23" s="265">
        <v>425009028</v>
      </c>
      <c r="D23" s="265">
        <v>415828668</v>
      </c>
      <c r="E23" s="265">
        <v>121356249.62</v>
      </c>
      <c r="F23" s="265">
        <v>121332733.38</v>
      </c>
      <c r="G23" s="265"/>
      <c r="H23" s="85">
        <f t="shared" si="0"/>
        <v>29.178539797068538</v>
      </c>
      <c r="I23" s="85">
        <f t="shared" si="1"/>
        <v>99.980622143421826</v>
      </c>
      <c r="K23" s="16"/>
      <c r="L23" s="16"/>
      <c r="M23" s="16"/>
      <c r="N23" s="16"/>
      <c r="O23" s="16"/>
      <c r="P23" s="17"/>
      <c r="Q23" s="17"/>
      <c r="R23" s="18"/>
      <c r="S23" s="19"/>
      <c r="T23" s="19"/>
    </row>
    <row r="24" spans="1:20" ht="11.25" customHeight="1">
      <c r="A24" s="268"/>
      <c r="B24" s="266" t="s">
        <v>614</v>
      </c>
      <c r="C24" s="265">
        <v>41759342</v>
      </c>
      <c r="D24" s="265">
        <v>52114041</v>
      </c>
      <c r="E24" s="265">
        <v>11021326.579999998</v>
      </c>
      <c r="F24" s="265">
        <v>9679689.6499999985</v>
      </c>
      <c r="G24" s="265"/>
      <c r="H24" s="85">
        <f t="shared" si="0"/>
        <v>18.574053104037734</v>
      </c>
      <c r="I24" s="85">
        <f t="shared" si="1"/>
        <v>87.826901596087168</v>
      </c>
      <c r="K24" s="16"/>
      <c r="L24" s="16"/>
      <c r="M24" s="16"/>
      <c r="N24" s="16"/>
      <c r="O24" s="16"/>
      <c r="P24" s="17"/>
      <c r="Q24" s="17"/>
      <c r="R24" s="18"/>
      <c r="S24" s="19"/>
      <c r="T24" s="19"/>
    </row>
    <row r="25" spans="1:20" ht="11.25" customHeight="1">
      <c r="A25" s="268"/>
      <c r="B25" s="266" t="s">
        <v>613</v>
      </c>
      <c r="C25" s="265">
        <v>126150811</v>
      </c>
      <c r="D25" s="265">
        <v>126150810.99999999</v>
      </c>
      <c r="E25" s="265">
        <v>34894602.210000008</v>
      </c>
      <c r="F25" s="265">
        <v>32061366.450000003</v>
      </c>
      <c r="G25" s="265"/>
      <c r="H25" s="85">
        <f t="shared" si="0"/>
        <v>25.415109261564723</v>
      </c>
      <c r="I25" s="85">
        <f t="shared" si="1"/>
        <v>91.880590175668871</v>
      </c>
      <c r="K25" s="16"/>
      <c r="L25" s="16"/>
      <c r="M25" s="16"/>
      <c r="N25" s="16"/>
      <c r="O25" s="16"/>
      <c r="P25" s="17"/>
      <c r="Q25" s="17"/>
      <c r="R25" s="18"/>
      <c r="S25" s="19"/>
      <c r="T25" s="19"/>
    </row>
    <row r="26" spans="1:20" ht="11.25" customHeight="1">
      <c r="A26" s="268"/>
      <c r="B26" s="266" t="s">
        <v>42</v>
      </c>
      <c r="C26" s="265">
        <v>224226130</v>
      </c>
      <c r="D26" s="265">
        <v>164714573.00000003</v>
      </c>
      <c r="E26" s="265">
        <v>65307460.420000002</v>
      </c>
      <c r="F26" s="265">
        <v>63529875.350000001</v>
      </c>
      <c r="G26" s="265"/>
      <c r="H26" s="85">
        <f t="shared" si="0"/>
        <v>38.569674918806356</v>
      </c>
      <c r="I26" s="85">
        <f t="shared" si="1"/>
        <v>97.278128626395613</v>
      </c>
      <c r="K26" s="16"/>
      <c r="L26" s="16"/>
      <c r="M26" s="16"/>
      <c r="N26" s="16"/>
      <c r="O26" s="16"/>
      <c r="P26" s="17"/>
      <c r="Q26" s="17"/>
      <c r="R26" s="18"/>
      <c r="S26" s="19"/>
      <c r="T26" s="19"/>
    </row>
    <row r="27" spans="1:20" ht="11.25" customHeight="1">
      <c r="A27" s="268"/>
      <c r="B27" s="266" t="s">
        <v>67</v>
      </c>
      <c r="C27" s="265">
        <v>397318773.77999997</v>
      </c>
      <c r="D27" s="265">
        <v>388852435.43100005</v>
      </c>
      <c r="E27" s="265">
        <v>280625037.78599983</v>
      </c>
      <c r="F27" s="265">
        <v>261475194.09239978</v>
      </c>
      <c r="G27" s="265"/>
      <c r="H27" s="85">
        <f t="shared" si="0"/>
        <v>67.242781648669208</v>
      </c>
      <c r="I27" s="85">
        <f t="shared" si="1"/>
        <v>93.176003166116843</v>
      </c>
      <c r="K27" s="16"/>
      <c r="L27" s="16"/>
      <c r="M27" s="16"/>
      <c r="N27" s="16"/>
      <c r="O27" s="16"/>
      <c r="P27" s="17"/>
      <c r="Q27" s="17"/>
      <c r="R27" s="18"/>
      <c r="S27" s="19"/>
      <c r="T27" s="19"/>
    </row>
    <row r="28" spans="1:20" ht="11.25" customHeight="1">
      <c r="A28" s="268"/>
      <c r="B28" s="266" t="s">
        <v>352</v>
      </c>
      <c r="C28" s="265">
        <v>2685844078</v>
      </c>
      <c r="D28" s="265">
        <v>1797844078.000001</v>
      </c>
      <c r="E28" s="265">
        <v>747880604.53999996</v>
      </c>
      <c r="F28" s="265">
        <v>747880604.50999999</v>
      </c>
      <c r="G28" s="265"/>
      <c r="H28" s="85">
        <f t="shared" si="0"/>
        <v>41.598746724575498</v>
      </c>
      <c r="I28" s="85">
        <f t="shared" si="1"/>
        <v>99.999999995988659</v>
      </c>
      <c r="K28" s="16"/>
      <c r="L28" s="16"/>
      <c r="M28" s="16"/>
      <c r="N28" s="16"/>
      <c r="O28" s="16"/>
      <c r="P28" s="17"/>
      <c r="Q28" s="17"/>
      <c r="R28" s="18"/>
      <c r="S28" s="19"/>
      <c r="T28" s="19"/>
    </row>
    <row r="29" spans="1:20" ht="11.25" customHeight="1">
      <c r="A29" s="268"/>
      <c r="B29" s="266" t="s">
        <v>612</v>
      </c>
      <c r="C29" s="265">
        <v>824717955</v>
      </c>
      <c r="D29" s="265">
        <v>828041401.09999967</v>
      </c>
      <c r="E29" s="265">
        <v>376430061.47000033</v>
      </c>
      <c r="F29" s="265">
        <v>362707191.5</v>
      </c>
      <c r="G29" s="265"/>
      <c r="H29" s="85">
        <f t="shared" si="0"/>
        <v>43.803026155234129</v>
      </c>
      <c r="I29" s="85">
        <f t="shared" si="1"/>
        <v>96.354470225780844</v>
      </c>
      <c r="K29" s="16"/>
      <c r="L29" s="16"/>
      <c r="M29" s="16"/>
      <c r="N29" s="16"/>
      <c r="O29" s="16"/>
      <c r="P29" s="17"/>
      <c r="Q29" s="17"/>
      <c r="R29" s="18"/>
      <c r="S29" s="19"/>
      <c r="T29" s="19"/>
    </row>
    <row r="30" spans="1:20" ht="11.25" customHeight="1">
      <c r="A30" s="321" t="s">
        <v>611</v>
      </c>
      <c r="B30" s="321"/>
      <c r="C30" s="264">
        <v>24202720</v>
      </c>
      <c r="D30" s="264">
        <v>27950925.430000003</v>
      </c>
      <c r="E30" s="264">
        <v>12711230.630000001</v>
      </c>
      <c r="F30" s="264">
        <v>12681204.710000001</v>
      </c>
      <c r="G30" s="264"/>
      <c r="H30" s="263">
        <f t="shared" si="0"/>
        <v>45.369534335307335</v>
      </c>
      <c r="I30" s="263">
        <f t="shared" si="1"/>
        <v>99.763784318969599</v>
      </c>
      <c r="K30" s="16"/>
      <c r="L30" s="16"/>
      <c r="M30" s="16"/>
      <c r="N30" s="16"/>
      <c r="O30" s="16"/>
      <c r="P30" s="17"/>
      <c r="Q30" s="17"/>
      <c r="R30" s="18"/>
      <c r="S30" s="19"/>
      <c r="T30" s="19"/>
    </row>
    <row r="31" spans="1:20" ht="11.25" customHeight="1">
      <c r="A31" s="268"/>
      <c r="B31" s="266" t="s">
        <v>61</v>
      </c>
      <c r="C31" s="265">
        <v>24202720</v>
      </c>
      <c r="D31" s="265">
        <v>27950925.430000003</v>
      </c>
      <c r="E31" s="265">
        <v>12711230.630000001</v>
      </c>
      <c r="F31" s="265">
        <v>12681204.710000001</v>
      </c>
      <c r="G31" s="265"/>
      <c r="H31" s="85">
        <f t="shared" si="0"/>
        <v>45.369534335307335</v>
      </c>
      <c r="I31" s="85">
        <f t="shared" si="1"/>
        <v>99.763784318969599</v>
      </c>
      <c r="K31" s="16"/>
      <c r="L31" s="16"/>
      <c r="M31" s="16"/>
      <c r="N31" s="16"/>
      <c r="O31" s="16"/>
      <c r="P31" s="17"/>
      <c r="Q31" s="17"/>
      <c r="R31" s="18"/>
      <c r="S31" s="19"/>
      <c r="T31" s="19"/>
    </row>
    <row r="32" spans="1:20" ht="11.25" customHeight="1">
      <c r="A32" s="321" t="s">
        <v>254</v>
      </c>
      <c r="B32" s="321"/>
      <c r="C32" s="264">
        <v>334402195.77990103</v>
      </c>
      <c r="D32" s="264">
        <v>334296675.71513963</v>
      </c>
      <c r="E32" s="264">
        <v>141498618.71143979</v>
      </c>
      <c r="F32" s="264">
        <v>141498618.71143979</v>
      </c>
      <c r="G32" s="264"/>
      <c r="H32" s="263">
        <f t="shared" si="0"/>
        <v>42.327258686835812</v>
      </c>
      <c r="I32" s="263">
        <f t="shared" si="1"/>
        <v>100</v>
      </c>
      <c r="K32" s="16"/>
      <c r="L32" s="16"/>
      <c r="M32" s="16"/>
      <c r="N32" s="16"/>
      <c r="O32" s="16"/>
      <c r="P32" s="17"/>
      <c r="Q32" s="17"/>
      <c r="R32" s="18"/>
      <c r="S32" s="19"/>
      <c r="T32" s="19"/>
    </row>
    <row r="33" spans="1:20" ht="11.25" customHeight="1">
      <c r="A33" s="268"/>
      <c r="B33" s="266" t="s">
        <v>56</v>
      </c>
      <c r="C33" s="265">
        <v>334402195.77990103</v>
      </c>
      <c r="D33" s="265">
        <v>334296675.71513963</v>
      </c>
      <c r="E33" s="265">
        <v>141498618.71143979</v>
      </c>
      <c r="F33" s="265">
        <v>141498618.71143979</v>
      </c>
      <c r="G33" s="265"/>
      <c r="H33" s="85">
        <f t="shared" si="0"/>
        <v>42.327258686835812</v>
      </c>
      <c r="I33" s="85">
        <f t="shared" si="1"/>
        <v>100</v>
      </c>
      <c r="K33" s="16"/>
      <c r="L33" s="16"/>
      <c r="M33" s="16"/>
      <c r="N33" s="16"/>
      <c r="O33" s="16"/>
      <c r="P33" s="17"/>
      <c r="Q33" s="17"/>
      <c r="R33" s="18"/>
      <c r="S33" s="19"/>
      <c r="T33" s="19"/>
    </row>
    <row r="34" spans="1:20" ht="11.25" customHeight="1">
      <c r="A34" s="321" t="s">
        <v>251</v>
      </c>
      <c r="B34" s="321"/>
      <c r="C34" s="264">
        <v>44017179840.809998</v>
      </c>
      <c r="D34" s="264">
        <v>44130262423.150703</v>
      </c>
      <c r="E34" s="264">
        <v>22311416996.161301</v>
      </c>
      <c r="F34" s="264">
        <v>22195150390.410801</v>
      </c>
      <c r="G34" s="264"/>
      <c r="H34" s="263">
        <f t="shared" si="0"/>
        <v>50.294625890933389</v>
      </c>
      <c r="I34" s="263">
        <f t="shared" si="1"/>
        <v>99.47889187956774</v>
      </c>
      <c r="K34" s="16"/>
      <c r="L34" s="16"/>
      <c r="M34" s="16"/>
      <c r="N34" s="16"/>
      <c r="O34" s="16"/>
      <c r="P34" s="17"/>
      <c r="Q34" s="17"/>
      <c r="R34" s="18"/>
      <c r="S34" s="19"/>
      <c r="T34" s="19"/>
    </row>
    <row r="35" spans="1:20" ht="11.25" customHeight="1">
      <c r="A35" s="267"/>
      <c r="B35" s="266" t="s">
        <v>51</v>
      </c>
      <c r="C35" s="265">
        <v>256070013</v>
      </c>
      <c r="D35" s="265">
        <v>263467490.37</v>
      </c>
      <c r="E35" s="265">
        <v>119083242.89</v>
      </c>
      <c r="F35" s="265">
        <v>92088002.330000013</v>
      </c>
      <c r="G35" s="265"/>
      <c r="H35" s="85">
        <f t="shared" si="0"/>
        <v>34.95232075907218</v>
      </c>
      <c r="I35" s="85">
        <f t="shared" si="1"/>
        <v>77.330781472808795</v>
      </c>
      <c r="K35" s="16"/>
      <c r="L35" s="16"/>
      <c r="M35" s="16"/>
      <c r="N35" s="16"/>
      <c r="O35" s="16"/>
      <c r="P35" s="17"/>
      <c r="Q35" s="17"/>
      <c r="R35" s="18"/>
      <c r="S35" s="19"/>
      <c r="T35" s="19"/>
    </row>
    <row r="36" spans="1:20" ht="11.25" customHeight="1">
      <c r="A36" s="267"/>
      <c r="B36" s="266" t="s">
        <v>610</v>
      </c>
      <c r="C36" s="265">
        <v>56397690</v>
      </c>
      <c r="D36" s="265">
        <v>56397690</v>
      </c>
      <c r="E36" s="265">
        <v>18380874.669999998</v>
      </c>
      <c r="F36" s="265">
        <v>10916848.409999996</v>
      </c>
      <c r="G36" s="265"/>
      <c r="H36" s="85">
        <f t="shared" si="0"/>
        <v>19.356907011616958</v>
      </c>
      <c r="I36" s="85">
        <f t="shared" si="1"/>
        <v>59.392431568110993</v>
      </c>
      <c r="K36" s="16"/>
      <c r="L36" s="16"/>
      <c r="M36" s="16"/>
      <c r="N36" s="16"/>
      <c r="O36" s="16"/>
      <c r="P36" s="17"/>
      <c r="Q36" s="17"/>
      <c r="R36" s="18"/>
      <c r="S36" s="19"/>
      <c r="T36" s="19"/>
    </row>
    <row r="37" spans="1:20" ht="11.25" customHeight="1">
      <c r="A37" s="267"/>
      <c r="B37" s="266" t="s">
        <v>288</v>
      </c>
      <c r="C37" s="265">
        <v>37986051985</v>
      </c>
      <c r="D37" s="265">
        <v>38061076412.050003</v>
      </c>
      <c r="E37" s="265">
        <v>19209275175.459999</v>
      </c>
      <c r="F37" s="265">
        <v>19185443725.780003</v>
      </c>
      <c r="G37" s="265"/>
      <c r="H37" s="85">
        <f t="shared" si="0"/>
        <v>50.406991957027145</v>
      </c>
      <c r="I37" s="85">
        <f t="shared" si="1"/>
        <v>99.875937798473302</v>
      </c>
      <c r="K37" s="16"/>
      <c r="L37" s="16"/>
      <c r="M37" s="16"/>
      <c r="N37" s="16"/>
      <c r="O37" s="16"/>
      <c r="P37" s="17"/>
      <c r="Q37" s="17"/>
      <c r="R37" s="18"/>
      <c r="S37" s="19"/>
      <c r="T37" s="19"/>
    </row>
    <row r="38" spans="1:20" ht="11.25" customHeight="1">
      <c r="A38" s="267"/>
      <c r="B38" s="266" t="s">
        <v>43</v>
      </c>
      <c r="C38" s="265">
        <v>215023475</v>
      </c>
      <c r="D38" s="265">
        <v>215023475</v>
      </c>
      <c r="E38" s="265">
        <v>198420561.84</v>
      </c>
      <c r="F38" s="265">
        <v>193549485.11000001</v>
      </c>
      <c r="G38" s="265"/>
      <c r="H38" s="85">
        <f t="shared" si="0"/>
        <v>90.013188146084985</v>
      </c>
      <c r="I38" s="85">
        <f t="shared" si="1"/>
        <v>97.545074620881351</v>
      </c>
      <c r="K38" s="16"/>
      <c r="L38" s="16"/>
      <c r="M38" s="16"/>
      <c r="N38" s="16"/>
      <c r="O38" s="16"/>
      <c r="P38" s="17"/>
      <c r="Q38" s="17"/>
      <c r="R38" s="18"/>
      <c r="S38" s="19"/>
      <c r="T38" s="19"/>
    </row>
    <row r="39" spans="1:20" ht="11.25" customHeight="1">
      <c r="A39" s="267"/>
      <c r="B39" s="266" t="s">
        <v>609</v>
      </c>
      <c r="C39" s="265">
        <v>289309265.55999994</v>
      </c>
      <c r="D39" s="265">
        <v>290159274.36120003</v>
      </c>
      <c r="E39" s="265">
        <v>37200768.044800006</v>
      </c>
      <c r="F39" s="265">
        <v>30306605.490799997</v>
      </c>
      <c r="G39" s="265"/>
      <c r="H39" s="85">
        <f t="shared" si="0"/>
        <v>10.444817094859877</v>
      </c>
      <c r="I39" s="85">
        <f t="shared" si="1"/>
        <v>81.467687587262887</v>
      </c>
      <c r="K39" s="16"/>
      <c r="L39" s="16"/>
      <c r="M39" s="16"/>
      <c r="N39" s="16"/>
      <c r="O39" s="16"/>
      <c r="P39" s="17"/>
      <c r="Q39" s="17"/>
      <c r="R39" s="18"/>
      <c r="S39" s="19"/>
      <c r="T39" s="19"/>
    </row>
    <row r="40" spans="1:20" ht="11.25" customHeight="1">
      <c r="A40" s="267"/>
      <c r="B40" s="266" t="s">
        <v>45</v>
      </c>
      <c r="C40" s="265">
        <v>226104555.25</v>
      </c>
      <c r="D40" s="265">
        <v>226774849.2295</v>
      </c>
      <c r="E40" s="265">
        <v>124683548.06650001</v>
      </c>
      <c r="F40" s="265">
        <v>98217425.800000012</v>
      </c>
      <c r="G40" s="265"/>
      <c r="H40" s="85">
        <f t="shared" si="0"/>
        <v>43.310546179925936</v>
      </c>
      <c r="I40" s="85">
        <f t="shared" si="1"/>
        <v>78.773364508054996</v>
      </c>
      <c r="K40" s="16"/>
      <c r="L40" s="16"/>
      <c r="M40" s="16"/>
      <c r="N40" s="16"/>
      <c r="O40" s="16"/>
      <c r="P40" s="17"/>
      <c r="Q40" s="17"/>
      <c r="R40" s="18"/>
      <c r="S40" s="19"/>
      <c r="T40" s="19"/>
    </row>
    <row r="41" spans="1:20" ht="11.25" customHeight="1">
      <c r="A41" s="267"/>
      <c r="B41" s="266" t="s">
        <v>608</v>
      </c>
      <c r="C41" s="265">
        <v>3584313073</v>
      </c>
      <c r="D41" s="265">
        <v>3600941116.54</v>
      </c>
      <c r="E41" s="265">
        <v>1415888054.46</v>
      </c>
      <c r="F41" s="265">
        <v>1401875351.28</v>
      </c>
      <c r="G41" s="265"/>
      <c r="H41" s="85">
        <f t="shared" si="0"/>
        <v>38.93080463995495</v>
      </c>
      <c r="I41" s="85">
        <f t="shared" si="1"/>
        <v>99.010324076408409</v>
      </c>
      <c r="K41" s="16"/>
      <c r="L41" s="16"/>
      <c r="M41" s="16"/>
      <c r="N41" s="16"/>
      <c r="O41" s="16"/>
      <c r="P41" s="17"/>
      <c r="Q41" s="17"/>
      <c r="R41" s="18"/>
      <c r="S41" s="19"/>
      <c r="T41" s="19"/>
    </row>
    <row r="42" spans="1:20" ht="11.25" customHeight="1">
      <c r="A42" s="267"/>
      <c r="B42" s="266" t="s">
        <v>41</v>
      </c>
      <c r="C42" s="265">
        <v>1082208696</v>
      </c>
      <c r="D42" s="265">
        <v>1082208696</v>
      </c>
      <c r="E42" s="265">
        <v>1043730864.2000002</v>
      </c>
      <c r="F42" s="265">
        <v>1038095446.16</v>
      </c>
      <c r="G42" s="265"/>
      <c r="H42" s="85">
        <f t="shared" si="0"/>
        <v>95.923776069897698</v>
      </c>
      <c r="I42" s="85">
        <f t="shared" si="1"/>
        <v>99.460069809824049</v>
      </c>
      <c r="K42" s="16"/>
      <c r="L42" s="16"/>
      <c r="M42" s="16"/>
      <c r="N42" s="16"/>
      <c r="O42" s="16"/>
      <c r="P42" s="17"/>
      <c r="Q42" s="17"/>
      <c r="R42" s="18"/>
      <c r="S42" s="19"/>
      <c r="T42" s="19"/>
    </row>
    <row r="43" spans="1:20" ht="11.25" customHeight="1">
      <c r="A43" s="267"/>
      <c r="B43" s="266" t="s">
        <v>607</v>
      </c>
      <c r="C43" s="265">
        <v>321701088</v>
      </c>
      <c r="D43" s="265">
        <v>334213419.60000008</v>
      </c>
      <c r="E43" s="265">
        <v>144753906.53000003</v>
      </c>
      <c r="F43" s="265">
        <v>144657500.05000001</v>
      </c>
      <c r="G43" s="265"/>
      <c r="H43" s="85">
        <f t="shared" si="0"/>
        <v>43.282971767899639</v>
      </c>
      <c r="I43" s="85">
        <f t="shared" si="1"/>
        <v>99.933399738693723</v>
      </c>
      <c r="K43" s="16"/>
      <c r="L43" s="16"/>
      <c r="M43" s="16"/>
      <c r="N43" s="16"/>
      <c r="O43" s="16"/>
      <c r="P43" s="17"/>
      <c r="Q43" s="17"/>
      <c r="R43" s="18"/>
      <c r="S43" s="19"/>
      <c r="T43" s="19"/>
    </row>
    <row r="44" spans="1:20" ht="11.25" customHeight="1">
      <c r="A44" s="321" t="s">
        <v>151</v>
      </c>
      <c r="B44" s="321"/>
      <c r="C44" s="264">
        <v>600000000</v>
      </c>
      <c r="D44" s="264">
        <v>599700000</v>
      </c>
      <c r="E44" s="264">
        <v>0</v>
      </c>
      <c r="F44" s="264">
        <v>0</v>
      </c>
      <c r="G44" s="264"/>
      <c r="H44" s="263">
        <f t="shared" si="0"/>
        <v>0</v>
      </c>
      <c r="I44" s="263" t="str">
        <f t="shared" si="1"/>
        <v>n.a.</v>
      </c>
      <c r="K44" s="16"/>
      <c r="L44" s="16"/>
      <c r="M44" s="16"/>
      <c r="N44" s="16"/>
      <c r="O44" s="16"/>
      <c r="P44" s="17"/>
      <c r="Q44" s="17"/>
      <c r="R44" s="18"/>
      <c r="S44" s="19"/>
      <c r="T44" s="19"/>
    </row>
    <row r="45" spans="1:20" ht="11.25" customHeight="1">
      <c r="A45" s="267"/>
      <c r="B45" s="266" t="s">
        <v>606</v>
      </c>
      <c r="C45" s="265">
        <v>600000000</v>
      </c>
      <c r="D45" s="265">
        <v>599700000</v>
      </c>
      <c r="E45" s="265">
        <v>0</v>
      </c>
      <c r="F45" s="265">
        <v>0</v>
      </c>
      <c r="G45" s="265"/>
      <c r="H45" s="85">
        <f t="shared" si="0"/>
        <v>0</v>
      </c>
      <c r="I45" s="85" t="str">
        <f t="shared" si="1"/>
        <v>n.a.</v>
      </c>
      <c r="K45" s="16"/>
      <c r="L45" s="16"/>
      <c r="M45" s="16"/>
      <c r="N45" s="16"/>
      <c r="O45" s="16"/>
      <c r="P45" s="17"/>
      <c r="Q45" s="17"/>
      <c r="R45" s="18"/>
      <c r="S45" s="19"/>
      <c r="T45" s="19"/>
    </row>
    <row r="46" spans="1:20" ht="11.25" customHeight="1">
      <c r="A46" s="321" t="s">
        <v>283</v>
      </c>
      <c r="B46" s="321"/>
      <c r="C46" s="264">
        <v>35127468</v>
      </c>
      <c r="D46" s="264">
        <v>35103414.18</v>
      </c>
      <c r="E46" s="264">
        <v>17054441.18</v>
      </c>
      <c r="F46" s="264">
        <v>12623491.16</v>
      </c>
      <c r="G46" s="264"/>
      <c r="H46" s="263">
        <f t="shared" si="0"/>
        <v>35.960864362852128</v>
      </c>
      <c r="I46" s="263">
        <f t="shared" si="1"/>
        <v>74.018790922353745</v>
      </c>
      <c r="K46" s="16"/>
      <c r="L46" s="16"/>
      <c r="M46" s="16"/>
      <c r="N46" s="16"/>
      <c r="O46" s="16"/>
      <c r="P46" s="17"/>
      <c r="Q46" s="17"/>
      <c r="R46" s="18"/>
      <c r="S46" s="19"/>
      <c r="T46" s="19"/>
    </row>
    <row r="47" spans="1:20" ht="11.25" customHeight="1">
      <c r="A47" s="267"/>
      <c r="B47" s="266" t="s">
        <v>605</v>
      </c>
      <c r="C47" s="265">
        <v>25344613</v>
      </c>
      <c r="D47" s="265">
        <v>25263410</v>
      </c>
      <c r="E47" s="265">
        <v>11745235</v>
      </c>
      <c r="F47" s="265">
        <v>9087912.7799999993</v>
      </c>
      <c r="G47" s="265"/>
      <c r="H47" s="85">
        <f t="shared" si="0"/>
        <v>35.972629110638664</v>
      </c>
      <c r="I47" s="85">
        <f t="shared" si="1"/>
        <v>77.375316713543825</v>
      </c>
      <c r="K47" s="16"/>
      <c r="L47" s="16"/>
      <c r="M47" s="16"/>
      <c r="N47" s="16"/>
      <c r="O47" s="16"/>
      <c r="P47" s="17"/>
      <c r="Q47" s="17"/>
      <c r="R47" s="18"/>
      <c r="S47" s="19"/>
      <c r="T47" s="19"/>
    </row>
    <row r="48" spans="1:20" ht="18.75" customHeight="1">
      <c r="A48" s="267"/>
      <c r="B48" s="266" t="s">
        <v>604</v>
      </c>
      <c r="C48" s="265">
        <v>9782855</v>
      </c>
      <c r="D48" s="265">
        <v>9840004.1799999997</v>
      </c>
      <c r="E48" s="265">
        <v>5309206.18</v>
      </c>
      <c r="F48" s="265">
        <v>3535578.38</v>
      </c>
      <c r="G48" s="265"/>
      <c r="H48" s="85">
        <f t="shared" si="0"/>
        <v>35.930659330268696</v>
      </c>
      <c r="I48" s="85">
        <f t="shared" si="1"/>
        <v>66.593352379470033</v>
      </c>
      <c r="K48" s="16"/>
      <c r="L48" s="16"/>
      <c r="M48" s="16"/>
      <c r="N48" s="16"/>
      <c r="O48" s="16"/>
      <c r="P48" s="17"/>
      <c r="Q48" s="17"/>
      <c r="R48" s="18"/>
      <c r="S48" s="19"/>
      <c r="T48" s="19"/>
    </row>
    <row r="49" spans="1:20" ht="11.25" customHeight="1">
      <c r="A49" s="321" t="s">
        <v>603</v>
      </c>
      <c r="B49" s="321"/>
      <c r="C49" s="264">
        <v>20284473</v>
      </c>
      <c r="D49" s="264">
        <v>19832924</v>
      </c>
      <c r="E49" s="264">
        <v>10265169</v>
      </c>
      <c r="F49" s="264">
        <v>10265169</v>
      </c>
      <c r="G49" s="264"/>
      <c r="H49" s="263">
        <f t="shared" si="0"/>
        <v>51.758222841977307</v>
      </c>
      <c r="I49" s="263">
        <f t="shared" si="1"/>
        <v>100</v>
      </c>
      <c r="K49" s="16"/>
      <c r="L49" s="16"/>
      <c r="M49" s="16"/>
      <c r="N49" s="16"/>
      <c r="O49" s="16"/>
      <c r="P49" s="17"/>
      <c r="Q49" s="17"/>
      <c r="R49" s="18"/>
      <c r="S49" s="19"/>
      <c r="T49" s="19"/>
    </row>
    <row r="50" spans="1:20" ht="11.25" customHeight="1" thickBot="1">
      <c r="A50" s="262"/>
      <c r="B50" s="261" t="s">
        <v>602</v>
      </c>
      <c r="C50" s="260">
        <v>20284473</v>
      </c>
      <c r="D50" s="260">
        <v>19832924</v>
      </c>
      <c r="E50" s="260">
        <v>10265169</v>
      </c>
      <c r="F50" s="260">
        <v>10265169</v>
      </c>
      <c r="G50" s="260"/>
      <c r="H50" s="259">
        <f t="shared" si="0"/>
        <v>51.758222841977307</v>
      </c>
      <c r="I50" s="259">
        <f t="shared" si="1"/>
        <v>100</v>
      </c>
      <c r="K50" s="16"/>
      <c r="L50" s="16"/>
      <c r="M50" s="16"/>
      <c r="N50" s="16"/>
      <c r="O50" s="16"/>
      <c r="P50" s="17"/>
      <c r="Q50" s="17"/>
      <c r="R50" s="18"/>
      <c r="S50" s="19"/>
      <c r="T50" s="19"/>
    </row>
    <row r="51" spans="1:20" ht="99" customHeight="1">
      <c r="A51" s="322" t="s">
        <v>680</v>
      </c>
      <c r="B51" s="323"/>
      <c r="C51" s="323"/>
      <c r="D51" s="323"/>
      <c r="E51" s="323"/>
      <c r="F51" s="323"/>
      <c r="G51" s="323"/>
      <c r="H51" s="323"/>
      <c r="I51" s="323"/>
    </row>
    <row r="52" spans="1:20" ht="10.5" customHeight="1">
      <c r="A52" s="315"/>
      <c r="B52" s="315"/>
      <c r="C52" s="315"/>
      <c r="D52" s="315"/>
      <c r="E52" s="315"/>
      <c r="F52" s="315"/>
      <c r="G52" s="315"/>
      <c r="H52" s="315"/>
      <c r="I52" s="315"/>
    </row>
    <row r="53" spans="1:20" ht="12.75" customHeight="1">
      <c r="A53" s="315"/>
      <c r="B53" s="315"/>
      <c r="C53" s="315"/>
      <c r="D53" s="315"/>
      <c r="E53" s="315"/>
      <c r="F53" s="315"/>
      <c r="G53" s="315"/>
      <c r="H53" s="315"/>
      <c r="I53" s="315"/>
    </row>
    <row r="54" spans="1:20" ht="27" customHeight="1">
      <c r="A54" s="315"/>
      <c r="B54" s="315"/>
      <c r="C54" s="315"/>
      <c r="D54" s="315"/>
      <c r="E54" s="315"/>
      <c r="F54" s="315"/>
      <c r="G54" s="315"/>
      <c r="H54" s="315"/>
      <c r="I54" s="315"/>
    </row>
    <row r="55" spans="1:20" ht="20.25" customHeight="1">
      <c r="A55" s="315"/>
      <c r="B55" s="315"/>
      <c r="C55" s="315"/>
      <c r="D55" s="315"/>
      <c r="E55" s="315"/>
      <c r="F55" s="315"/>
      <c r="G55" s="315"/>
      <c r="H55" s="315"/>
      <c r="I55" s="315"/>
    </row>
    <row r="56" spans="1:20" ht="10.5" customHeight="1">
      <c r="A56" s="315"/>
      <c r="B56" s="315"/>
      <c r="C56" s="315"/>
      <c r="D56" s="315"/>
      <c r="E56" s="315"/>
      <c r="F56" s="315"/>
      <c r="G56" s="315"/>
      <c r="H56" s="315"/>
      <c r="I56" s="315"/>
    </row>
    <row r="58" spans="1:20">
      <c r="B58" s="81"/>
      <c r="C58" s="81"/>
      <c r="D58" s="81"/>
      <c r="E58" s="81"/>
      <c r="F58" s="81"/>
    </row>
    <row r="59" spans="1:20">
      <c r="B59" s="81"/>
      <c r="C59" s="81"/>
      <c r="D59" s="81"/>
      <c r="E59" s="81"/>
      <c r="F59" s="81"/>
      <c r="H59" s="258"/>
      <c r="I59" s="258"/>
      <c r="J59" s="258"/>
      <c r="K59" s="258"/>
    </row>
    <row r="60" spans="1:20">
      <c r="B60" s="81"/>
      <c r="C60" s="81"/>
      <c r="D60" s="81"/>
      <c r="E60" s="81"/>
      <c r="F60" s="81"/>
      <c r="H60" s="258"/>
      <c r="I60" s="258"/>
      <c r="J60" s="258"/>
      <c r="K60" s="258"/>
    </row>
    <row r="61" spans="1:20">
      <c r="B61" s="81"/>
      <c r="C61" s="81"/>
      <c r="D61" s="81"/>
      <c r="E61" s="81"/>
      <c r="F61" s="81"/>
      <c r="H61" s="258"/>
      <c r="I61" s="258"/>
      <c r="J61" s="258"/>
      <c r="K61" s="258"/>
    </row>
    <row r="62" spans="1:20">
      <c r="B62" s="81"/>
      <c r="C62" s="81"/>
      <c r="D62" s="81"/>
      <c r="E62" s="81"/>
      <c r="F62" s="81"/>
      <c r="H62" s="258"/>
      <c r="I62" s="258"/>
      <c r="J62" s="258"/>
      <c r="K62" s="258"/>
    </row>
    <row r="63" spans="1:20">
      <c r="B63" s="81"/>
      <c r="C63" s="81"/>
      <c r="D63" s="81"/>
      <c r="E63" s="81"/>
      <c r="F63" s="81"/>
      <c r="H63" s="258"/>
      <c r="I63" s="258"/>
      <c r="J63" s="258"/>
      <c r="K63" s="258"/>
    </row>
    <row r="64" spans="1:20">
      <c r="B64" s="81"/>
      <c r="C64" s="81"/>
      <c r="D64" s="81"/>
      <c r="E64" s="81"/>
      <c r="F64" s="81"/>
      <c r="H64" s="258"/>
      <c r="I64" s="258"/>
      <c r="J64" s="258"/>
      <c r="K64" s="258"/>
    </row>
    <row r="65" spans="2:11">
      <c r="B65" s="81"/>
      <c r="C65" s="81"/>
      <c r="D65" s="81"/>
      <c r="E65" s="81"/>
      <c r="F65" s="81"/>
      <c r="H65" s="258"/>
      <c r="I65" s="258"/>
      <c r="J65" s="258"/>
      <c r="K65" s="258"/>
    </row>
    <row r="66" spans="2:11">
      <c r="B66" s="81"/>
      <c r="C66" s="81"/>
      <c r="D66" s="81"/>
      <c r="E66" s="81"/>
      <c r="F66" s="81"/>
      <c r="H66" s="258"/>
      <c r="I66" s="258"/>
      <c r="J66" s="258"/>
      <c r="K66" s="258"/>
    </row>
    <row r="67" spans="2:11">
      <c r="B67" s="81"/>
      <c r="C67" s="81"/>
      <c r="D67" s="81"/>
      <c r="E67" s="81"/>
      <c r="F67" s="81"/>
      <c r="H67" s="258"/>
      <c r="I67" s="258"/>
      <c r="J67" s="258"/>
      <c r="K67" s="258"/>
    </row>
    <row r="68" spans="2:11">
      <c r="B68" s="81"/>
      <c r="C68" s="81"/>
      <c r="D68" s="81"/>
      <c r="E68" s="81"/>
      <c r="F68" s="81"/>
      <c r="H68" s="258"/>
      <c r="I68" s="258"/>
      <c r="J68" s="258"/>
      <c r="K68" s="258"/>
    </row>
    <row r="69" spans="2:11">
      <c r="B69" s="81"/>
      <c r="C69" s="81"/>
      <c r="D69" s="81"/>
      <c r="E69" s="81"/>
      <c r="F69" s="81"/>
      <c r="H69" s="258"/>
      <c r="I69" s="258"/>
      <c r="J69" s="258"/>
      <c r="K69" s="258"/>
    </row>
  </sheetData>
  <mergeCells count="25">
    <mergeCell ref="A32:B32"/>
    <mergeCell ref="A1:B1"/>
    <mergeCell ref="A3:I3"/>
    <mergeCell ref="A4:A7"/>
    <mergeCell ref="B4:B7"/>
    <mergeCell ref="E4:F4"/>
    <mergeCell ref="H4:I5"/>
    <mergeCell ref="C5:C6"/>
    <mergeCell ref="D5:D6"/>
    <mergeCell ref="E5:E6"/>
    <mergeCell ref="A9:B9"/>
    <mergeCell ref="A11:B11"/>
    <mergeCell ref="A13:B13"/>
    <mergeCell ref="A18:B18"/>
    <mergeCell ref="A30:B30"/>
    <mergeCell ref="A54:I54"/>
    <mergeCell ref="A55:I55"/>
    <mergeCell ref="A56:I56"/>
    <mergeCell ref="A34:B34"/>
    <mergeCell ref="A44:B44"/>
    <mergeCell ref="A46:B46"/>
    <mergeCell ref="A49:B49"/>
    <mergeCell ref="A51:I51"/>
    <mergeCell ref="A53:I53"/>
    <mergeCell ref="A52:I52"/>
  </mergeCells>
  <conditionalFormatting sqref="T8">
    <cfRule type="cellIs" dxfId="175" priority="25" operator="greaterThan">
      <formula>0.1</formula>
    </cfRule>
    <cfRule type="cellIs" dxfId="174" priority="26" operator="greaterThan">
      <formula>1</formula>
    </cfRule>
  </conditionalFormatting>
  <conditionalFormatting sqref="S8">
    <cfRule type="cellIs" dxfId="173" priority="31" operator="greaterThan">
      <formula>0</formula>
    </cfRule>
    <cfRule type="cellIs" dxfId="172" priority="32" operator="greaterThan">
      <formula>1</formula>
    </cfRule>
  </conditionalFormatting>
  <conditionalFormatting sqref="S8">
    <cfRule type="cellIs" dxfId="171" priority="29" operator="greaterThan">
      <formula>0.1</formula>
    </cfRule>
    <cfRule type="cellIs" dxfId="170" priority="30" operator="greaterThan">
      <formula>1</formula>
    </cfRule>
  </conditionalFormatting>
  <conditionalFormatting sqref="T8">
    <cfRule type="cellIs" dxfId="169" priority="27" operator="greaterThan">
      <formula>0</formula>
    </cfRule>
    <cfRule type="cellIs" dxfId="168" priority="28" operator="greaterThan">
      <formula>1</formula>
    </cfRule>
  </conditionalFormatting>
  <conditionalFormatting sqref="T8">
    <cfRule type="cellIs" dxfId="167" priority="17" operator="greaterThan">
      <formula>0.1</formula>
    </cfRule>
    <cfRule type="cellIs" dxfId="166" priority="18" operator="greaterThan">
      <formula>1</formula>
    </cfRule>
  </conditionalFormatting>
  <conditionalFormatting sqref="S8">
    <cfRule type="cellIs" dxfId="165" priority="23" operator="greaterThan">
      <formula>0</formula>
    </cfRule>
    <cfRule type="cellIs" dxfId="164" priority="24" operator="greaterThan">
      <formula>1</formula>
    </cfRule>
  </conditionalFormatting>
  <conditionalFormatting sqref="S8">
    <cfRule type="cellIs" dxfId="163" priority="21" operator="greaterThan">
      <formula>0.1</formula>
    </cfRule>
    <cfRule type="cellIs" dxfId="162" priority="22" operator="greaterThan">
      <formula>1</formula>
    </cfRule>
  </conditionalFormatting>
  <conditionalFormatting sqref="T8">
    <cfRule type="cellIs" dxfId="161" priority="19" operator="greaterThan">
      <formula>0</formula>
    </cfRule>
    <cfRule type="cellIs" dxfId="160" priority="20" operator="greaterThan">
      <formula>1</formula>
    </cfRule>
  </conditionalFormatting>
  <conditionalFormatting sqref="T9:T50">
    <cfRule type="cellIs" dxfId="159" priority="9" operator="greaterThan">
      <formula>0.1</formula>
    </cfRule>
    <cfRule type="cellIs" dxfId="158" priority="10" operator="greaterThan">
      <formula>1</formula>
    </cfRule>
  </conditionalFormatting>
  <conditionalFormatting sqref="S9:S50">
    <cfRule type="cellIs" dxfId="157" priority="15" operator="greaterThan">
      <formula>0</formula>
    </cfRule>
    <cfRule type="cellIs" dxfId="156" priority="16" operator="greaterThan">
      <formula>1</formula>
    </cfRule>
  </conditionalFormatting>
  <conditionalFormatting sqref="S9:S50">
    <cfRule type="cellIs" dxfId="155" priority="13" operator="greaterThan">
      <formula>0.1</formula>
    </cfRule>
    <cfRule type="cellIs" dxfId="154" priority="14" operator="greaterThan">
      <formula>1</formula>
    </cfRule>
  </conditionalFormatting>
  <conditionalFormatting sqref="T9:T50">
    <cfRule type="cellIs" dxfId="153" priority="11" operator="greaterThan">
      <formula>0</formula>
    </cfRule>
    <cfRule type="cellIs" dxfId="152" priority="12" operator="greaterThan">
      <formula>1</formula>
    </cfRule>
  </conditionalFormatting>
  <conditionalFormatting sqref="T9:T50">
    <cfRule type="cellIs" dxfId="151" priority="1" operator="greaterThan">
      <formula>0.1</formula>
    </cfRule>
    <cfRule type="cellIs" dxfId="150" priority="2" operator="greaterThan">
      <formula>1</formula>
    </cfRule>
  </conditionalFormatting>
  <conditionalFormatting sqref="S9:S50">
    <cfRule type="cellIs" dxfId="149" priority="7" operator="greaterThan">
      <formula>0</formula>
    </cfRule>
    <cfRule type="cellIs" dxfId="148" priority="8" operator="greaterThan">
      <formula>1</formula>
    </cfRule>
  </conditionalFormatting>
  <conditionalFormatting sqref="S9:S50">
    <cfRule type="cellIs" dxfId="147" priority="5" operator="greaterThan">
      <formula>0.1</formula>
    </cfRule>
    <cfRule type="cellIs" dxfId="146" priority="6" operator="greaterThan">
      <formula>1</formula>
    </cfRule>
  </conditionalFormatting>
  <conditionalFormatting sqref="T9:T50">
    <cfRule type="cellIs" dxfId="145" priority="3" operator="greaterThan">
      <formula>0</formula>
    </cfRule>
    <cfRule type="cellIs" dxfId="144"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45"/>
  <sheetViews>
    <sheetView showGridLines="0" zoomScale="145" zoomScaleNormal="145" workbookViewId="0">
      <selection sqref="A1:B1"/>
    </sheetView>
  </sheetViews>
  <sheetFormatPr baseColWidth="10" defaultRowHeight="12"/>
  <cols>
    <col min="1" max="1" width="4.5703125" style="15" customWidth="1"/>
    <col min="2" max="2" width="56.140625" style="1" customWidth="1"/>
    <col min="3" max="3" width="14.5703125" style="20" customWidth="1"/>
    <col min="4" max="6" width="14.5703125" style="1" customWidth="1"/>
    <col min="7" max="7" width="0.85546875" style="2" customWidth="1"/>
    <col min="8" max="9" width="14.5703125" style="1" customWidth="1"/>
    <col min="10" max="10" width="5.28515625" style="1" customWidth="1"/>
    <col min="11" max="11" width="5.42578125" style="1" bestFit="1" customWidth="1"/>
    <col min="12" max="12" width="5.28515625" style="1" customWidth="1"/>
    <col min="13"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s="22" customFormat="1" ht="46.5" customHeight="1">
      <c r="A1" s="304" t="s">
        <v>0</v>
      </c>
      <c r="B1" s="304"/>
      <c r="C1" s="24" t="s">
        <v>17</v>
      </c>
      <c r="D1" s="24"/>
      <c r="G1" s="23"/>
    </row>
    <row r="2" spans="1:20" ht="10.5" customHeight="1">
      <c r="C2" s="1"/>
    </row>
    <row r="3" spans="1:20" s="30" customFormat="1" ht="63" customHeight="1">
      <c r="A3" s="324" t="s">
        <v>19</v>
      </c>
      <c r="B3" s="324"/>
      <c r="C3" s="324"/>
      <c r="D3" s="324"/>
      <c r="E3" s="324"/>
      <c r="F3" s="324"/>
      <c r="G3" s="324"/>
      <c r="H3" s="324"/>
      <c r="I3" s="324"/>
    </row>
    <row r="4" spans="1:20" ht="12.75" customHeight="1">
      <c r="A4" s="311" t="s">
        <v>5</v>
      </c>
      <c r="B4" s="296" t="s">
        <v>15</v>
      </c>
      <c r="C4" s="7"/>
      <c r="D4" s="7"/>
      <c r="E4" s="298" t="s">
        <v>1</v>
      </c>
      <c r="F4" s="298"/>
      <c r="G4" s="6"/>
      <c r="H4" s="296" t="s">
        <v>4</v>
      </c>
      <c r="I4" s="296"/>
    </row>
    <row r="5" spans="1:20" ht="12" customHeight="1">
      <c r="A5" s="311"/>
      <c r="B5" s="296"/>
      <c r="C5" s="292" t="s">
        <v>2</v>
      </c>
      <c r="D5" s="292" t="s">
        <v>14</v>
      </c>
      <c r="E5" s="292" t="s">
        <v>3</v>
      </c>
      <c r="F5" s="21" t="s">
        <v>10</v>
      </c>
      <c r="G5" s="14"/>
      <c r="H5" s="297"/>
      <c r="I5" s="297"/>
    </row>
    <row r="6" spans="1:20" ht="17.25" customHeight="1">
      <c r="A6" s="311"/>
      <c r="B6" s="296"/>
      <c r="C6" s="292"/>
      <c r="D6" s="292"/>
      <c r="E6" s="292"/>
      <c r="F6" s="13" t="s">
        <v>18</v>
      </c>
      <c r="G6" s="13"/>
      <c r="H6" s="14" t="s">
        <v>14</v>
      </c>
      <c r="I6" s="14" t="s">
        <v>3</v>
      </c>
    </row>
    <row r="7" spans="1:20" ht="11.25" customHeight="1">
      <c r="A7" s="312"/>
      <c r="B7" s="297"/>
      <c r="C7" s="10" t="s">
        <v>6</v>
      </c>
      <c r="D7" s="10" t="s">
        <v>7</v>
      </c>
      <c r="E7" s="10" t="s">
        <v>8</v>
      </c>
      <c r="F7" s="11" t="s">
        <v>9</v>
      </c>
      <c r="G7" s="11"/>
      <c r="H7" s="11" t="s">
        <v>12</v>
      </c>
      <c r="I7" s="11" t="s">
        <v>13</v>
      </c>
    </row>
    <row r="8" spans="1:20" ht="12.75" customHeight="1">
      <c r="A8" s="3" t="s">
        <v>16</v>
      </c>
      <c r="B8" s="3"/>
      <c r="C8" s="4">
        <f>C9+C11+C13+C15+C17+C21+C24</f>
        <v>24949528678</v>
      </c>
      <c r="D8" s="4">
        <f t="shared" ref="D8:F8" si="0">D9+D11+D13+D15+D17+D21+D24</f>
        <v>24162930274.330006</v>
      </c>
      <c r="E8" s="4">
        <f t="shared" si="0"/>
        <v>12763713416.15</v>
      </c>
      <c r="F8" s="4">
        <f t="shared" si="0"/>
        <v>12517687582.984499</v>
      </c>
      <c r="G8" s="4">
        <f t="shared" ref="G8" si="1">+G9</f>
        <v>0</v>
      </c>
      <c r="H8" s="35">
        <f>IFERROR(+F8/D8*100,"n.a.")</f>
        <v>51.8053375185332</v>
      </c>
      <c r="I8" s="35">
        <f>IFERROR(+F8/E8*100,"n.a.")</f>
        <v>98.072458812384468</v>
      </c>
      <c r="K8" s="16"/>
      <c r="L8" s="16"/>
      <c r="M8" s="16"/>
      <c r="N8" s="16"/>
      <c r="O8" s="16"/>
      <c r="P8" s="17"/>
      <c r="Q8" s="17"/>
      <c r="R8" s="18"/>
      <c r="S8" s="19"/>
      <c r="T8" s="19"/>
    </row>
    <row r="9" spans="1:20" ht="12.75" customHeight="1">
      <c r="A9" s="8" t="s">
        <v>11</v>
      </c>
      <c r="B9" s="8"/>
      <c r="C9" s="9">
        <f>C10</f>
        <v>882725</v>
      </c>
      <c r="D9" s="9">
        <f t="shared" ref="D9:F9" si="2">D10</f>
        <v>882725</v>
      </c>
      <c r="E9" s="9">
        <f t="shared" si="2"/>
        <v>264818</v>
      </c>
      <c r="F9" s="9">
        <f t="shared" si="2"/>
        <v>264818</v>
      </c>
      <c r="G9" s="9">
        <f>+G25</f>
        <v>0</v>
      </c>
      <c r="H9" s="36">
        <f t="shared" ref="H9:H25" si="3">IFERROR(+F9/D9*100,"n.a.")</f>
        <v>30.00005664278229</v>
      </c>
      <c r="I9" s="36">
        <f t="shared" ref="I9:I25" si="4">IFERROR(+F9/E9*100,"n.a.")</f>
        <v>100</v>
      </c>
      <c r="K9" s="16"/>
      <c r="L9" s="16"/>
      <c r="M9" s="16"/>
      <c r="N9" s="16"/>
      <c r="O9" s="16"/>
      <c r="P9" s="17"/>
      <c r="Q9" s="17"/>
      <c r="R9" s="18"/>
      <c r="S9" s="19"/>
      <c r="T9" s="19"/>
    </row>
    <row r="10" spans="1:20" ht="12.75" customHeight="1">
      <c r="A10" s="33"/>
      <c r="B10" s="33" t="s">
        <v>20</v>
      </c>
      <c r="C10" s="34">
        <v>882725</v>
      </c>
      <c r="D10" s="34">
        <v>882725</v>
      </c>
      <c r="E10" s="34">
        <v>264818</v>
      </c>
      <c r="F10" s="34">
        <v>264818</v>
      </c>
      <c r="G10" s="34"/>
      <c r="H10" s="37">
        <f t="shared" si="3"/>
        <v>30.00005664278229</v>
      </c>
      <c r="I10" s="37">
        <f t="shared" si="4"/>
        <v>100</v>
      </c>
      <c r="K10" s="16"/>
      <c r="L10" s="16"/>
      <c r="M10" s="16"/>
      <c r="N10" s="16"/>
      <c r="O10" s="16"/>
      <c r="P10" s="17"/>
      <c r="Q10" s="17"/>
      <c r="R10" s="18"/>
      <c r="S10" s="19"/>
      <c r="T10" s="19"/>
    </row>
    <row r="11" spans="1:20" ht="12.75" customHeight="1">
      <c r="A11" s="8" t="s">
        <v>21</v>
      </c>
      <c r="B11" s="8"/>
      <c r="C11" s="9">
        <f>C12</f>
        <v>450662381</v>
      </c>
      <c r="D11" s="9">
        <f t="shared" ref="D11:F11" si="5">D12</f>
        <v>379775129.63</v>
      </c>
      <c r="E11" s="9">
        <f t="shared" si="5"/>
        <v>65275511.020000003</v>
      </c>
      <c r="F11" s="9">
        <f t="shared" si="5"/>
        <v>64249902.420000002</v>
      </c>
      <c r="G11" s="9"/>
      <c r="H11" s="36">
        <f t="shared" si="3"/>
        <v>16.917880452729005</v>
      </c>
      <c r="I11" s="36">
        <f t="shared" si="4"/>
        <v>98.428800351044714</v>
      </c>
      <c r="K11" s="16"/>
      <c r="L11" s="16"/>
      <c r="M11" s="16"/>
      <c r="N11" s="16"/>
      <c r="O11" s="16"/>
      <c r="P11" s="17"/>
      <c r="Q11" s="17"/>
      <c r="R11" s="18"/>
      <c r="S11" s="19"/>
      <c r="T11" s="19"/>
    </row>
    <row r="12" spans="1:20" ht="12.75" customHeight="1">
      <c r="A12" s="33"/>
      <c r="B12" s="33" t="s">
        <v>22</v>
      </c>
      <c r="C12" s="34">
        <v>450662381</v>
      </c>
      <c r="D12" s="34">
        <v>379775129.63</v>
      </c>
      <c r="E12" s="34">
        <v>65275511.020000003</v>
      </c>
      <c r="F12" s="34">
        <v>64249902.420000002</v>
      </c>
      <c r="G12" s="34"/>
      <c r="H12" s="37">
        <f t="shared" si="3"/>
        <v>16.917880452729005</v>
      </c>
      <c r="I12" s="37">
        <f t="shared" si="4"/>
        <v>98.428800351044714</v>
      </c>
      <c r="K12" s="16"/>
      <c r="L12" s="16"/>
      <c r="M12" s="16"/>
      <c r="N12" s="16"/>
      <c r="O12" s="16"/>
      <c r="P12" s="17"/>
      <c r="Q12" s="17"/>
      <c r="R12" s="18"/>
      <c r="S12" s="19"/>
      <c r="T12" s="19"/>
    </row>
    <row r="13" spans="1:20" ht="12.75" customHeight="1">
      <c r="A13" s="8" t="s">
        <v>23</v>
      </c>
      <c r="B13" s="8"/>
      <c r="C13" s="9">
        <f>C14</f>
        <v>33000000</v>
      </c>
      <c r="D13" s="9">
        <f t="shared" ref="D13:F13" si="6">D14</f>
        <v>33000000</v>
      </c>
      <c r="E13" s="9">
        <f t="shared" si="6"/>
        <v>4318859.59</v>
      </c>
      <c r="F13" s="9">
        <f t="shared" si="6"/>
        <v>4318859.59</v>
      </c>
      <c r="G13" s="9"/>
      <c r="H13" s="39">
        <f t="shared" si="3"/>
        <v>13.087453303030303</v>
      </c>
      <c r="I13" s="39">
        <f t="shared" si="4"/>
        <v>100</v>
      </c>
      <c r="K13" s="16"/>
      <c r="L13" s="16"/>
      <c r="M13" s="16"/>
      <c r="N13" s="16"/>
      <c r="O13" s="16"/>
      <c r="P13" s="17"/>
      <c r="Q13" s="17"/>
      <c r="R13" s="18"/>
      <c r="S13" s="19"/>
      <c r="T13" s="19"/>
    </row>
    <row r="14" spans="1:20" ht="12.75" customHeight="1">
      <c r="A14" s="33"/>
      <c r="B14" s="33" t="s">
        <v>24</v>
      </c>
      <c r="C14" s="34">
        <v>33000000</v>
      </c>
      <c r="D14" s="34">
        <v>33000000</v>
      </c>
      <c r="E14" s="34">
        <v>4318859.59</v>
      </c>
      <c r="F14" s="34">
        <v>4318859.59</v>
      </c>
      <c r="G14" s="34"/>
      <c r="H14" s="40">
        <f t="shared" si="3"/>
        <v>13.087453303030303</v>
      </c>
      <c r="I14" s="40">
        <f t="shared" si="4"/>
        <v>100</v>
      </c>
      <c r="K14" s="16"/>
      <c r="L14" s="16"/>
      <c r="M14" s="16"/>
      <c r="N14" s="16"/>
      <c r="O14" s="16"/>
      <c r="P14" s="17"/>
      <c r="Q14" s="17"/>
      <c r="R14" s="18"/>
      <c r="S14" s="19"/>
      <c r="T14" s="19"/>
    </row>
    <row r="15" spans="1:20" ht="12.75" customHeight="1">
      <c r="A15" s="8" t="s">
        <v>25</v>
      </c>
      <c r="B15" s="8"/>
      <c r="C15" s="9">
        <f>C16</f>
        <v>3298166</v>
      </c>
      <c r="D15" s="9">
        <f t="shared" ref="D15:F15" si="7">D16</f>
        <v>3283715.07</v>
      </c>
      <c r="E15" s="9">
        <f t="shared" si="7"/>
        <v>3283715.07</v>
      </c>
      <c r="F15" s="9">
        <f t="shared" si="7"/>
        <v>3283714.5699999994</v>
      </c>
      <c r="G15" s="9"/>
      <c r="H15" s="36">
        <f t="shared" si="3"/>
        <v>99.999984773343925</v>
      </c>
      <c r="I15" s="36">
        <f t="shared" si="4"/>
        <v>99.999984773343925</v>
      </c>
      <c r="K15" s="16"/>
      <c r="L15" s="16"/>
      <c r="M15" s="16"/>
      <c r="N15" s="16"/>
      <c r="O15" s="16"/>
      <c r="P15" s="17"/>
      <c r="Q15" s="17"/>
      <c r="R15" s="18"/>
      <c r="S15" s="19"/>
      <c r="T15" s="19"/>
    </row>
    <row r="16" spans="1:20" ht="12.75" customHeight="1">
      <c r="A16" s="33"/>
      <c r="B16" s="33" t="s">
        <v>26</v>
      </c>
      <c r="C16" s="34">
        <v>3298166</v>
      </c>
      <c r="D16" s="34">
        <v>3283715.07</v>
      </c>
      <c r="E16" s="34">
        <v>3283715.07</v>
      </c>
      <c r="F16" s="34">
        <v>3283714.5699999994</v>
      </c>
      <c r="G16" s="34"/>
      <c r="H16" s="37">
        <f t="shared" si="3"/>
        <v>99.999984773343925</v>
      </c>
      <c r="I16" s="37">
        <f t="shared" si="4"/>
        <v>99.999984773343925</v>
      </c>
      <c r="K16" s="16"/>
      <c r="L16" s="16"/>
      <c r="M16" s="16"/>
      <c r="N16" s="16"/>
      <c r="O16" s="16"/>
      <c r="P16" s="17"/>
      <c r="Q16" s="17"/>
      <c r="R16" s="18"/>
      <c r="S16" s="19"/>
      <c r="T16" s="19"/>
    </row>
    <row r="17" spans="1:20" ht="12.75" customHeight="1">
      <c r="A17" s="8" t="s">
        <v>27</v>
      </c>
      <c r="B17" s="8"/>
      <c r="C17" s="9">
        <f>SUM(C18:C20)</f>
        <v>535737803</v>
      </c>
      <c r="D17" s="9">
        <f t="shared" ref="D17:F17" si="8">SUM(D18:D20)</f>
        <v>357722178.60000002</v>
      </c>
      <c r="E17" s="9">
        <f t="shared" si="8"/>
        <v>300679821.14999998</v>
      </c>
      <c r="F17" s="9">
        <f t="shared" si="8"/>
        <v>297660188.1045</v>
      </c>
      <c r="G17" s="9"/>
      <c r="H17" s="36">
        <f t="shared" si="3"/>
        <v>83.209877919629776</v>
      </c>
      <c r="I17" s="36">
        <f t="shared" si="4"/>
        <v>98.995731394959961</v>
      </c>
      <c r="K17" s="16"/>
      <c r="L17" s="16"/>
      <c r="M17" s="16"/>
      <c r="N17" s="16"/>
      <c r="O17" s="16"/>
      <c r="P17" s="17"/>
      <c r="Q17" s="17"/>
      <c r="R17" s="18"/>
      <c r="S17" s="19"/>
      <c r="T17" s="19"/>
    </row>
    <row r="18" spans="1:20" ht="12.75" customHeight="1">
      <c r="A18" s="33"/>
      <c r="B18" s="33" t="s">
        <v>28</v>
      </c>
      <c r="C18" s="34">
        <v>441573000</v>
      </c>
      <c r="D18" s="34">
        <v>263611961</v>
      </c>
      <c r="E18" s="34">
        <v>263611961</v>
      </c>
      <c r="F18" s="34">
        <v>263611961</v>
      </c>
      <c r="G18" s="34"/>
      <c r="H18" s="37">
        <f t="shared" si="3"/>
        <v>100</v>
      </c>
      <c r="I18" s="37">
        <f t="shared" si="4"/>
        <v>100</v>
      </c>
      <c r="K18" s="16"/>
      <c r="L18" s="16"/>
      <c r="M18" s="16"/>
      <c r="N18" s="16"/>
      <c r="O18" s="16"/>
      <c r="P18" s="17"/>
      <c r="Q18" s="17"/>
      <c r="R18" s="18"/>
      <c r="S18" s="19"/>
      <c r="T18" s="19"/>
    </row>
    <row r="19" spans="1:20" ht="12.75" customHeight="1">
      <c r="A19" s="33"/>
      <c r="B19" s="33" t="s">
        <v>29</v>
      </c>
      <c r="C19" s="34">
        <v>93522737</v>
      </c>
      <c r="D19" s="34">
        <v>93468151.599999994</v>
      </c>
      <c r="E19" s="34">
        <v>36917434.150000006</v>
      </c>
      <c r="F19" s="34">
        <v>34034966.104500003</v>
      </c>
      <c r="G19" s="34"/>
      <c r="H19" s="37">
        <f t="shared" si="3"/>
        <v>36.413436579075352</v>
      </c>
      <c r="I19" s="37">
        <f t="shared" si="4"/>
        <v>92.192122470407384</v>
      </c>
      <c r="K19" s="16"/>
      <c r="L19" s="16"/>
      <c r="M19" s="16"/>
      <c r="N19" s="16"/>
      <c r="O19" s="16"/>
      <c r="P19" s="17"/>
      <c r="Q19" s="17"/>
      <c r="R19" s="18"/>
      <c r="S19" s="19"/>
      <c r="T19" s="19"/>
    </row>
    <row r="20" spans="1:20" ht="12.75" customHeight="1">
      <c r="A20" s="33"/>
      <c r="B20" s="33" t="s">
        <v>682</v>
      </c>
      <c r="C20" s="34">
        <v>642066</v>
      </c>
      <c r="D20" s="34">
        <v>642066</v>
      </c>
      <c r="E20" s="34">
        <v>150426</v>
      </c>
      <c r="F20" s="34">
        <v>13261</v>
      </c>
      <c r="G20" s="34"/>
      <c r="H20" s="37">
        <f t="shared" si="3"/>
        <v>2.065363996847676</v>
      </c>
      <c r="I20" s="37">
        <f t="shared" si="4"/>
        <v>8.8156302766808921</v>
      </c>
      <c r="K20" s="16"/>
      <c r="L20" s="16"/>
      <c r="M20" s="16"/>
      <c r="N20" s="16"/>
      <c r="O20" s="16"/>
      <c r="P20" s="17"/>
      <c r="Q20" s="17"/>
      <c r="R20" s="18"/>
      <c r="S20" s="19"/>
      <c r="T20" s="19"/>
    </row>
    <row r="21" spans="1:20" ht="12.75" customHeight="1">
      <c r="A21" s="8" t="s">
        <v>30</v>
      </c>
      <c r="B21" s="8"/>
      <c r="C21" s="9">
        <f>SUM(C22:C23)</f>
        <v>678595335</v>
      </c>
      <c r="D21" s="9">
        <f t="shared" ref="D21:F21" si="9">SUM(D22:D23)</f>
        <v>140914258</v>
      </c>
      <c r="E21" s="9">
        <f t="shared" si="9"/>
        <v>115773538</v>
      </c>
      <c r="F21" s="9">
        <f t="shared" si="9"/>
        <v>114474015</v>
      </c>
      <c r="G21" s="9"/>
      <c r="H21" s="39">
        <f t="shared" si="3"/>
        <v>81.236644626833993</v>
      </c>
      <c r="I21" s="39">
        <f t="shared" si="4"/>
        <v>98.877530200381372</v>
      </c>
      <c r="K21" s="16"/>
      <c r="L21" s="16"/>
      <c r="M21" s="16"/>
      <c r="N21" s="16"/>
      <c r="O21" s="16"/>
      <c r="P21" s="17"/>
      <c r="Q21" s="17"/>
      <c r="R21" s="18"/>
      <c r="S21" s="19"/>
      <c r="T21" s="19"/>
    </row>
    <row r="22" spans="1:20" ht="12.75" customHeight="1">
      <c r="A22" s="33"/>
      <c r="B22" s="33" t="s">
        <v>31</v>
      </c>
      <c r="C22" s="34">
        <v>29000000</v>
      </c>
      <c r="D22" s="34">
        <v>0</v>
      </c>
      <c r="E22" s="34">
        <v>0</v>
      </c>
      <c r="F22" s="34">
        <v>0</v>
      </c>
      <c r="G22" s="34"/>
      <c r="H22" s="40" t="str">
        <f t="shared" si="3"/>
        <v>n.a.</v>
      </c>
      <c r="I22" s="40" t="str">
        <f t="shared" si="4"/>
        <v>n.a.</v>
      </c>
      <c r="K22" s="16"/>
      <c r="L22" s="16"/>
      <c r="M22" s="16"/>
      <c r="N22" s="16"/>
      <c r="O22" s="16"/>
      <c r="P22" s="17"/>
      <c r="Q22" s="17"/>
      <c r="R22" s="18"/>
      <c r="S22" s="19"/>
      <c r="T22" s="19"/>
    </row>
    <row r="23" spans="1:20" ht="12.75" customHeight="1">
      <c r="A23" s="33"/>
      <c r="B23" s="33" t="s">
        <v>32</v>
      </c>
      <c r="C23" s="34">
        <v>649595335</v>
      </c>
      <c r="D23" s="34">
        <v>140914258</v>
      </c>
      <c r="E23" s="34">
        <v>115773538</v>
      </c>
      <c r="F23" s="34">
        <v>114474015</v>
      </c>
      <c r="G23" s="34"/>
      <c r="H23" s="37">
        <f t="shared" si="3"/>
        <v>81.236644626833993</v>
      </c>
      <c r="I23" s="37">
        <f t="shared" si="4"/>
        <v>98.877530200381372</v>
      </c>
      <c r="K23" s="16"/>
      <c r="L23" s="16"/>
      <c r="M23" s="16"/>
      <c r="N23" s="16"/>
      <c r="O23" s="16"/>
      <c r="P23" s="17"/>
      <c r="Q23" s="17"/>
      <c r="R23" s="18"/>
      <c r="S23" s="19"/>
      <c r="T23" s="19"/>
    </row>
    <row r="24" spans="1:20" ht="12.75" customHeight="1">
      <c r="A24" s="8" t="s">
        <v>33</v>
      </c>
      <c r="B24" s="8"/>
      <c r="C24" s="9">
        <f>C25</f>
        <v>23247352268</v>
      </c>
      <c r="D24" s="9">
        <f t="shared" ref="D24:F24" si="10">D25</f>
        <v>23247352268.030006</v>
      </c>
      <c r="E24" s="9">
        <f t="shared" si="10"/>
        <v>12274117153.32</v>
      </c>
      <c r="F24" s="9">
        <f t="shared" si="10"/>
        <v>12033436085.299999</v>
      </c>
      <c r="G24" s="9"/>
      <c r="H24" s="36">
        <f t="shared" si="3"/>
        <v>51.762609120215821</v>
      </c>
      <c r="I24" s="36">
        <f t="shared" si="4"/>
        <v>98.039117070388244</v>
      </c>
      <c r="K24" s="16"/>
      <c r="L24" s="16"/>
      <c r="M24" s="16"/>
      <c r="N24" s="16"/>
      <c r="O24" s="16"/>
      <c r="P24" s="17"/>
      <c r="Q24" s="17"/>
      <c r="R24" s="18"/>
      <c r="S24" s="19"/>
      <c r="T24" s="19"/>
    </row>
    <row r="25" spans="1:20" ht="12.75" customHeight="1" thickBot="1">
      <c r="A25" s="31"/>
      <c r="B25" s="32" t="s">
        <v>681</v>
      </c>
      <c r="C25" s="5">
        <v>23247352268</v>
      </c>
      <c r="D25" s="5">
        <v>23247352268.030006</v>
      </c>
      <c r="E25" s="5">
        <v>12274117153.32</v>
      </c>
      <c r="F25" s="5">
        <v>12033436085.299999</v>
      </c>
      <c r="G25" s="5"/>
      <c r="H25" s="38">
        <f t="shared" si="3"/>
        <v>51.762609120215821</v>
      </c>
      <c r="I25" s="38">
        <f t="shared" si="4"/>
        <v>98.039117070388244</v>
      </c>
      <c r="K25" s="16"/>
      <c r="L25" s="16"/>
      <c r="M25" s="16"/>
      <c r="N25" s="16"/>
      <c r="O25" s="16"/>
      <c r="P25" s="17"/>
      <c r="Q25" s="17"/>
      <c r="R25" s="18"/>
      <c r="S25" s="19"/>
      <c r="T25" s="19"/>
    </row>
    <row r="26" spans="1:20" ht="58.5" customHeight="1">
      <c r="A26" s="315" t="s">
        <v>683</v>
      </c>
      <c r="B26" s="315"/>
      <c r="C26" s="315"/>
      <c r="D26" s="315"/>
      <c r="E26" s="315"/>
      <c r="F26" s="315"/>
      <c r="G26" s="315"/>
      <c r="H26" s="315"/>
      <c r="I26" s="315"/>
    </row>
    <row r="27" spans="1:20" ht="9" customHeight="1">
      <c r="A27" s="310"/>
      <c r="B27" s="310"/>
      <c r="C27" s="310"/>
      <c r="D27" s="310"/>
      <c r="E27" s="310"/>
      <c r="F27" s="310"/>
      <c r="G27" s="310"/>
      <c r="H27" s="310"/>
      <c r="I27" s="310"/>
    </row>
    <row r="29" spans="1:20">
      <c r="H29" s="46"/>
      <c r="I29" s="46"/>
      <c r="J29" s="46"/>
      <c r="K29" s="46"/>
    </row>
    <row r="30" spans="1:20">
      <c r="H30" s="46"/>
      <c r="I30" s="46"/>
      <c r="J30" s="46"/>
      <c r="K30" s="46"/>
    </row>
    <row r="31" spans="1:20">
      <c r="H31" s="46"/>
      <c r="I31" s="46"/>
      <c r="J31" s="46"/>
      <c r="K31" s="46"/>
    </row>
    <row r="32" spans="1:20">
      <c r="H32" s="46"/>
      <c r="I32" s="46"/>
      <c r="J32" s="46"/>
      <c r="K32" s="46"/>
    </row>
    <row r="33" spans="8:11">
      <c r="H33" s="46"/>
      <c r="I33" s="46"/>
      <c r="J33" s="46"/>
      <c r="K33" s="46"/>
    </row>
    <row r="34" spans="8:11">
      <c r="H34" s="46"/>
      <c r="I34" s="46"/>
      <c r="J34" s="46"/>
      <c r="K34" s="46"/>
    </row>
    <row r="35" spans="8:11">
      <c r="H35" s="46"/>
      <c r="I35" s="46"/>
      <c r="J35" s="46"/>
      <c r="K35" s="46"/>
    </row>
    <row r="36" spans="8:11">
      <c r="H36" s="46"/>
      <c r="I36" s="46"/>
      <c r="J36" s="46"/>
      <c r="K36" s="46"/>
    </row>
    <row r="37" spans="8:11">
      <c r="H37" s="12"/>
      <c r="I37" s="12"/>
      <c r="J37" s="12"/>
      <c r="K37" s="12"/>
    </row>
    <row r="38" spans="8:11">
      <c r="H38" s="12"/>
      <c r="I38" s="12"/>
      <c r="J38" s="12"/>
      <c r="K38" s="12"/>
    </row>
    <row r="39" spans="8:11">
      <c r="H39" s="12"/>
      <c r="I39" s="12"/>
      <c r="J39" s="12"/>
      <c r="K39" s="12"/>
    </row>
    <row r="40" spans="8:11">
      <c r="H40" s="12"/>
      <c r="I40" s="12"/>
      <c r="J40" s="12"/>
      <c r="K40" s="12"/>
    </row>
    <row r="41" spans="8:11">
      <c r="H41" s="12"/>
      <c r="I41" s="12"/>
      <c r="J41" s="12"/>
      <c r="K41" s="12"/>
    </row>
    <row r="42" spans="8:11">
      <c r="H42" s="12"/>
      <c r="I42" s="12"/>
      <c r="J42" s="12"/>
      <c r="K42" s="12"/>
    </row>
    <row r="43" spans="8:11">
      <c r="H43" s="12"/>
      <c r="I43" s="12"/>
      <c r="J43" s="12"/>
      <c r="K43" s="12"/>
    </row>
    <row r="44" spans="8:11">
      <c r="H44" s="12"/>
      <c r="I44" s="12"/>
      <c r="J44" s="12"/>
      <c r="K44" s="12"/>
    </row>
    <row r="45" spans="8:11">
      <c r="H45" s="12"/>
      <c r="I45" s="12"/>
      <c r="J45" s="12"/>
      <c r="K45" s="12"/>
    </row>
  </sheetData>
  <mergeCells count="11">
    <mergeCell ref="A26:I26"/>
    <mergeCell ref="A27:I27"/>
    <mergeCell ref="A1:B1"/>
    <mergeCell ref="A3:I3"/>
    <mergeCell ref="A4:A7"/>
    <mergeCell ref="B4:B7"/>
    <mergeCell ref="E4:F4"/>
    <mergeCell ref="H4:I5"/>
    <mergeCell ref="C5:C6"/>
    <mergeCell ref="D5:D6"/>
    <mergeCell ref="E5:E6"/>
  </mergeCells>
  <conditionalFormatting sqref="T8">
    <cfRule type="cellIs" dxfId="143" priority="17" operator="greaterThan">
      <formula>0.1</formula>
    </cfRule>
    <cfRule type="cellIs" dxfId="142" priority="18" operator="greaterThan">
      <formula>1</formula>
    </cfRule>
  </conditionalFormatting>
  <conditionalFormatting sqref="T9:T25">
    <cfRule type="cellIs" dxfId="141" priority="9" operator="greaterThan">
      <formula>0.1</formula>
    </cfRule>
    <cfRule type="cellIs" dxfId="140" priority="10" operator="greaterThan">
      <formula>1</formula>
    </cfRule>
  </conditionalFormatting>
  <conditionalFormatting sqref="S8">
    <cfRule type="cellIs" dxfId="139" priority="31" operator="greaterThan">
      <formula>0</formula>
    </cfRule>
    <cfRule type="cellIs" dxfId="138" priority="32" operator="greaterThan">
      <formula>1</formula>
    </cfRule>
  </conditionalFormatting>
  <conditionalFormatting sqref="S9:S25">
    <cfRule type="cellIs" dxfId="137" priority="13" operator="greaterThan">
      <formula>0.1</formula>
    </cfRule>
    <cfRule type="cellIs" dxfId="136" priority="14" operator="greaterThan">
      <formula>1</formula>
    </cfRule>
  </conditionalFormatting>
  <conditionalFormatting sqref="T9:T25">
    <cfRule type="cellIs" dxfId="135" priority="11" operator="greaterThan">
      <formula>0</formula>
    </cfRule>
    <cfRule type="cellIs" dxfId="134" priority="12" operator="greaterThan">
      <formula>1</formula>
    </cfRule>
  </conditionalFormatting>
  <conditionalFormatting sqref="T8">
    <cfRule type="cellIs" dxfId="133" priority="25" operator="greaterThan">
      <formula>0.1</formula>
    </cfRule>
    <cfRule type="cellIs" dxfId="132" priority="26" operator="greaterThan">
      <formula>1</formula>
    </cfRule>
  </conditionalFormatting>
  <conditionalFormatting sqref="S8">
    <cfRule type="cellIs" dxfId="131" priority="29" operator="greaterThan">
      <formula>0.1</formula>
    </cfRule>
    <cfRule type="cellIs" dxfId="130" priority="30" operator="greaterThan">
      <formula>1</formula>
    </cfRule>
  </conditionalFormatting>
  <conditionalFormatting sqref="T8">
    <cfRule type="cellIs" dxfId="129" priority="27" operator="greaterThan">
      <formula>0</formula>
    </cfRule>
    <cfRule type="cellIs" dxfId="128" priority="28" operator="greaterThan">
      <formula>1</formula>
    </cfRule>
  </conditionalFormatting>
  <conditionalFormatting sqref="S8">
    <cfRule type="cellIs" dxfId="127" priority="23" operator="greaterThan">
      <formula>0</formula>
    </cfRule>
    <cfRule type="cellIs" dxfId="126" priority="24" operator="greaterThan">
      <formula>1</formula>
    </cfRule>
  </conditionalFormatting>
  <conditionalFormatting sqref="S8">
    <cfRule type="cellIs" dxfId="125" priority="21" operator="greaterThan">
      <formula>0.1</formula>
    </cfRule>
    <cfRule type="cellIs" dxfId="124" priority="22" operator="greaterThan">
      <formula>1</formula>
    </cfRule>
  </conditionalFormatting>
  <conditionalFormatting sqref="T8">
    <cfRule type="cellIs" dxfId="123" priority="19" operator="greaterThan">
      <formula>0</formula>
    </cfRule>
    <cfRule type="cellIs" dxfId="122" priority="20" operator="greaterThan">
      <formula>1</formula>
    </cfRule>
  </conditionalFormatting>
  <conditionalFormatting sqref="S9:S25">
    <cfRule type="cellIs" dxfId="121" priority="15" operator="greaterThan">
      <formula>0</formula>
    </cfRule>
    <cfRule type="cellIs" dxfId="120" priority="16" operator="greaterThan">
      <formula>1</formula>
    </cfRule>
  </conditionalFormatting>
  <conditionalFormatting sqref="T9:T25">
    <cfRule type="cellIs" dxfId="119" priority="1" operator="greaterThan">
      <formula>0.1</formula>
    </cfRule>
    <cfRule type="cellIs" dxfId="118" priority="2" operator="greaterThan">
      <formula>1</formula>
    </cfRule>
  </conditionalFormatting>
  <conditionalFormatting sqref="S9:S25">
    <cfRule type="cellIs" dxfId="117" priority="7" operator="greaterThan">
      <formula>0</formula>
    </cfRule>
    <cfRule type="cellIs" dxfId="116" priority="8" operator="greaterThan">
      <formula>1</formula>
    </cfRule>
  </conditionalFormatting>
  <conditionalFormatting sqref="S9:S25">
    <cfRule type="cellIs" dxfId="115" priority="5" operator="greaterThan">
      <formula>0.1</formula>
    </cfRule>
    <cfRule type="cellIs" dxfId="114" priority="6" operator="greaterThan">
      <formula>1</formula>
    </cfRule>
  </conditionalFormatting>
  <conditionalFormatting sqref="T9:T25">
    <cfRule type="cellIs" dxfId="113" priority="3" operator="greaterThan">
      <formula>0</formula>
    </cfRule>
    <cfRule type="cellIs" dxfId="112" priority="4" operator="greaterThan">
      <formula>1</formula>
    </cfRule>
  </conditionalFormatting>
  <pageMargins left="0.25" right="0.25" top="0.75" bottom="0.7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290"/>
  <sheetViews>
    <sheetView showGridLines="0" zoomScale="145" zoomScaleNormal="145" workbookViewId="0">
      <selection sqref="A1:B1"/>
    </sheetView>
  </sheetViews>
  <sheetFormatPr baseColWidth="10" defaultRowHeight="12"/>
  <cols>
    <col min="1" max="1" width="4.7109375" style="218" customWidth="1"/>
    <col min="2" max="2" width="56.140625" style="1" customWidth="1"/>
    <col min="3" max="6" width="14.5703125" style="1" customWidth="1"/>
    <col min="7" max="7" width="0.85546875" style="2" customWidth="1"/>
    <col min="8" max="9" width="14.5703125" style="1" customWidth="1"/>
    <col min="10" max="10" width="4.85546875" style="1" customWidth="1"/>
    <col min="11" max="12" width="5.42578125" style="1" customWidth="1"/>
    <col min="13" max="14" width="3.28515625" style="1" customWidth="1"/>
    <col min="15" max="15" width="1.42578125" style="1" customWidth="1"/>
    <col min="16" max="17" width="5.85546875" style="1" customWidth="1"/>
    <col min="18" max="18" width="0.5703125" style="1" customWidth="1"/>
    <col min="19" max="16384" width="11.42578125" style="1"/>
  </cols>
  <sheetData>
    <row r="1" spans="1:20" s="22" customFormat="1" ht="46.5" customHeight="1">
      <c r="A1" s="304" t="s">
        <v>0</v>
      </c>
      <c r="B1" s="304"/>
      <c r="C1" s="24" t="s">
        <v>17</v>
      </c>
      <c r="G1" s="23"/>
    </row>
    <row r="2" spans="1:20" ht="10.5" customHeight="1">
      <c r="C2" s="20"/>
      <c r="D2" s="20"/>
      <c r="E2" s="20"/>
      <c r="F2" s="20"/>
    </row>
    <row r="3" spans="1:20" s="100" customFormat="1" ht="57.75" customHeight="1">
      <c r="A3" s="295" t="s">
        <v>601</v>
      </c>
      <c r="B3" s="295"/>
      <c r="C3" s="295"/>
      <c r="D3" s="295"/>
      <c r="E3" s="295"/>
      <c r="F3" s="295"/>
      <c r="G3" s="295"/>
      <c r="H3" s="295"/>
      <c r="I3" s="295"/>
    </row>
    <row r="4" spans="1:20" ht="12.75" customHeight="1">
      <c r="A4" s="311" t="s">
        <v>5</v>
      </c>
      <c r="B4" s="296" t="s">
        <v>116</v>
      </c>
      <c r="C4" s="245"/>
      <c r="D4" s="7"/>
      <c r="E4" s="298" t="s">
        <v>1</v>
      </c>
      <c r="F4" s="298"/>
      <c r="G4" s="6"/>
      <c r="H4" s="296" t="s">
        <v>4</v>
      </c>
      <c r="I4" s="296"/>
    </row>
    <row r="5" spans="1:20" ht="12.75" customHeight="1">
      <c r="A5" s="311"/>
      <c r="B5" s="296"/>
      <c r="C5" s="292" t="s">
        <v>600</v>
      </c>
      <c r="D5" s="292" t="s">
        <v>231</v>
      </c>
      <c r="E5" s="292" t="s">
        <v>3</v>
      </c>
      <c r="F5" s="21" t="s">
        <v>10</v>
      </c>
      <c r="G5" s="44"/>
      <c r="H5" s="297"/>
      <c r="I5" s="297"/>
    </row>
    <row r="6" spans="1:20" ht="26.25" customHeight="1">
      <c r="A6" s="311"/>
      <c r="B6" s="296"/>
      <c r="C6" s="292"/>
      <c r="D6" s="292"/>
      <c r="E6" s="292"/>
      <c r="F6" s="43" t="s">
        <v>18</v>
      </c>
      <c r="G6" s="43"/>
      <c r="H6" s="44" t="s">
        <v>231</v>
      </c>
      <c r="I6" s="44" t="s">
        <v>114</v>
      </c>
    </row>
    <row r="7" spans="1:20" ht="12.75" customHeight="1">
      <c r="A7" s="312"/>
      <c r="B7" s="297"/>
      <c r="C7" s="10" t="s">
        <v>6</v>
      </c>
      <c r="D7" s="10" t="s">
        <v>7</v>
      </c>
      <c r="E7" s="10" t="s">
        <v>8</v>
      </c>
      <c r="F7" s="11" t="s">
        <v>9</v>
      </c>
      <c r="G7" s="11"/>
      <c r="H7" s="11" t="s">
        <v>12</v>
      </c>
      <c r="I7" s="11" t="s">
        <v>13</v>
      </c>
    </row>
    <row r="8" spans="1:20" s="59" customFormat="1" ht="11.25" customHeight="1">
      <c r="A8" s="244"/>
      <c r="B8" s="243" t="s">
        <v>16</v>
      </c>
      <c r="C8" s="242">
        <f>+C9+C11+C17+C19+C21+C24+C26+C29+C52+C59+C61+C64+C68+C70+C73</f>
        <v>44232587536.427399</v>
      </c>
      <c r="D8" s="242">
        <f>+D9+D11+D17+D19+D21+D24+D26+D29+D52+D59+D61+D64+D68+D70+D73</f>
        <v>35196051362.473877</v>
      </c>
      <c r="E8" s="242">
        <f>+E9+E11+E17+E19+E21+E24+E26+E29+E52+E59+E61+E64+E68+E70+E73</f>
        <v>22357493948.644096</v>
      </c>
      <c r="F8" s="242">
        <f>+F9+F11+F17+F19+F21+F24+F26+F29+F52+F59+F61+F64+F68+F70+F73</f>
        <v>21528915537.103889</v>
      </c>
      <c r="G8" s="238"/>
      <c r="H8" s="241">
        <f t="shared" ref="H8:H39" si="0">IFERROR(+F8/D8*100,"n.a.")</f>
        <v>61.168553583991169</v>
      </c>
      <c r="I8" s="241">
        <f t="shared" ref="I8:I39" si="1">IFERROR(+F8/E8*100,"n.a.")</f>
        <v>96.293956677597777</v>
      </c>
      <c r="J8" s="61"/>
      <c r="K8" s="16"/>
      <c r="L8" s="16"/>
      <c r="M8" s="16"/>
      <c r="N8" s="16"/>
      <c r="O8" s="16"/>
      <c r="P8" s="17"/>
      <c r="Q8" s="17"/>
      <c r="R8" s="18"/>
      <c r="S8" s="19"/>
      <c r="T8" s="19"/>
    </row>
    <row r="9" spans="1:20" ht="12" customHeight="1">
      <c r="A9" s="325" t="s">
        <v>599</v>
      </c>
      <c r="B9" s="325"/>
      <c r="C9" s="197">
        <f>+C10</f>
        <v>206661965</v>
      </c>
      <c r="D9" s="197">
        <f>+D10</f>
        <v>178127394.81999996</v>
      </c>
      <c r="E9" s="197">
        <f>+E10</f>
        <v>78992497.240000024</v>
      </c>
      <c r="F9" s="197">
        <f>+F10</f>
        <v>78680127.570000023</v>
      </c>
      <c r="G9" s="239"/>
      <c r="H9" s="231">
        <f t="shared" si="0"/>
        <v>44.170705830794475</v>
      </c>
      <c r="I9" s="231">
        <f t="shared" si="1"/>
        <v>99.604557798633792</v>
      </c>
      <c r="J9" s="18"/>
      <c r="K9" s="16"/>
      <c r="L9" s="16"/>
      <c r="M9" s="16"/>
      <c r="N9" s="16"/>
      <c r="O9" s="16"/>
      <c r="P9" s="17"/>
      <c r="Q9" s="17"/>
      <c r="R9" s="18"/>
      <c r="S9" s="19"/>
      <c r="T9" s="19"/>
    </row>
    <row r="10" spans="1:20" ht="12" customHeight="1">
      <c r="A10" s="230"/>
      <c r="B10" s="234" t="s">
        <v>598</v>
      </c>
      <c r="C10" s="228">
        <v>206661965</v>
      </c>
      <c r="D10" s="228">
        <v>178127394.81999996</v>
      </c>
      <c r="E10" s="228">
        <v>78992497.240000024</v>
      </c>
      <c r="F10" s="228">
        <v>78680127.570000023</v>
      </c>
      <c r="G10" s="240"/>
      <c r="H10" s="227">
        <f t="shared" si="0"/>
        <v>44.170705830794475</v>
      </c>
      <c r="I10" s="227">
        <f t="shared" si="1"/>
        <v>99.604557798633792</v>
      </c>
      <c r="J10" s="18"/>
      <c r="K10" s="16"/>
      <c r="L10" s="16"/>
      <c r="M10" s="16"/>
      <c r="N10" s="16"/>
      <c r="O10" s="16"/>
      <c r="P10" s="17"/>
      <c r="Q10" s="17"/>
      <c r="R10" s="18"/>
      <c r="S10" s="19"/>
      <c r="T10" s="19"/>
    </row>
    <row r="11" spans="1:20" ht="12" customHeight="1">
      <c r="A11" s="328" t="s">
        <v>597</v>
      </c>
      <c r="B11" s="328"/>
      <c r="C11" s="197">
        <f>SUM(C12:C16)</f>
        <v>12455859307</v>
      </c>
      <c r="D11" s="197">
        <f>SUM(D12:D16)</f>
        <v>9633474663.4899998</v>
      </c>
      <c r="E11" s="197">
        <f>SUM(E12:E16)</f>
        <v>6006093142.5300007</v>
      </c>
      <c r="F11" s="197">
        <f>SUM(F12:F16)</f>
        <v>5682973236.1600008</v>
      </c>
      <c r="G11" s="239"/>
      <c r="H11" s="231">
        <f t="shared" si="0"/>
        <v>58.991936291668026</v>
      </c>
      <c r="I11" s="231">
        <f t="shared" si="1"/>
        <v>94.62013161131415</v>
      </c>
      <c r="J11" s="18"/>
      <c r="K11" s="16"/>
      <c r="L11" s="16"/>
      <c r="M11" s="16"/>
      <c r="N11" s="16"/>
      <c r="O11" s="16"/>
      <c r="P11" s="17"/>
      <c r="Q11" s="17"/>
      <c r="R11" s="18"/>
      <c r="S11" s="19"/>
      <c r="T11" s="19"/>
    </row>
    <row r="12" spans="1:20" ht="12" customHeight="1">
      <c r="A12" s="230"/>
      <c r="B12" s="234" t="s">
        <v>312</v>
      </c>
      <c r="C12" s="233">
        <v>700000000</v>
      </c>
      <c r="D12" s="233">
        <v>845252558.00999999</v>
      </c>
      <c r="E12" s="233">
        <v>491397538.44999999</v>
      </c>
      <c r="F12" s="233">
        <v>483610287.46000004</v>
      </c>
      <c r="G12" s="238"/>
      <c r="H12" s="227">
        <f t="shared" si="0"/>
        <v>57.214885997928988</v>
      </c>
      <c r="I12" s="227">
        <f t="shared" si="1"/>
        <v>98.415284900579053</v>
      </c>
      <c r="J12" s="18"/>
      <c r="K12" s="16"/>
      <c r="L12" s="16"/>
      <c r="M12" s="16"/>
      <c r="N12" s="16"/>
      <c r="O12" s="16"/>
      <c r="P12" s="17"/>
      <c r="Q12" s="17"/>
      <c r="R12" s="18"/>
      <c r="S12" s="19"/>
      <c r="T12" s="19"/>
    </row>
    <row r="13" spans="1:20" ht="12" customHeight="1">
      <c r="A13" s="230"/>
      <c r="B13" s="234" t="s">
        <v>372</v>
      </c>
      <c r="C13" s="233">
        <v>1795507240</v>
      </c>
      <c r="D13" s="233">
        <v>1631533892.7</v>
      </c>
      <c r="E13" s="233">
        <v>306654326.93000001</v>
      </c>
      <c r="F13" s="233">
        <v>298670401.63</v>
      </c>
      <c r="G13" s="238"/>
      <c r="H13" s="227">
        <f t="shared" si="0"/>
        <v>18.306110768911761</v>
      </c>
      <c r="I13" s="227">
        <f t="shared" si="1"/>
        <v>97.396441335125033</v>
      </c>
      <c r="J13" s="18"/>
      <c r="K13" s="16"/>
      <c r="L13" s="16"/>
      <c r="M13" s="16"/>
      <c r="N13" s="16"/>
      <c r="O13" s="16"/>
      <c r="P13" s="17"/>
      <c r="Q13" s="17"/>
      <c r="R13" s="18"/>
      <c r="S13" s="19"/>
      <c r="T13" s="19"/>
    </row>
    <row r="14" spans="1:20" s="59" customFormat="1" ht="12" customHeight="1">
      <c r="A14" s="230"/>
      <c r="B14" s="229" t="s">
        <v>402</v>
      </c>
      <c r="C14" s="233">
        <v>4341929476</v>
      </c>
      <c r="D14" s="233">
        <v>3490161486.2799997</v>
      </c>
      <c r="E14" s="233">
        <v>2622874745.8600001</v>
      </c>
      <c r="F14" s="233">
        <v>2531736652.5300002</v>
      </c>
      <c r="G14" s="4"/>
      <c r="H14" s="227">
        <f t="shared" si="0"/>
        <v>72.539241020290447</v>
      </c>
      <c r="I14" s="227">
        <f t="shared" si="1"/>
        <v>96.52525941340302</v>
      </c>
      <c r="J14" s="18"/>
      <c r="K14" s="16"/>
      <c r="L14" s="16"/>
      <c r="M14" s="16"/>
      <c r="N14" s="16"/>
      <c r="O14" s="16"/>
      <c r="P14" s="17"/>
      <c r="Q14" s="17"/>
      <c r="R14" s="18"/>
      <c r="S14" s="19"/>
      <c r="T14" s="19"/>
    </row>
    <row r="15" spans="1:20" ht="12" customHeight="1">
      <c r="A15" s="230"/>
      <c r="B15" s="234" t="s">
        <v>370</v>
      </c>
      <c r="C15" s="233">
        <v>5183000000</v>
      </c>
      <c r="D15" s="233">
        <v>3299594233.5999999</v>
      </c>
      <c r="E15" s="233">
        <v>2522098404.54</v>
      </c>
      <c r="F15" s="233">
        <v>2306878694</v>
      </c>
      <c r="G15" s="238"/>
      <c r="H15" s="227">
        <f t="shared" si="0"/>
        <v>69.914011562661017</v>
      </c>
      <c r="I15" s="227">
        <f t="shared" si="1"/>
        <v>91.466641025878076</v>
      </c>
      <c r="J15" s="18"/>
      <c r="K15" s="16"/>
      <c r="L15" s="16"/>
      <c r="M15" s="16"/>
      <c r="N15" s="16"/>
      <c r="O15" s="16"/>
      <c r="P15" s="17"/>
      <c r="Q15" s="17"/>
      <c r="R15" s="18"/>
      <c r="S15" s="19"/>
      <c r="T15" s="19"/>
    </row>
    <row r="16" spans="1:20" ht="12" customHeight="1">
      <c r="A16" s="230"/>
      <c r="B16" s="234" t="s">
        <v>438</v>
      </c>
      <c r="C16" s="233">
        <v>435422591</v>
      </c>
      <c r="D16" s="233">
        <v>366932492.89999998</v>
      </c>
      <c r="E16" s="233">
        <v>63068126.75</v>
      </c>
      <c r="F16" s="233">
        <v>62077200.539999999</v>
      </c>
      <c r="G16" s="238"/>
      <c r="H16" s="227">
        <f t="shared" si="0"/>
        <v>16.917880466071967</v>
      </c>
      <c r="I16" s="227">
        <f t="shared" si="1"/>
        <v>98.428800313147079</v>
      </c>
      <c r="J16" s="18"/>
      <c r="K16" s="16"/>
      <c r="L16" s="16"/>
      <c r="M16" s="16"/>
      <c r="N16" s="16"/>
      <c r="O16" s="16"/>
      <c r="P16" s="17"/>
      <c r="Q16" s="17"/>
      <c r="R16" s="18"/>
      <c r="S16" s="19"/>
      <c r="T16" s="19"/>
    </row>
    <row r="17" spans="1:20" s="59" customFormat="1" ht="12" customHeight="1">
      <c r="A17" s="328" t="s">
        <v>596</v>
      </c>
      <c r="B17" s="328"/>
      <c r="C17" s="197">
        <f>+C18</f>
        <v>1329332999.9699998</v>
      </c>
      <c r="D17" s="197">
        <f>+D18</f>
        <v>1190313465.5800002</v>
      </c>
      <c r="E17" s="197">
        <f>+E18</f>
        <v>406118974.1000002</v>
      </c>
      <c r="F17" s="197">
        <f>+F18</f>
        <v>406043596.87000018</v>
      </c>
      <c r="G17" s="9"/>
      <c r="H17" s="231">
        <f t="shared" si="0"/>
        <v>34.112324913685541</v>
      </c>
      <c r="I17" s="231">
        <f t="shared" si="1"/>
        <v>99.98143961873069</v>
      </c>
      <c r="J17" s="18"/>
      <c r="K17" s="16"/>
      <c r="L17" s="16"/>
      <c r="M17" s="16"/>
      <c r="N17" s="16"/>
      <c r="O17" s="16"/>
      <c r="P17" s="17"/>
      <c r="Q17" s="17"/>
      <c r="R17" s="18"/>
      <c r="S17" s="19"/>
      <c r="T17" s="19"/>
    </row>
    <row r="18" spans="1:20" s="59" customFormat="1" ht="12" customHeight="1">
      <c r="A18" s="230"/>
      <c r="B18" s="229" t="s">
        <v>595</v>
      </c>
      <c r="C18" s="233">
        <v>1329332999.9699998</v>
      </c>
      <c r="D18" s="233">
        <v>1190313465.5800002</v>
      </c>
      <c r="E18" s="233">
        <v>406118974.1000002</v>
      </c>
      <c r="F18" s="233">
        <v>406043596.87000018</v>
      </c>
      <c r="G18" s="4"/>
      <c r="H18" s="227">
        <f t="shared" si="0"/>
        <v>34.112324913685541</v>
      </c>
      <c r="I18" s="227">
        <f t="shared" si="1"/>
        <v>99.98143961873069</v>
      </c>
      <c r="J18" s="18"/>
      <c r="K18" s="16"/>
      <c r="L18" s="16"/>
      <c r="M18" s="16"/>
      <c r="N18" s="16"/>
      <c r="O18" s="16"/>
      <c r="P18" s="17"/>
      <c r="Q18" s="17"/>
      <c r="R18" s="18"/>
      <c r="S18" s="19"/>
      <c r="T18" s="19"/>
    </row>
    <row r="19" spans="1:20" s="59" customFormat="1" ht="12" customHeight="1">
      <c r="A19" s="328" t="s">
        <v>594</v>
      </c>
      <c r="B19" s="328"/>
      <c r="C19" s="197">
        <f>SUM(C20:C20)</f>
        <v>10000000</v>
      </c>
      <c r="D19" s="197">
        <f>SUM(D20:D20)</f>
        <v>10000000</v>
      </c>
      <c r="E19" s="197">
        <f>SUM(E20:E20)</f>
        <v>0</v>
      </c>
      <c r="F19" s="197">
        <f>SUM(F20:F20)</f>
        <v>0</v>
      </c>
      <c r="G19" s="9"/>
      <c r="H19" s="231">
        <f t="shared" si="0"/>
        <v>0</v>
      </c>
      <c r="I19" s="231" t="str">
        <f t="shared" si="1"/>
        <v>n.a.</v>
      </c>
      <c r="J19" s="18"/>
      <c r="K19" s="16"/>
      <c r="L19" s="16"/>
      <c r="M19" s="16"/>
      <c r="N19" s="16"/>
      <c r="O19" s="16"/>
      <c r="P19" s="17"/>
      <c r="Q19" s="17"/>
      <c r="R19" s="18"/>
      <c r="S19" s="19"/>
      <c r="T19" s="19"/>
    </row>
    <row r="20" spans="1:20" s="59" customFormat="1" ht="12" customHeight="1">
      <c r="A20" s="230"/>
      <c r="B20" s="229" t="s">
        <v>593</v>
      </c>
      <c r="C20" s="233">
        <v>10000000</v>
      </c>
      <c r="D20" s="233">
        <v>10000000</v>
      </c>
      <c r="E20" s="233">
        <v>0</v>
      </c>
      <c r="F20" s="233">
        <v>0</v>
      </c>
      <c r="G20" s="4"/>
      <c r="H20" s="227">
        <f t="shared" si="0"/>
        <v>0</v>
      </c>
      <c r="I20" s="227" t="str">
        <f t="shared" si="1"/>
        <v>n.a.</v>
      </c>
      <c r="J20" s="18"/>
      <c r="K20" s="16"/>
      <c r="L20" s="16"/>
      <c r="M20" s="16"/>
      <c r="N20" s="16"/>
      <c r="O20" s="16"/>
      <c r="P20" s="17"/>
      <c r="Q20" s="17"/>
      <c r="R20" s="18"/>
      <c r="S20" s="19"/>
      <c r="T20" s="19"/>
    </row>
    <row r="21" spans="1:20" s="59" customFormat="1" ht="12" customHeight="1">
      <c r="A21" s="325" t="s">
        <v>592</v>
      </c>
      <c r="B21" s="325"/>
      <c r="C21" s="197">
        <f>SUM(C22:C23)</f>
        <v>443543736.25999999</v>
      </c>
      <c r="D21" s="197">
        <f>SUM(D22:D23)</f>
        <v>273417634.37759995</v>
      </c>
      <c r="E21" s="197">
        <f>SUM(E22:E23)</f>
        <v>269038729.09999996</v>
      </c>
      <c r="F21" s="197">
        <f>SUM(F22:F23)</f>
        <v>269038691.68999994</v>
      </c>
      <c r="G21" s="9"/>
      <c r="H21" s="231">
        <f t="shared" si="0"/>
        <v>98.398441747340797</v>
      </c>
      <c r="I21" s="231">
        <f t="shared" si="1"/>
        <v>99.999986094938762</v>
      </c>
      <c r="J21" s="18"/>
      <c r="K21" s="16"/>
      <c r="L21" s="16"/>
      <c r="M21" s="16"/>
      <c r="N21" s="16"/>
      <c r="O21" s="16"/>
      <c r="P21" s="17"/>
      <c r="Q21" s="17"/>
      <c r="R21" s="18"/>
      <c r="S21" s="19"/>
      <c r="T21" s="19"/>
    </row>
    <row r="22" spans="1:20" s="59" customFormat="1" ht="12" customHeight="1">
      <c r="A22" s="230"/>
      <c r="B22" s="234" t="s">
        <v>591</v>
      </c>
      <c r="C22" s="233">
        <v>87250354.25999999</v>
      </c>
      <c r="D22" s="233">
        <v>110845607.37759998</v>
      </c>
      <c r="E22" s="233">
        <v>109460395.16999999</v>
      </c>
      <c r="F22" s="233">
        <v>109460357.75999999</v>
      </c>
      <c r="G22" s="4"/>
      <c r="H22" s="227">
        <f t="shared" si="0"/>
        <v>98.750289118015218</v>
      </c>
      <c r="I22" s="227">
        <f t="shared" si="1"/>
        <v>99.999965823255124</v>
      </c>
      <c r="J22" s="18"/>
      <c r="K22" s="16"/>
      <c r="L22" s="16"/>
      <c r="M22" s="16"/>
      <c r="N22" s="16"/>
      <c r="O22" s="16"/>
      <c r="P22" s="17"/>
      <c r="Q22" s="17"/>
      <c r="R22" s="18"/>
      <c r="S22" s="19"/>
      <c r="T22" s="19"/>
    </row>
    <row r="23" spans="1:20" s="59" customFormat="1" ht="12" customHeight="1">
      <c r="A23" s="230"/>
      <c r="B23" s="229" t="s">
        <v>590</v>
      </c>
      <c r="C23" s="233">
        <v>356293382</v>
      </c>
      <c r="D23" s="233">
        <v>162572026.99999997</v>
      </c>
      <c r="E23" s="233">
        <v>159578333.92999998</v>
      </c>
      <c r="F23" s="233">
        <v>159578333.92999998</v>
      </c>
      <c r="G23" s="4"/>
      <c r="H23" s="227">
        <f t="shared" si="0"/>
        <v>98.158543554359454</v>
      </c>
      <c r="I23" s="227">
        <f t="shared" si="1"/>
        <v>100</v>
      </c>
      <c r="J23" s="18"/>
      <c r="K23" s="16"/>
      <c r="L23" s="16"/>
      <c r="M23" s="16"/>
      <c r="N23" s="16"/>
      <c r="O23" s="16"/>
      <c r="P23" s="17"/>
      <c r="Q23" s="17"/>
      <c r="R23" s="18"/>
      <c r="S23" s="19"/>
      <c r="T23" s="19"/>
    </row>
    <row r="24" spans="1:20" s="59" customFormat="1" ht="12" customHeight="1">
      <c r="A24" s="325" t="s">
        <v>589</v>
      </c>
      <c r="B24" s="325"/>
      <c r="C24" s="197">
        <f>+C25</f>
        <v>180717854</v>
      </c>
      <c r="D24" s="197">
        <f>+D25</f>
        <v>195801988.71999994</v>
      </c>
      <c r="E24" s="197">
        <f>+E25</f>
        <v>94636308.219999954</v>
      </c>
      <c r="F24" s="197">
        <f>+F25</f>
        <v>94636308.219999954</v>
      </c>
      <c r="G24" s="9"/>
      <c r="H24" s="231">
        <f t="shared" si="0"/>
        <v>48.332659355841088</v>
      </c>
      <c r="I24" s="231">
        <f t="shared" si="1"/>
        <v>100</v>
      </c>
      <c r="J24" s="18"/>
      <c r="K24" s="16"/>
      <c r="L24" s="16"/>
      <c r="M24" s="16"/>
      <c r="N24" s="16"/>
      <c r="O24" s="16"/>
      <c r="P24" s="17"/>
      <c r="Q24" s="17"/>
      <c r="R24" s="18"/>
      <c r="S24" s="19"/>
      <c r="T24" s="19"/>
    </row>
    <row r="25" spans="1:20" s="59" customFormat="1" ht="17.25" customHeight="1">
      <c r="A25" s="230"/>
      <c r="B25" s="229" t="s">
        <v>63</v>
      </c>
      <c r="C25" s="233">
        <v>180717854</v>
      </c>
      <c r="D25" s="233">
        <v>195801988.71999994</v>
      </c>
      <c r="E25" s="233">
        <v>94636308.219999954</v>
      </c>
      <c r="F25" s="233">
        <v>94636308.219999954</v>
      </c>
      <c r="G25" s="4"/>
      <c r="H25" s="227">
        <f t="shared" si="0"/>
        <v>48.332659355841088</v>
      </c>
      <c r="I25" s="227">
        <f t="shared" si="1"/>
        <v>100</v>
      </c>
      <c r="J25" s="18"/>
      <c r="K25" s="16"/>
      <c r="L25" s="16"/>
      <c r="M25" s="16"/>
      <c r="N25" s="16"/>
      <c r="O25" s="16"/>
      <c r="P25" s="17"/>
      <c r="Q25" s="17"/>
      <c r="R25" s="18"/>
      <c r="S25" s="19"/>
      <c r="T25" s="19"/>
    </row>
    <row r="26" spans="1:20" s="59" customFormat="1" ht="12" customHeight="1">
      <c r="A26" s="325" t="s">
        <v>588</v>
      </c>
      <c r="B26" s="325"/>
      <c r="C26" s="197">
        <f>SUM(C27:C28)</f>
        <v>2439306555</v>
      </c>
      <c r="D26" s="197">
        <f>SUM(D27:D28)</f>
        <v>1914145139.8399999</v>
      </c>
      <c r="E26" s="197">
        <f>SUM(E27:E28)</f>
        <v>894158135.5</v>
      </c>
      <c r="F26" s="197">
        <f>SUM(F27:F28)</f>
        <v>576711244.44999993</v>
      </c>
      <c r="G26" s="9"/>
      <c r="H26" s="231">
        <f t="shared" si="0"/>
        <v>30.128919299097991</v>
      </c>
      <c r="I26" s="231">
        <f t="shared" si="1"/>
        <v>64.497679051760969</v>
      </c>
      <c r="J26" s="18"/>
      <c r="K26" s="16"/>
      <c r="L26" s="16"/>
      <c r="M26" s="16"/>
      <c r="N26" s="16"/>
      <c r="O26" s="16"/>
      <c r="P26" s="17"/>
      <c r="Q26" s="17"/>
      <c r="R26" s="18"/>
      <c r="S26" s="19"/>
      <c r="T26" s="19"/>
    </row>
    <row r="27" spans="1:20" s="59" customFormat="1" ht="12" customHeight="1">
      <c r="A27" s="230"/>
      <c r="B27" s="234" t="s">
        <v>57</v>
      </c>
      <c r="C27" s="233">
        <v>2417935953</v>
      </c>
      <c r="D27" s="233">
        <v>1892867518.23</v>
      </c>
      <c r="E27" s="233">
        <v>893711381.38</v>
      </c>
      <c r="F27" s="233">
        <v>576278763.91999996</v>
      </c>
      <c r="G27" s="4"/>
      <c r="H27" s="227">
        <f t="shared" si="0"/>
        <v>30.444748952048794</v>
      </c>
      <c r="I27" s="227">
        <f t="shared" si="1"/>
        <v>64.481529040186871</v>
      </c>
      <c r="J27" s="18"/>
      <c r="K27" s="16"/>
      <c r="L27" s="16"/>
      <c r="M27" s="16"/>
      <c r="N27" s="16"/>
      <c r="O27" s="16"/>
      <c r="P27" s="17"/>
      <c r="Q27" s="17"/>
      <c r="R27" s="18"/>
      <c r="S27" s="19"/>
      <c r="T27" s="19"/>
    </row>
    <row r="28" spans="1:20" s="59" customFormat="1" ht="12" customHeight="1">
      <c r="A28" s="230"/>
      <c r="B28" s="234" t="s">
        <v>587</v>
      </c>
      <c r="C28" s="233">
        <v>21370602</v>
      </c>
      <c r="D28" s="233">
        <v>21277621.609999996</v>
      </c>
      <c r="E28" s="233">
        <v>446754.12</v>
      </c>
      <c r="F28" s="233">
        <v>432480.53</v>
      </c>
      <c r="G28" s="4"/>
      <c r="H28" s="227">
        <f t="shared" si="0"/>
        <v>2.0325604897341725</v>
      </c>
      <c r="I28" s="227">
        <f t="shared" si="1"/>
        <v>96.805045692695586</v>
      </c>
      <c r="J28" s="18"/>
      <c r="K28" s="16"/>
      <c r="L28" s="16"/>
      <c r="M28" s="16"/>
      <c r="N28" s="16"/>
      <c r="O28" s="16"/>
      <c r="P28" s="17"/>
      <c r="Q28" s="17"/>
      <c r="R28" s="18"/>
      <c r="S28" s="19"/>
      <c r="T28" s="19"/>
    </row>
    <row r="29" spans="1:20" s="59" customFormat="1" ht="12" customHeight="1">
      <c r="A29" s="328" t="s">
        <v>586</v>
      </c>
      <c r="B29" s="328"/>
      <c r="C29" s="197">
        <f>SUM(C30:C51)</f>
        <v>16331926765.25</v>
      </c>
      <c r="D29" s="197">
        <f>SUM(D30:D51)</f>
        <v>11431827289.957499</v>
      </c>
      <c r="E29" s="197">
        <f>SUM(E30:E51)</f>
        <v>5583574630.7694998</v>
      </c>
      <c r="F29" s="197">
        <f>SUM(F30:F51)</f>
        <v>5486346328.1224995</v>
      </c>
      <c r="G29" s="9"/>
      <c r="H29" s="231">
        <f t="shared" si="0"/>
        <v>47.991858072786684</v>
      </c>
      <c r="I29" s="231">
        <f t="shared" si="1"/>
        <v>98.25867282025385</v>
      </c>
      <c r="J29" s="18"/>
      <c r="K29" s="16"/>
      <c r="L29" s="16"/>
      <c r="M29" s="16"/>
      <c r="N29" s="16"/>
      <c r="O29" s="16"/>
      <c r="P29" s="17"/>
      <c r="Q29" s="17"/>
      <c r="R29" s="18"/>
      <c r="S29" s="19"/>
      <c r="T29" s="19"/>
    </row>
    <row r="30" spans="1:20" s="59" customFormat="1" ht="12" customHeight="1">
      <c r="A30" s="229"/>
      <c r="B30" s="229" t="s">
        <v>49</v>
      </c>
      <c r="C30" s="233">
        <v>3628030.0500000003</v>
      </c>
      <c r="D30" s="233">
        <v>3592839.3269999991</v>
      </c>
      <c r="E30" s="233">
        <v>1453150.3559999999</v>
      </c>
      <c r="F30" s="233">
        <v>1441287.5595000004</v>
      </c>
      <c r="G30" s="4"/>
      <c r="H30" s="227">
        <f t="shared" si="0"/>
        <v>40.115558429479435</v>
      </c>
      <c r="I30" s="227">
        <f t="shared" si="1"/>
        <v>99.183649754409899</v>
      </c>
      <c r="J30" s="18"/>
      <c r="K30" s="16"/>
      <c r="L30" s="16"/>
      <c r="M30" s="16"/>
      <c r="N30" s="16"/>
      <c r="O30" s="16"/>
      <c r="P30" s="17"/>
      <c r="Q30" s="17"/>
      <c r="R30" s="18"/>
      <c r="S30" s="19"/>
      <c r="T30" s="19"/>
    </row>
    <row r="31" spans="1:20" s="59" customFormat="1" ht="12" customHeight="1">
      <c r="A31" s="234"/>
      <c r="B31" s="234" t="s">
        <v>50</v>
      </c>
      <c r="C31" s="233">
        <v>10412416</v>
      </c>
      <c r="D31" s="233">
        <v>10200688</v>
      </c>
      <c r="E31" s="233">
        <v>4445103.3600000003</v>
      </c>
      <c r="F31" s="233">
        <v>4139975.3299999996</v>
      </c>
      <c r="G31" s="4"/>
      <c r="H31" s="227">
        <f t="shared" si="0"/>
        <v>40.585255916071539</v>
      </c>
      <c r="I31" s="227">
        <f t="shared" si="1"/>
        <v>93.135637007999733</v>
      </c>
      <c r="J31" s="18"/>
      <c r="K31" s="16"/>
      <c r="L31" s="16"/>
      <c r="M31" s="16"/>
      <c r="N31" s="16"/>
      <c r="O31" s="16"/>
      <c r="P31" s="17"/>
      <c r="Q31" s="17"/>
      <c r="R31" s="18"/>
      <c r="S31" s="19"/>
      <c r="T31" s="19"/>
    </row>
    <row r="32" spans="1:20" s="59" customFormat="1" ht="12" customHeight="1">
      <c r="A32" s="234"/>
      <c r="B32" s="234" t="s">
        <v>293</v>
      </c>
      <c r="C32" s="233">
        <v>5178037490</v>
      </c>
      <c r="D32" s="233">
        <v>4511090496.9400005</v>
      </c>
      <c r="E32" s="233">
        <v>3356752344.7500005</v>
      </c>
      <c r="F32" s="233">
        <v>3344866066.8400006</v>
      </c>
      <c r="G32" s="4"/>
      <c r="H32" s="227">
        <f t="shared" si="0"/>
        <v>74.147616171941507</v>
      </c>
      <c r="I32" s="227">
        <f t="shared" si="1"/>
        <v>99.645899468020332</v>
      </c>
      <c r="J32" s="18"/>
      <c r="K32" s="16"/>
      <c r="L32" s="16"/>
      <c r="M32" s="16"/>
      <c r="N32" s="16"/>
      <c r="O32" s="16"/>
      <c r="P32" s="17"/>
      <c r="Q32" s="17"/>
      <c r="R32" s="18"/>
      <c r="S32" s="19"/>
      <c r="T32" s="19"/>
    </row>
    <row r="33" spans="1:20" s="59" customFormat="1" ht="12" customHeight="1">
      <c r="A33" s="234"/>
      <c r="B33" s="234" t="s">
        <v>585</v>
      </c>
      <c r="C33" s="233">
        <v>5109910.6500000004</v>
      </c>
      <c r="D33" s="233">
        <v>5020713.4770000009</v>
      </c>
      <c r="E33" s="233">
        <v>1585500.1229999999</v>
      </c>
      <c r="F33" s="233">
        <v>1271089.4355000001</v>
      </c>
      <c r="G33" s="4"/>
      <c r="H33" s="227">
        <f t="shared" si="0"/>
        <v>25.316908469740184</v>
      </c>
      <c r="I33" s="227">
        <f t="shared" si="1"/>
        <v>80.169620743700193</v>
      </c>
      <c r="J33" s="18"/>
      <c r="K33" s="16"/>
      <c r="L33" s="16"/>
      <c r="M33" s="16"/>
      <c r="N33" s="16"/>
      <c r="O33" s="16"/>
      <c r="P33" s="17"/>
      <c r="Q33" s="17"/>
      <c r="R33" s="18"/>
      <c r="S33" s="19"/>
      <c r="T33" s="19"/>
    </row>
    <row r="34" spans="1:20" s="59" customFormat="1" ht="12" customHeight="1">
      <c r="A34" s="234"/>
      <c r="B34" s="234" t="s">
        <v>584</v>
      </c>
      <c r="C34" s="233">
        <v>188570937</v>
      </c>
      <c r="D34" s="233">
        <v>183570937</v>
      </c>
      <c r="E34" s="233">
        <v>0</v>
      </c>
      <c r="F34" s="233">
        <v>0</v>
      </c>
      <c r="G34" s="4"/>
      <c r="H34" s="227">
        <f t="shared" si="0"/>
        <v>0</v>
      </c>
      <c r="I34" s="227" t="str">
        <f t="shared" si="1"/>
        <v>n.a.</v>
      </c>
      <c r="J34" s="18"/>
      <c r="K34" s="16"/>
      <c r="L34" s="16"/>
      <c r="M34" s="16"/>
      <c r="N34" s="16"/>
      <c r="O34" s="16"/>
      <c r="P34" s="17"/>
      <c r="Q34" s="17"/>
      <c r="R34" s="18"/>
      <c r="S34" s="19"/>
      <c r="T34" s="19"/>
    </row>
    <row r="35" spans="1:20" s="59" customFormat="1" ht="12" customHeight="1">
      <c r="A35" s="234"/>
      <c r="B35" s="234" t="s">
        <v>583</v>
      </c>
      <c r="C35" s="233">
        <v>3427679</v>
      </c>
      <c r="D35" s="233">
        <v>3427679</v>
      </c>
      <c r="E35" s="233">
        <v>3427679</v>
      </c>
      <c r="F35" s="233">
        <v>3427679</v>
      </c>
      <c r="G35" s="4"/>
      <c r="H35" s="227">
        <f t="shared" si="0"/>
        <v>100</v>
      </c>
      <c r="I35" s="227">
        <f t="shared" si="1"/>
        <v>100</v>
      </c>
      <c r="J35" s="18"/>
      <c r="K35" s="16"/>
      <c r="L35" s="16"/>
      <c r="M35" s="16"/>
      <c r="N35" s="16"/>
      <c r="O35" s="16"/>
      <c r="P35" s="17"/>
      <c r="Q35" s="17"/>
      <c r="R35" s="18"/>
      <c r="S35" s="19"/>
      <c r="T35" s="19"/>
    </row>
    <row r="36" spans="1:20" s="59" customFormat="1" ht="12" customHeight="1">
      <c r="A36" s="234"/>
      <c r="B36" s="234" t="s">
        <v>582</v>
      </c>
      <c r="C36" s="233">
        <v>3992996186</v>
      </c>
      <c r="D36" s="233">
        <v>1167246549.78</v>
      </c>
      <c r="E36" s="233">
        <v>0</v>
      </c>
      <c r="F36" s="233">
        <v>0</v>
      </c>
      <c r="G36" s="4"/>
      <c r="H36" s="227">
        <f t="shared" si="0"/>
        <v>0</v>
      </c>
      <c r="I36" s="227" t="str">
        <f t="shared" si="1"/>
        <v>n.a.</v>
      </c>
      <c r="J36" s="18"/>
      <c r="K36" s="16"/>
      <c r="L36" s="16"/>
      <c r="M36" s="16"/>
      <c r="N36" s="16"/>
      <c r="O36" s="16"/>
      <c r="P36" s="17"/>
      <c r="Q36" s="17"/>
      <c r="R36" s="18"/>
      <c r="S36" s="19"/>
      <c r="T36" s="19"/>
    </row>
    <row r="37" spans="1:20" s="59" customFormat="1" ht="12" customHeight="1">
      <c r="A37" s="234"/>
      <c r="B37" s="234" t="s">
        <v>581</v>
      </c>
      <c r="C37" s="233">
        <v>94443837.299999923</v>
      </c>
      <c r="D37" s="233">
        <v>91571044.499999896</v>
      </c>
      <c r="E37" s="233">
        <v>50455674.981000029</v>
      </c>
      <c r="F37" s="233">
        <v>44723993.937000021</v>
      </c>
      <c r="G37" s="4"/>
      <c r="H37" s="227">
        <f t="shared" si="0"/>
        <v>48.840759850675362</v>
      </c>
      <c r="I37" s="227">
        <f t="shared" si="1"/>
        <v>88.640165757056323</v>
      </c>
      <c r="J37" s="18"/>
      <c r="K37" s="16"/>
      <c r="L37" s="16"/>
      <c r="M37" s="16"/>
      <c r="N37" s="16"/>
      <c r="O37" s="16"/>
      <c r="P37" s="17"/>
      <c r="Q37" s="17"/>
      <c r="R37" s="18"/>
      <c r="S37" s="19"/>
      <c r="T37" s="19"/>
    </row>
    <row r="38" spans="1:20" s="59" customFormat="1" ht="12" customHeight="1">
      <c r="A38" s="234"/>
      <c r="B38" s="234" t="s">
        <v>580</v>
      </c>
      <c r="C38" s="233">
        <v>213445065</v>
      </c>
      <c r="D38" s="233">
        <v>216853762</v>
      </c>
      <c r="E38" s="233">
        <v>98974121</v>
      </c>
      <c r="F38" s="233">
        <v>96690020.619999945</v>
      </c>
      <c r="G38" s="4"/>
      <c r="H38" s="227">
        <f t="shared" si="0"/>
        <v>44.58766116310214</v>
      </c>
      <c r="I38" s="227">
        <f t="shared" si="1"/>
        <v>97.69222463718566</v>
      </c>
      <c r="J38" s="18"/>
      <c r="K38" s="16"/>
      <c r="L38" s="16"/>
      <c r="M38" s="16"/>
      <c r="N38" s="16"/>
      <c r="O38" s="16"/>
      <c r="P38" s="17"/>
      <c r="Q38" s="17"/>
      <c r="R38" s="18"/>
      <c r="S38" s="19"/>
      <c r="T38" s="19"/>
    </row>
    <row r="39" spans="1:20" s="59" customFormat="1" ht="12" customHeight="1">
      <c r="A39" s="234"/>
      <c r="B39" s="234" t="s">
        <v>579</v>
      </c>
      <c r="C39" s="233">
        <v>194965712</v>
      </c>
      <c r="D39" s="233">
        <v>190379829.53999996</v>
      </c>
      <c r="E39" s="233">
        <v>70878951.790000007</v>
      </c>
      <c r="F39" s="233">
        <v>63631342.429999985</v>
      </c>
      <c r="G39" s="4"/>
      <c r="H39" s="227">
        <f t="shared" si="0"/>
        <v>33.423363485379447</v>
      </c>
      <c r="I39" s="227">
        <f t="shared" si="1"/>
        <v>89.774666276847299</v>
      </c>
      <c r="J39" s="18"/>
      <c r="K39" s="16"/>
      <c r="L39" s="16"/>
      <c r="M39" s="16"/>
      <c r="N39" s="16"/>
      <c r="O39" s="16"/>
      <c r="P39" s="17"/>
      <c r="Q39" s="17"/>
      <c r="R39" s="18"/>
      <c r="S39" s="19"/>
      <c r="T39" s="19"/>
    </row>
    <row r="40" spans="1:20" s="59" customFormat="1" ht="12" customHeight="1">
      <c r="A40" s="234"/>
      <c r="B40" s="234" t="s">
        <v>578</v>
      </c>
      <c r="C40" s="233">
        <v>29939649.149999999</v>
      </c>
      <c r="D40" s="233">
        <v>21601313.150000006</v>
      </c>
      <c r="E40" s="233">
        <v>5840957.6194999991</v>
      </c>
      <c r="F40" s="233">
        <v>5585646.7144999998</v>
      </c>
      <c r="G40" s="4"/>
      <c r="H40" s="227">
        <f t="shared" ref="H40:H76" si="2">IFERROR(+F40/D40*100,"n.a.")</f>
        <v>25.857903525184522</v>
      </c>
      <c r="I40" s="227">
        <f t="shared" ref="I40:I76" si="3">IFERROR(+F40/E40*100,"n.a.")</f>
        <v>95.628954674356038</v>
      </c>
      <c r="J40" s="18"/>
      <c r="K40" s="16"/>
      <c r="L40" s="16"/>
      <c r="M40" s="16"/>
      <c r="N40" s="16"/>
      <c r="O40" s="16"/>
      <c r="P40" s="17"/>
      <c r="Q40" s="17"/>
      <c r="R40" s="18"/>
      <c r="S40" s="19"/>
      <c r="T40" s="19"/>
    </row>
    <row r="41" spans="1:20" s="59" customFormat="1" ht="12" customHeight="1">
      <c r="A41" s="234"/>
      <c r="B41" s="234" t="s">
        <v>253</v>
      </c>
      <c r="C41" s="233">
        <v>113856202.8</v>
      </c>
      <c r="D41" s="233">
        <v>66606730.650000006</v>
      </c>
      <c r="E41" s="233">
        <v>19292190.044500001</v>
      </c>
      <c r="F41" s="233">
        <v>16247808.559</v>
      </c>
      <c r="G41" s="4"/>
      <c r="H41" s="227">
        <f t="shared" si="2"/>
        <v>24.393643706035885</v>
      </c>
      <c r="I41" s="227">
        <f t="shared" si="3"/>
        <v>84.219616961694186</v>
      </c>
      <c r="J41" s="18"/>
      <c r="K41" s="16"/>
      <c r="L41" s="16"/>
      <c r="M41" s="16"/>
      <c r="N41" s="16"/>
      <c r="O41" s="16"/>
      <c r="P41" s="17"/>
      <c r="Q41" s="17"/>
      <c r="R41" s="18"/>
      <c r="S41" s="19"/>
      <c r="T41" s="19"/>
    </row>
    <row r="42" spans="1:20" s="59" customFormat="1" ht="12" customHeight="1">
      <c r="A42" s="234"/>
      <c r="B42" s="234" t="s">
        <v>577</v>
      </c>
      <c r="C42" s="233">
        <v>707437223</v>
      </c>
      <c r="D42" s="233">
        <v>215425431</v>
      </c>
      <c r="E42" s="233">
        <v>0</v>
      </c>
      <c r="F42" s="233">
        <v>0</v>
      </c>
      <c r="G42" s="4"/>
      <c r="H42" s="227">
        <f t="shared" si="2"/>
        <v>0</v>
      </c>
      <c r="I42" s="227" t="str">
        <f t="shared" si="3"/>
        <v>n.a.</v>
      </c>
      <c r="J42" s="18"/>
      <c r="K42" s="16"/>
      <c r="L42" s="16"/>
      <c r="M42" s="16"/>
      <c r="N42" s="16"/>
      <c r="O42" s="16"/>
      <c r="P42" s="17"/>
      <c r="Q42" s="17"/>
      <c r="R42" s="18"/>
      <c r="S42" s="19"/>
      <c r="T42" s="19"/>
    </row>
    <row r="43" spans="1:20" s="59" customFormat="1" ht="12" customHeight="1">
      <c r="A43" s="234"/>
      <c r="B43" s="234" t="s">
        <v>576</v>
      </c>
      <c r="C43" s="233">
        <v>234894914</v>
      </c>
      <c r="D43" s="233">
        <v>234894914</v>
      </c>
      <c r="E43" s="233">
        <v>87068698.670000002</v>
      </c>
      <c r="F43" s="233">
        <v>87068698.670000002</v>
      </c>
      <c r="G43" s="4"/>
      <c r="H43" s="227">
        <f t="shared" si="2"/>
        <v>37.067085526594248</v>
      </c>
      <c r="I43" s="227">
        <f t="shared" si="3"/>
        <v>100</v>
      </c>
      <c r="J43" s="18"/>
      <c r="K43" s="16"/>
      <c r="L43" s="16"/>
      <c r="M43" s="16"/>
      <c r="N43" s="16"/>
      <c r="O43" s="16"/>
      <c r="P43" s="17"/>
      <c r="Q43" s="17"/>
      <c r="R43" s="18"/>
      <c r="S43" s="19"/>
      <c r="T43" s="19"/>
    </row>
    <row r="44" spans="1:20" s="59" customFormat="1" ht="12" customHeight="1">
      <c r="A44" s="234"/>
      <c r="B44" s="234" t="s">
        <v>44</v>
      </c>
      <c r="C44" s="233">
        <v>607422510</v>
      </c>
      <c r="D44" s="233">
        <v>607422510</v>
      </c>
      <c r="E44" s="233">
        <v>143809332.28</v>
      </c>
      <c r="F44" s="233">
        <v>141752380.28</v>
      </c>
      <c r="G44" s="4"/>
      <c r="H44" s="227">
        <f t="shared" si="2"/>
        <v>23.336701874943685</v>
      </c>
      <c r="I44" s="227">
        <f t="shared" si="3"/>
        <v>98.569667234115883</v>
      </c>
      <c r="J44" s="18"/>
      <c r="K44" s="16"/>
      <c r="L44" s="16"/>
      <c r="M44" s="16"/>
      <c r="N44" s="16"/>
      <c r="O44" s="16"/>
      <c r="P44" s="17"/>
      <c r="Q44" s="17"/>
      <c r="R44" s="18"/>
      <c r="S44" s="19"/>
      <c r="T44" s="19"/>
    </row>
    <row r="45" spans="1:20" s="59" customFormat="1" ht="12" customHeight="1">
      <c r="A45" s="234"/>
      <c r="B45" s="234" t="s">
        <v>575</v>
      </c>
      <c r="C45" s="233">
        <v>44397912</v>
      </c>
      <c r="D45" s="233">
        <v>44397912</v>
      </c>
      <c r="E45" s="233">
        <v>0</v>
      </c>
      <c r="F45" s="233">
        <v>0</v>
      </c>
      <c r="G45" s="4"/>
      <c r="H45" s="227">
        <f t="shared" si="2"/>
        <v>0</v>
      </c>
      <c r="I45" s="227" t="str">
        <f t="shared" si="3"/>
        <v>n.a.</v>
      </c>
      <c r="J45" s="18"/>
      <c r="K45" s="16"/>
      <c r="L45" s="16"/>
      <c r="M45" s="16"/>
      <c r="N45" s="16"/>
      <c r="O45" s="16"/>
      <c r="P45" s="17"/>
      <c r="Q45" s="17"/>
      <c r="R45" s="18"/>
      <c r="S45" s="19"/>
      <c r="T45" s="19"/>
    </row>
    <row r="46" spans="1:20" s="59" customFormat="1" ht="12" customHeight="1">
      <c r="A46" s="234"/>
      <c r="B46" s="234" t="s">
        <v>252</v>
      </c>
      <c r="C46" s="233">
        <v>5272615.6500000004</v>
      </c>
      <c r="D46" s="233">
        <v>4272615.6500000004</v>
      </c>
      <c r="E46" s="233">
        <v>24000</v>
      </c>
      <c r="F46" s="233">
        <v>0</v>
      </c>
      <c r="G46" s="4"/>
      <c r="H46" s="227">
        <f t="shared" si="2"/>
        <v>0</v>
      </c>
      <c r="I46" s="227">
        <f t="shared" si="3"/>
        <v>0</v>
      </c>
      <c r="J46" s="18"/>
      <c r="K46" s="16"/>
      <c r="L46" s="16"/>
      <c r="M46" s="16"/>
      <c r="N46" s="16"/>
      <c r="O46" s="16"/>
      <c r="P46" s="17"/>
      <c r="Q46" s="17"/>
      <c r="R46" s="18"/>
      <c r="S46" s="19"/>
      <c r="T46" s="19"/>
    </row>
    <row r="47" spans="1:20" s="59" customFormat="1" ht="12" customHeight="1">
      <c r="A47" s="234"/>
      <c r="B47" s="234" t="s">
        <v>574</v>
      </c>
      <c r="C47" s="233">
        <v>931090.95</v>
      </c>
      <c r="D47" s="233">
        <v>915192.41100000008</v>
      </c>
      <c r="E47" s="233">
        <v>35440.504500000003</v>
      </c>
      <c r="F47" s="233">
        <v>28512.196499999998</v>
      </c>
      <c r="G47" s="4"/>
      <c r="H47" s="227">
        <f t="shared" si="2"/>
        <v>3.1154319198129796</v>
      </c>
      <c r="I47" s="227">
        <f t="shared" si="3"/>
        <v>80.450876482302888</v>
      </c>
      <c r="J47" s="18"/>
      <c r="K47" s="16"/>
      <c r="L47" s="16"/>
      <c r="M47" s="16"/>
      <c r="N47" s="16"/>
      <c r="O47" s="16"/>
      <c r="P47" s="17"/>
      <c r="Q47" s="17"/>
      <c r="R47" s="18"/>
      <c r="S47" s="19"/>
      <c r="T47" s="19"/>
    </row>
    <row r="48" spans="1:20" s="59" customFormat="1" ht="12" customHeight="1">
      <c r="A48" s="229"/>
      <c r="B48" s="229" t="s">
        <v>573</v>
      </c>
      <c r="C48" s="237">
        <v>1982157204</v>
      </c>
      <c r="D48" s="237">
        <v>1986751410.4699986</v>
      </c>
      <c r="E48" s="237">
        <v>745344634.34999919</v>
      </c>
      <c r="F48" s="237">
        <v>740987132.92999935</v>
      </c>
      <c r="G48" s="4"/>
      <c r="H48" s="227">
        <f t="shared" si="2"/>
        <v>37.296419120432724</v>
      </c>
      <c r="I48" s="227">
        <f t="shared" si="3"/>
        <v>99.415370927866149</v>
      </c>
      <c r="J48" s="18"/>
      <c r="K48" s="16"/>
      <c r="L48" s="16"/>
      <c r="M48" s="16"/>
      <c r="N48" s="16"/>
      <c r="O48" s="16"/>
      <c r="P48" s="17"/>
      <c r="Q48" s="17"/>
      <c r="R48" s="18"/>
      <c r="S48" s="19"/>
      <c r="T48" s="19"/>
    </row>
    <row r="49" spans="1:20" s="59" customFormat="1" ht="12" customHeight="1">
      <c r="A49" s="229"/>
      <c r="B49" s="229" t="s">
        <v>572</v>
      </c>
      <c r="C49" s="233">
        <v>64405919.700000018</v>
      </c>
      <c r="D49" s="233">
        <v>67035760.712499991</v>
      </c>
      <c r="E49" s="233">
        <v>25397444.68100002</v>
      </c>
      <c r="F49" s="233">
        <v>21373877.910500009</v>
      </c>
      <c r="G49" s="4"/>
      <c r="H49" s="227">
        <f t="shared" si="2"/>
        <v>31.88429232893672</v>
      </c>
      <c r="I49" s="227">
        <f t="shared" si="3"/>
        <v>84.157592147409758</v>
      </c>
      <c r="J49" s="18"/>
      <c r="K49" s="16"/>
      <c r="L49" s="16"/>
      <c r="M49" s="16"/>
      <c r="N49" s="16"/>
      <c r="O49" s="16"/>
      <c r="P49" s="17"/>
      <c r="Q49" s="17"/>
      <c r="R49" s="18"/>
      <c r="S49" s="19"/>
      <c r="T49" s="19"/>
    </row>
    <row r="50" spans="1:20" s="59" customFormat="1" ht="12" customHeight="1">
      <c r="A50" s="234"/>
      <c r="B50" s="234" t="s">
        <v>571</v>
      </c>
      <c r="C50" s="233">
        <v>193425305</v>
      </c>
      <c r="D50" s="233">
        <v>192220942.00000003</v>
      </c>
      <c r="E50" s="233">
        <v>48909362.290000007</v>
      </c>
      <c r="F50" s="233">
        <v>46193579.370000027</v>
      </c>
      <c r="G50" s="4"/>
      <c r="H50" s="227">
        <f t="shared" si="2"/>
        <v>24.031501921367145</v>
      </c>
      <c r="I50" s="227">
        <f t="shared" si="3"/>
        <v>94.447314802640051</v>
      </c>
      <c r="J50" s="18"/>
      <c r="K50" s="16"/>
      <c r="L50" s="16"/>
      <c r="M50" s="16"/>
      <c r="N50" s="16"/>
      <c r="O50" s="16"/>
      <c r="P50" s="17"/>
      <c r="Q50" s="17"/>
      <c r="R50" s="18"/>
      <c r="S50" s="19"/>
      <c r="T50" s="19"/>
    </row>
    <row r="51" spans="1:20" s="59" customFormat="1" ht="12" customHeight="1">
      <c r="A51" s="234"/>
      <c r="B51" s="234" t="s">
        <v>570</v>
      </c>
      <c r="C51" s="233">
        <v>2462748956</v>
      </c>
      <c r="D51" s="233">
        <v>1607328018.3500001</v>
      </c>
      <c r="E51" s="233">
        <v>919880044.97000003</v>
      </c>
      <c r="F51" s="233">
        <v>866917236.34000015</v>
      </c>
      <c r="G51" s="4"/>
      <c r="H51" s="227">
        <f t="shared" si="2"/>
        <v>53.935302965099339</v>
      </c>
      <c r="I51" s="227">
        <f t="shared" si="3"/>
        <v>94.242422268033096</v>
      </c>
      <c r="J51" s="18"/>
      <c r="K51" s="16"/>
      <c r="L51" s="16"/>
      <c r="M51" s="16"/>
      <c r="N51" s="16"/>
      <c r="O51" s="16"/>
      <c r="P51" s="17"/>
      <c r="Q51" s="17"/>
      <c r="R51" s="18"/>
      <c r="S51" s="19"/>
      <c r="T51" s="19"/>
    </row>
    <row r="52" spans="1:20" s="59" customFormat="1" ht="12" customHeight="1">
      <c r="A52" s="328" t="s">
        <v>569</v>
      </c>
      <c r="B52" s="328"/>
      <c r="C52" s="197">
        <f>SUM(C53:C58)</f>
        <v>987621300.94740009</v>
      </c>
      <c r="D52" s="197">
        <f>SUM(D53:D58)</f>
        <v>808247405.11877966</v>
      </c>
      <c r="E52" s="197">
        <f>SUM(E53:E58)</f>
        <v>484740215.18459707</v>
      </c>
      <c r="F52" s="197">
        <f>SUM(F53:F58)</f>
        <v>468773361.02139103</v>
      </c>
      <c r="G52" s="9"/>
      <c r="H52" s="231">
        <f t="shared" si="2"/>
        <v>57.99874618248856</v>
      </c>
      <c r="I52" s="231">
        <f t="shared" si="3"/>
        <v>96.706100780780986</v>
      </c>
      <c r="J52" s="18"/>
      <c r="K52" s="16"/>
      <c r="L52" s="16"/>
      <c r="M52" s="16"/>
      <c r="N52" s="16"/>
      <c r="O52" s="16"/>
      <c r="P52" s="17"/>
      <c r="Q52" s="17"/>
      <c r="R52" s="18"/>
      <c r="S52" s="19"/>
      <c r="T52" s="19"/>
    </row>
    <row r="53" spans="1:20" s="59" customFormat="1" ht="12" customHeight="1">
      <c r="A53" s="234"/>
      <c r="B53" s="234" t="s">
        <v>50</v>
      </c>
      <c r="C53" s="233">
        <v>4852726.4973999998</v>
      </c>
      <c r="D53" s="233">
        <v>3970394.658780002</v>
      </c>
      <c r="E53" s="233">
        <v>1461707.4745969998</v>
      </c>
      <c r="F53" s="233">
        <v>1440492.8098910004</v>
      </c>
      <c r="G53" s="4"/>
      <c r="H53" s="227">
        <f t="shared" si="2"/>
        <v>36.280846960781119</v>
      </c>
      <c r="I53" s="227">
        <f t="shared" si="3"/>
        <v>98.54863814581995</v>
      </c>
      <c r="J53" s="18"/>
      <c r="K53" s="16"/>
      <c r="L53" s="16"/>
      <c r="M53" s="16"/>
      <c r="N53" s="16"/>
      <c r="O53" s="16"/>
      <c r="P53" s="17"/>
      <c r="Q53" s="17"/>
      <c r="R53" s="18"/>
      <c r="S53" s="19"/>
      <c r="T53" s="19"/>
    </row>
    <row r="54" spans="1:20" s="59" customFormat="1" ht="12" customHeight="1">
      <c r="A54" s="234"/>
      <c r="B54" s="234" t="s">
        <v>568</v>
      </c>
      <c r="C54" s="233">
        <v>240114835</v>
      </c>
      <c r="D54" s="233">
        <v>252153064.1149998</v>
      </c>
      <c r="E54" s="233">
        <v>109371056.43000005</v>
      </c>
      <c r="F54" s="233">
        <v>100054765.52500002</v>
      </c>
      <c r="G54" s="4"/>
      <c r="H54" s="227">
        <f t="shared" si="2"/>
        <v>39.680170406086326</v>
      </c>
      <c r="I54" s="227">
        <f t="shared" si="3"/>
        <v>91.481941192583548</v>
      </c>
      <c r="J54" s="18"/>
      <c r="K54" s="16"/>
      <c r="L54" s="16"/>
      <c r="M54" s="16"/>
      <c r="N54" s="16"/>
      <c r="O54" s="16"/>
      <c r="P54" s="17"/>
      <c r="Q54" s="17"/>
      <c r="R54" s="18"/>
      <c r="S54" s="19"/>
      <c r="T54" s="19"/>
    </row>
    <row r="55" spans="1:20" s="59" customFormat="1" ht="12" customHeight="1">
      <c r="A55" s="234"/>
      <c r="B55" s="234" t="s">
        <v>567</v>
      </c>
      <c r="C55" s="233">
        <v>102992131.5</v>
      </c>
      <c r="D55" s="233">
        <v>118617303.425</v>
      </c>
      <c r="E55" s="233">
        <v>42669811.93</v>
      </c>
      <c r="F55" s="233">
        <v>38634631.769999988</v>
      </c>
      <c r="G55" s="4"/>
      <c r="H55" s="227">
        <f t="shared" si="2"/>
        <v>32.570822851682941</v>
      </c>
      <c r="I55" s="227">
        <f t="shared" si="3"/>
        <v>90.543243624744022</v>
      </c>
      <c r="J55" s="18"/>
      <c r="K55" s="16"/>
      <c r="L55" s="16"/>
      <c r="M55" s="16"/>
      <c r="N55" s="16"/>
      <c r="O55" s="16"/>
      <c r="P55" s="17"/>
      <c r="Q55" s="17"/>
      <c r="R55" s="18"/>
      <c r="S55" s="19"/>
      <c r="T55" s="19"/>
    </row>
    <row r="56" spans="1:20" s="59" customFormat="1" ht="12" customHeight="1">
      <c r="A56" s="234"/>
      <c r="B56" s="234" t="s">
        <v>566</v>
      </c>
      <c r="C56" s="233">
        <v>127423104</v>
      </c>
      <c r="D56" s="233">
        <v>101361721.82000001</v>
      </c>
      <c r="E56" s="233">
        <v>40576609.549999982</v>
      </c>
      <c r="F56" s="233">
        <v>40107295.409999996</v>
      </c>
      <c r="G56" s="4"/>
      <c r="H56" s="227">
        <f t="shared" si="2"/>
        <v>39.568482746596651</v>
      </c>
      <c r="I56" s="227">
        <f t="shared" si="3"/>
        <v>98.843387495395149</v>
      </c>
      <c r="J56" s="18"/>
      <c r="K56" s="16"/>
      <c r="L56" s="16"/>
      <c r="M56" s="16"/>
      <c r="N56" s="16"/>
      <c r="O56" s="16"/>
      <c r="P56" s="17"/>
      <c r="Q56" s="17"/>
      <c r="R56" s="18"/>
      <c r="S56" s="19"/>
      <c r="T56" s="19"/>
    </row>
    <row r="57" spans="1:20" s="59" customFormat="1" ht="12" customHeight="1">
      <c r="A57" s="229"/>
      <c r="B57" s="229" t="s">
        <v>565</v>
      </c>
      <c r="C57" s="233">
        <v>441573000</v>
      </c>
      <c r="D57" s="233">
        <v>263611961</v>
      </c>
      <c r="E57" s="233">
        <v>263611961</v>
      </c>
      <c r="F57" s="233">
        <v>263611961</v>
      </c>
      <c r="G57" s="4"/>
      <c r="H57" s="227">
        <f t="shared" si="2"/>
        <v>100</v>
      </c>
      <c r="I57" s="227">
        <f t="shared" si="3"/>
        <v>100</v>
      </c>
      <c r="J57" s="18"/>
      <c r="K57" s="16"/>
      <c r="L57" s="16"/>
      <c r="M57" s="16"/>
      <c r="N57" s="16"/>
      <c r="O57" s="16"/>
      <c r="P57" s="17"/>
      <c r="Q57" s="17"/>
      <c r="R57" s="18"/>
      <c r="S57" s="19"/>
      <c r="T57" s="19"/>
    </row>
    <row r="58" spans="1:20" s="59" customFormat="1" ht="17.25" customHeight="1">
      <c r="A58" s="229"/>
      <c r="B58" s="229" t="s">
        <v>564</v>
      </c>
      <c r="C58" s="233">
        <v>70665503.949999988</v>
      </c>
      <c r="D58" s="233">
        <v>68532960.099999964</v>
      </c>
      <c r="E58" s="233">
        <v>27049068.79999999</v>
      </c>
      <c r="F58" s="233">
        <v>24924214.506500009</v>
      </c>
      <c r="G58" s="4"/>
      <c r="H58" s="227">
        <f t="shared" si="2"/>
        <v>36.368215337746697</v>
      </c>
      <c r="I58" s="227">
        <f t="shared" si="3"/>
        <v>92.144445676813902</v>
      </c>
      <c r="J58" s="18"/>
      <c r="K58" s="16"/>
      <c r="L58" s="16"/>
      <c r="M58" s="16"/>
      <c r="N58" s="16"/>
      <c r="O58" s="16"/>
      <c r="P58" s="17"/>
      <c r="Q58" s="17"/>
      <c r="R58" s="18"/>
      <c r="S58" s="19"/>
      <c r="T58" s="19"/>
    </row>
    <row r="59" spans="1:20" s="59" customFormat="1" ht="12" customHeight="1">
      <c r="A59" s="328" t="s">
        <v>563</v>
      </c>
      <c r="B59" s="328"/>
      <c r="C59" s="197">
        <f>SUM(C60:C60)</f>
        <v>655000</v>
      </c>
      <c r="D59" s="197">
        <f>SUM(D60:D60)</f>
        <v>655000</v>
      </c>
      <c r="E59" s="197">
        <f>SUM(E60:E60)</f>
        <v>0</v>
      </c>
      <c r="F59" s="197">
        <f>SUM(F60:F60)</f>
        <v>0</v>
      </c>
      <c r="G59" s="9"/>
      <c r="H59" s="231">
        <f t="shared" si="2"/>
        <v>0</v>
      </c>
      <c r="I59" s="231" t="str">
        <f t="shared" si="3"/>
        <v>n.a.</v>
      </c>
      <c r="J59" s="18"/>
      <c r="K59" s="16"/>
      <c r="L59" s="16"/>
      <c r="M59" s="16"/>
      <c r="N59" s="16"/>
      <c r="O59" s="16"/>
      <c r="P59" s="17"/>
      <c r="Q59" s="17"/>
      <c r="R59" s="18"/>
      <c r="S59" s="19"/>
      <c r="T59" s="19"/>
    </row>
    <row r="60" spans="1:20" s="59" customFormat="1" ht="12" customHeight="1">
      <c r="A60" s="230"/>
      <c r="B60" s="229" t="s">
        <v>501</v>
      </c>
      <c r="C60" s="233">
        <v>655000</v>
      </c>
      <c r="D60" s="233">
        <v>655000</v>
      </c>
      <c r="E60" s="233">
        <v>0</v>
      </c>
      <c r="F60" s="233">
        <v>0</v>
      </c>
      <c r="G60" s="4"/>
      <c r="H60" s="227">
        <f t="shared" si="2"/>
        <v>0</v>
      </c>
      <c r="I60" s="227" t="str">
        <f t="shared" si="3"/>
        <v>n.a.</v>
      </c>
      <c r="J60" s="18"/>
      <c r="K60" s="16"/>
      <c r="L60" s="16"/>
      <c r="M60" s="16"/>
      <c r="N60" s="16"/>
      <c r="O60" s="16"/>
      <c r="P60" s="17"/>
      <c r="Q60" s="17"/>
      <c r="R60" s="18"/>
      <c r="S60" s="19"/>
      <c r="T60" s="19"/>
    </row>
    <row r="61" spans="1:20" s="59" customFormat="1" ht="12" customHeight="1">
      <c r="A61" s="328" t="s">
        <v>562</v>
      </c>
      <c r="B61" s="328"/>
      <c r="C61" s="197">
        <f>SUM(C62:C63)</f>
        <v>8394705270</v>
      </c>
      <c r="D61" s="197">
        <f>SUM(D62:D63)</f>
        <v>8394705270</v>
      </c>
      <c r="E61" s="197">
        <f>SUM(E62:E63)</f>
        <v>8035987256</v>
      </c>
      <c r="F61" s="197">
        <f>SUM(F62:F63)</f>
        <v>8035987256</v>
      </c>
      <c r="G61" s="9"/>
      <c r="H61" s="236">
        <f t="shared" si="2"/>
        <v>95.726853981616912</v>
      </c>
      <c r="I61" s="236">
        <f t="shared" si="3"/>
        <v>100</v>
      </c>
      <c r="J61" s="18"/>
      <c r="K61" s="16"/>
      <c r="L61" s="16"/>
      <c r="M61" s="16"/>
      <c r="N61" s="16"/>
      <c r="O61" s="16"/>
      <c r="P61" s="17"/>
      <c r="Q61" s="17"/>
      <c r="R61" s="18"/>
      <c r="S61" s="19"/>
      <c r="T61" s="19"/>
    </row>
    <row r="62" spans="1:20" s="59" customFormat="1" ht="11.25" customHeight="1">
      <c r="A62" s="230"/>
      <c r="B62" s="234" t="s">
        <v>561</v>
      </c>
      <c r="C62" s="233">
        <v>8035987256</v>
      </c>
      <c r="D62" s="233">
        <v>8035987256</v>
      </c>
      <c r="E62" s="233">
        <v>8035987256</v>
      </c>
      <c r="F62" s="233">
        <v>8035987256</v>
      </c>
      <c r="G62" s="4"/>
      <c r="H62" s="227">
        <f t="shared" si="2"/>
        <v>100</v>
      </c>
      <c r="I62" s="235">
        <f t="shared" si="3"/>
        <v>100</v>
      </c>
      <c r="J62" s="18"/>
      <c r="K62" s="16"/>
      <c r="L62" s="16"/>
      <c r="M62" s="16"/>
      <c r="N62" s="16"/>
      <c r="O62" s="16"/>
      <c r="P62" s="17"/>
      <c r="Q62" s="17"/>
      <c r="R62" s="18"/>
      <c r="S62" s="19"/>
      <c r="T62" s="19"/>
    </row>
    <row r="63" spans="1:20" s="59" customFormat="1" ht="11.25" customHeight="1">
      <c r="A63" s="230"/>
      <c r="B63" s="234" t="s">
        <v>560</v>
      </c>
      <c r="C63" s="233">
        <v>358718014</v>
      </c>
      <c r="D63" s="233">
        <v>358718014</v>
      </c>
      <c r="E63" s="233">
        <v>0</v>
      </c>
      <c r="F63" s="233">
        <v>0</v>
      </c>
      <c r="G63" s="4"/>
      <c r="H63" s="227">
        <f t="shared" si="2"/>
        <v>0</v>
      </c>
      <c r="I63" s="227" t="str">
        <f t="shared" si="3"/>
        <v>n.a.</v>
      </c>
      <c r="J63" s="18"/>
      <c r="K63" s="16"/>
      <c r="L63" s="16"/>
      <c r="M63" s="16"/>
      <c r="N63" s="16"/>
      <c r="O63" s="16"/>
      <c r="P63" s="17"/>
      <c r="Q63" s="17"/>
      <c r="R63" s="18"/>
      <c r="S63" s="19"/>
      <c r="T63" s="19"/>
    </row>
    <row r="64" spans="1:20" s="59" customFormat="1" ht="12" customHeight="1">
      <c r="A64" s="328" t="s">
        <v>559</v>
      </c>
      <c r="B64" s="328"/>
      <c r="C64" s="197">
        <f>SUM(C65:C67)</f>
        <v>250512710</v>
      </c>
      <c r="D64" s="197">
        <f>SUM(D65:D67)</f>
        <v>250512710</v>
      </c>
      <c r="E64" s="197">
        <f>SUM(E65:E67)</f>
        <v>196977312</v>
      </c>
      <c r="F64" s="197">
        <f>SUM(F65:F67)</f>
        <v>196977312</v>
      </c>
      <c r="G64" s="9"/>
      <c r="H64" s="231">
        <f t="shared" si="2"/>
        <v>78.629667931818716</v>
      </c>
      <c r="I64" s="231">
        <f t="shared" si="3"/>
        <v>100</v>
      </c>
      <c r="J64" s="18"/>
      <c r="K64" s="16"/>
      <c r="L64" s="16"/>
      <c r="M64" s="16"/>
      <c r="N64" s="16"/>
      <c r="O64" s="16"/>
      <c r="P64" s="17"/>
      <c r="Q64" s="17"/>
      <c r="R64" s="18"/>
      <c r="S64" s="19"/>
      <c r="T64" s="19"/>
    </row>
    <row r="65" spans="1:20" s="59" customFormat="1" ht="12" customHeight="1">
      <c r="A65" s="232"/>
      <c r="B65" s="229" t="s">
        <v>558</v>
      </c>
      <c r="C65" s="228">
        <v>5000000</v>
      </c>
      <c r="D65" s="228">
        <v>5000000</v>
      </c>
      <c r="E65" s="228">
        <v>5000000</v>
      </c>
      <c r="F65" s="228">
        <v>5000000</v>
      </c>
      <c r="G65" s="4"/>
      <c r="H65" s="227">
        <f t="shared" si="2"/>
        <v>100</v>
      </c>
      <c r="I65" s="227">
        <f t="shared" si="3"/>
        <v>100</v>
      </c>
      <c r="J65" s="18"/>
      <c r="K65" s="16"/>
      <c r="L65" s="16"/>
      <c r="M65" s="16"/>
      <c r="N65" s="16"/>
      <c r="O65" s="16"/>
      <c r="P65" s="17"/>
      <c r="Q65" s="17"/>
      <c r="R65" s="18"/>
      <c r="S65" s="19"/>
      <c r="T65" s="19"/>
    </row>
    <row r="66" spans="1:20" s="59" customFormat="1" ht="12" customHeight="1">
      <c r="A66" s="232"/>
      <c r="B66" s="229" t="s">
        <v>557</v>
      </c>
      <c r="C66" s="228">
        <v>105462000</v>
      </c>
      <c r="D66" s="228">
        <v>105462000</v>
      </c>
      <c r="E66" s="228">
        <v>51926602</v>
      </c>
      <c r="F66" s="228">
        <v>51926602</v>
      </c>
      <c r="G66" s="4"/>
      <c r="H66" s="227">
        <f t="shared" si="2"/>
        <v>49.237262710739415</v>
      </c>
      <c r="I66" s="227">
        <f t="shared" si="3"/>
        <v>100</v>
      </c>
      <c r="J66" s="18"/>
      <c r="K66" s="16"/>
      <c r="L66" s="16"/>
      <c r="M66" s="16"/>
      <c r="N66" s="16"/>
      <c r="O66" s="16"/>
      <c r="P66" s="17"/>
      <c r="Q66" s="17"/>
      <c r="R66" s="18"/>
      <c r="S66" s="19"/>
      <c r="T66" s="19"/>
    </row>
    <row r="67" spans="1:20" s="226" customFormat="1" ht="12" customHeight="1">
      <c r="A67" s="230"/>
      <c r="B67" s="229" t="s">
        <v>556</v>
      </c>
      <c r="C67" s="228">
        <v>140050710</v>
      </c>
      <c r="D67" s="228">
        <v>140050710</v>
      </c>
      <c r="E67" s="228">
        <v>140050710</v>
      </c>
      <c r="F67" s="228">
        <v>140050710</v>
      </c>
      <c r="G67" s="4"/>
      <c r="H67" s="227">
        <f t="shared" si="2"/>
        <v>100</v>
      </c>
      <c r="I67" s="227">
        <f t="shared" si="3"/>
        <v>100</v>
      </c>
      <c r="J67" s="119"/>
      <c r="K67" s="16"/>
      <c r="L67" s="16"/>
      <c r="M67" s="16"/>
      <c r="N67" s="16"/>
      <c r="O67" s="16"/>
      <c r="P67" s="17"/>
      <c r="Q67" s="17"/>
      <c r="R67" s="18"/>
      <c r="S67" s="19"/>
      <c r="T67" s="19"/>
    </row>
    <row r="68" spans="1:20" s="59" customFormat="1" ht="12" customHeight="1">
      <c r="A68" s="328" t="s">
        <v>555</v>
      </c>
      <c r="B68" s="328"/>
      <c r="C68" s="197">
        <f>+C69</f>
        <v>115000000</v>
      </c>
      <c r="D68" s="197">
        <f>+D69</f>
        <v>117139598.56999999</v>
      </c>
      <c r="E68" s="197">
        <f>+E69</f>
        <v>105114409</v>
      </c>
      <c r="F68" s="197">
        <f>+F69</f>
        <v>105114409</v>
      </c>
      <c r="G68" s="9"/>
      <c r="H68" s="231">
        <f t="shared" si="2"/>
        <v>89.734308707901192</v>
      </c>
      <c r="I68" s="231">
        <f t="shared" si="3"/>
        <v>100</v>
      </c>
      <c r="J68" s="18"/>
      <c r="K68" s="16"/>
      <c r="L68" s="16"/>
      <c r="M68" s="16"/>
      <c r="N68" s="16"/>
      <c r="O68" s="16"/>
      <c r="P68" s="17"/>
      <c r="Q68" s="17"/>
      <c r="R68" s="18"/>
      <c r="S68" s="19"/>
      <c r="T68" s="19"/>
    </row>
    <row r="69" spans="1:20" s="226" customFormat="1" ht="12" customHeight="1">
      <c r="A69" s="230"/>
      <c r="B69" s="229" t="s">
        <v>276</v>
      </c>
      <c r="C69" s="228">
        <v>115000000</v>
      </c>
      <c r="D69" s="228">
        <v>117139598.56999999</v>
      </c>
      <c r="E69" s="228">
        <v>105114409</v>
      </c>
      <c r="F69" s="228">
        <v>105114409</v>
      </c>
      <c r="G69" s="4"/>
      <c r="H69" s="227">
        <f t="shared" si="2"/>
        <v>89.734308707901192</v>
      </c>
      <c r="I69" s="227">
        <f t="shared" si="3"/>
        <v>100</v>
      </c>
      <c r="J69" s="119"/>
      <c r="K69" s="16"/>
      <c r="L69" s="16"/>
      <c r="M69" s="16"/>
      <c r="N69" s="16"/>
      <c r="O69" s="16"/>
      <c r="P69" s="17"/>
      <c r="Q69" s="17"/>
      <c r="R69" s="18"/>
      <c r="S69" s="19"/>
      <c r="T69" s="19"/>
    </row>
    <row r="70" spans="1:20" s="59" customFormat="1" ht="12" customHeight="1">
      <c r="A70" s="328" t="s">
        <v>554</v>
      </c>
      <c r="B70" s="328"/>
      <c r="C70" s="197">
        <f>+C72+C71</f>
        <v>478021649</v>
      </c>
      <c r="D70" s="197">
        <f>+D72+D71</f>
        <v>188961378</v>
      </c>
      <c r="E70" s="197">
        <f>+E72+E71</f>
        <v>49275050</v>
      </c>
      <c r="F70" s="197">
        <f>+F72+F71</f>
        <v>49275050</v>
      </c>
      <c r="G70" s="9"/>
      <c r="H70" s="231">
        <f t="shared" si="2"/>
        <v>26.076783796527987</v>
      </c>
      <c r="I70" s="231">
        <f t="shared" si="3"/>
        <v>100</v>
      </c>
      <c r="J70" s="18"/>
      <c r="K70" s="16"/>
      <c r="L70" s="16"/>
      <c r="M70" s="16"/>
      <c r="N70" s="16"/>
      <c r="O70" s="16"/>
      <c r="P70" s="17"/>
      <c r="Q70" s="17"/>
      <c r="R70" s="18"/>
      <c r="S70" s="19"/>
      <c r="T70" s="19"/>
    </row>
    <row r="71" spans="1:20" s="226" customFormat="1" ht="12" customHeight="1">
      <c r="A71" s="230"/>
      <c r="B71" s="229" t="s">
        <v>266</v>
      </c>
      <c r="C71" s="228">
        <v>37000000</v>
      </c>
      <c r="D71" s="228">
        <v>0</v>
      </c>
      <c r="E71" s="228">
        <v>0</v>
      </c>
      <c r="F71" s="228">
        <v>0</v>
      </c>
      <c r="G71" s="4"/>
      <c r="H71" s="227" t="str">
        <f t="shared" si="2"/>
        <v>n.a.</v>
      </c>
      <c r="I71" s="227" t="str">
        <f t="shared" si="3"/>
        <v>n.a.</v>
      </c>
      <c r="J71" s="119"/>
      <c r="K71" s="16"/>
      <c r="L71" s="16"/>
      <c r="M71" s="16"/>
      <c r="N71" s="16"/>
      <c r="O71" s="16"/>
      <c r="P71" s="17"/>
      <c r="Q71" s="17"/>
      <c r="R71" s="18"/>
      <c r="S71" s="19"/>
      <c r="T71" s="19"/>
    </row>
    <row r="72" spans="1:20" ht="12" customHeight="1">
      <c r="A72" s="230"/>
      <c r="B72" s="229" t="s">
        <v>553</v>
      </c>
      <c r="C72" s="228">
        <v>441021649</v>
      </c>
      <c r="D72" s="228">
        <v>188961378</v>
      </c>
      <c r="E72" s="228">
        <v>49275050</v>
      </c>
      <c r="F72" s="228">
        <v>49275050</v>
      </c>
      <c r="H72" s="227">
        <f t="shared" si="2"/>
        <v>26.076783796527987</v>
      </c>
      <c r="I72" s="227">
        <f t="shared" si="3"/>
        <v>100</v>
      </c>
      <c r="K72" s="16"/>
      <c r="L72" s="16"/>
      <c r="M72" s="16"/>
      <c r="N72" s="16"/>
      <c r="O72" s="16"/>
      <c r="P72" s="17"/>
      <c r="Q72" s="17"/>
      <c r="R72" s="18"/>
      <c r="S72" s="19"/>
      <c r="T72" s="19"/>
    </row>
    <row r="73" spans="1:20" s="59" customFormat="1" ht="12" customHeight="1">
      <c r="A73" s="328" t="s">
        <v>552</v>
      </c>
      <c r="B73" s="328"/>
      <c r="C73" s="197">
        <f>SUM(C74:C76)</f>
        <v>608722424</v>
      </c>
      <c r="D73" s="197">
        <f>SUM(D74:D76)</f>
        <v>608722424</v>
      </c>
      <c r="E73" s="197">
        <f>SUM(E74:E76)</f>
        <v>152787289</v>
      </c>
      <c r="F73" s="197">
        <f>SUM(F74:F76)</f>
        <v>78358616</v>
      </c>
      <c r="G73" s="9"/>
      <c r="H73" s="231">
        <f t="shared" si="2"/>
        <v>12.872635032088123</v>
      </c>
      <c r="I73" s="231">
        <f t="shared" si="3"/>
        <v>51.286083098182331</v>
      </c>
      <c r="J73" s="18"/>
      <c r="K73" s="16"/>
      <c r="L73" s="16"/>
      <c r="M73" s="16"/>
      <c r="N73" s="16"/>
      <c r="O73" s="16"/>
      <c r="P73" s="17"/>
      <c r="Q73" s="17"/>
      <c r="R73" s="18"/>
      <c r="S73" s="19"/>
      <c r="T73" s="19"/>
    </row>
    <row r="74" spans="1:20" s="226" customFormat="1" ht="12" customHeight="1">
      <c r="A74" s="230"/>
      <c r="B74" s="229" t="s">
        <v>472</v>
      </c>
      <c r="C74" s="228">
        <v>2067605</v>
      </c>
      <c r="D74" s="228">
        <v>2067605</v>
      </c>
      <c r="E74" s="228">
        <v>1012626</v>
      </c>
      <c r="F74" s="228">
        <v>1012626</v>
      </c>
      <c r="G74" s="4"/>
      <c r="H74" s="227">
        <f t="shared" si="2"/>
        <v>48.975795666967336</v>
      </c>
      <c r="I74" s="227">
        <f t="shared" si="3"/>
        <v>100</v>
      </c>
      <c r="J74" s="119"/>
      <c r="K74" s="16"/>
      <c r="L74" s="16"/>
      <c r="M74" s="16"/>
      <c r="N74" s="16"/>
      <c r="O74" s="16"/>
      <c r="P74" s="17"/>
      <c r="Q74" s="17"/>
      <c r="R74" s="18"/>
      <c r="S74" s="19"/>
      <c r="T74" s="19"/>
    </row>
    <row r="75" spans="1:20" s="226" customFormat="1" ht="12" customHeight="1">
      <c r="A75" s="230"/>
      <c r="B75" s="229" t="s">
        <v>551</v>
      </c>
      <c r="C75" s="228">
        <v>15364594</v>
      </c>
      <c r="D75" s="228">
        <v>15364594</v>
      </c>
      <c r="E75" s="228">
        <v>0</v>
      </c>
      <c r="F75" s="228">
        <v>0</v>
      </c>
      <c r="G75" s="4"/>
      <c r="H75" s="227">
        <f t="shared" si="2"/>
        <v>0</v>
      </c>
      <c r="I75" s="227" t="str">
        <f t="shared" si="3"/>
        <v>n.a.</v>
      </c>
      <c r="J75" s="119"/>
      <c r="K75" s="16"/>
      <c r="L75" s="16"/>
      <c r="M75" s="16"/>
      <c r="N75" s="16"/>
      <c r="O75" s="16"/>
      <c r="P75" s="17"/>
      <c r="Q75" s="17"/>
      <c r="R75" s="18"/>
      <c r="S75" s="19"/>
      <c r="T75" s="19"/>
    </row>
    <row r="76" spans="1:20" s="226" customFormat="1" ht="12" customHeight="1" thickBot="1">
      <c r="A76" s="230"/>
      <c r="B76" s="229" t="s">
        <v>550</v>
      </c>
      <c r="C76" s="228">
        <v>591290225</v>
      </c>
      <c r="D76" s="228">
        <v>591290225</v>
      </c>
      <c r="E76" s="228">
        <v>151774663</v>
      </c>
      <c r="F76" s="228">
        <v>77345990</v>
      </c>
      <c r="G76" s="4"/>
      <c r="H76" s="227">
        <f t="shared" si="2"/>
        <v>13.080884264575825</v>
      </c>
      <c r="I76" s="227">
        <f t="shared" si="3"/>
        <v>50.96106851510519</v>
      </c>
      <c r="J76" s="119"/>
      <c r="K76" s="16"/>
      <c r="L76" s="16"/>
      <c r="M76" s="16"/>
      <c r="N76" s="16"/>
      <c r="O76" s="16"/>
      <c r="P76" s="17"/>
      <c r="Q76" s="17"/>
      <c r="R76" s="18"/>
      <c r="S76" s="19"/>
      <c r="T76" s="19"/>
    </row>
    <row r="77" spans="1:20" s="59" customFormat="1" ht="67.5" customHeight="1">
      <c r="A77" s="326" t="s">
        <v>684</v>
      </c>
      <c r="B77" s="326"/>
      <c r="C77" s="326"/>
      <c r="D77" s="326"/>
      <c r="E77" s="326"/>
      <c r="F77" s="326"/>
      <c r="G77" s="326"/>
      <c r="H77" s="326"/>
      <c r="I77" s="326"/>
    </row>
    <row r="78" spans="1:20" s="59" customFormat="1" ht="17.25" customHeight="1">
      <c r="A78" s="327"/>
      <c r="B78" s="327"/>
      <c r="C78" s="327"/>
      <c r="D78" s="327"/>
      <c r="E78" s="327"/>
      <c r="F78" s="327"/>
      <c r="G78" s="327"/>
      <c r="H78" s="327"/>
      <c r="I78" s="327"/>
    </row>
    <row r="79" spans="1:20" s="59" customFormat="1" ht="28.5" customHeight="1">
      <c r="A79" s="329"/>
      <c r="B79" s="329"/>
      <c r="C79" s="329"/>
      <c r="D79" s="329"/>
      <c r="E79" s="329"/>
      <c r="F79" s="329"/>
      <c r="G79" s="329"/>
      <c r="H79" s="329"/>
      <c r="I79" s="329"/>
    </row>
    <row r="80" spans="1:20" s="59" customFormat="1" ht="12" customHeight="1">
      <c r="A80" s="330"/>
      <c r="B80" s="331"/>
      <c r="C80" s="331"/>
      <c r="D80" s="331"/>
      <c r="E80" s="331"/>
      <c r="F80" s="331"/>
      <c r="G80" s="331"/>
      <c r="H80" s="331"/>
      <c r="I80" s="331"/>
    </row>
    <row r="81" spans="1:11" s="59" customFormat="1" ht="11.25" customHeight="1">
      <c r="A81" s="330"/>
      <c r="B81" s="331"/>
      <c r="C81" s="331"/>
      <c r="D81" s="331"/>
      <c r="E81" s="331"/>
      <c r="F81" s="331"/>
      <c r="G81" s="331"/>
      <c r="H81" s="331"/>
      <c r="I81" s="331"/>
    </row>
    <row r="82" spans="1:11" s="59" customFormat="1" ht="11.25" customHeight="1">
      <c r="A82" s="3"/>
      <c r="B82" s="225"/>
      <c r="C82" s="225"/>
      <c r="D82" s="224"/>
      <c r="E82" s="224"/>
      <c r="F82" s="224"/>
      <c r="G82" s="4"/>
      <c r="H82" s="99"/>
      <c r="I82" s="99"/>
    </row>
    <row r="83" spans="1:11" s="59" customFormat="1" ht="11.25" customHeight="1">
      <c r="A83" s="3"/>
      <c r="B83" s="223"/>
      <c r="C83" s="223"/>
      <c r="D83" s="222"/>
      <c r="E83" s="222"/>
      <c r="F83" s="222"/>
      <c r="G83" s="4"/>
      <c r="H83" s="99"/>
      <c r="I83" s="99"/>
    </row>
    <row r="84" spans="1:11" s="59" customFormat="1" ht="11.25" customHeight="1">
      <c r="A84" s="3"/>
      <c r="B84" s="223"/>
      <c r="C84" s="223"/>
      <c r="D84" s="222"/>
      <c r="E84" s="222"/>
      <c r="F84" s="222"/>
      <c r="G84" s="4"/>
      <c r="H84" s="85"/>
      <c r="I84" s="85"/>
      <c r="J84" s="85"/>
      <c r="K84" s="85"/>
    </row>
    <row r="85" spans="1:11" s="59" customFormat="1" ht="11.25" customHeight="1">
      <c r="A85" s="3"/>
      <c r="B85" s="223"/>
      <c r="C85" s="223"/>
      <c r="D85" s="222"/>
      <c r="E85" s="222"/>
      <c r="F85" s="222"/>
      <c r="G85" s="4"/>
      <c r="H85" s="85"/>
      <c r="I85" s="85"/>
      <c r="J85" s="85"/>
      <c r="K85" s="85"/>
    </row>
    <row r="86" spans="1:11" s="59" customFormat="1" ht="11.25" customHeight="1">
      <c r="A86" s="3"/>
      <c r="B86" s="223"/>
      <c r="C86" s="223"/>
      <c r="D86" s="222"/>
      <c r="E86" s="222"/>
      <c r="F86" s="222"/>
      <c r="G86" s="4"/>
      <c r="H86" s="85"/>
      <c r="I86" s="85"/>
      <c r="J86" s="85"/>
      <c r="K86" s="85"/>
    </row>
    <row r="87" spans="1:11" s="59" customFormat="1" ht="11.25" customHeight="1">
      <c r="A87" s="3"/>
      <c r="B87" s="223"/>
      <c r="C87" s="223"/>
      <c r="D87" s="222"/>
      <c r="E87" s="222"/>
      <c r="F87" s="222"/>
      <c r="G87" s="4"/>
      <c r="H87" s="85"/>
      <c r="I87" s="85"/>
      <c r="J87" s="85"/>
      <c r="K87" s="85"/>
    </row>
    <row r="88" spans="1:11" s="59" customFormat="1" ht="11.25" customHeight="1">
      <c r="A88" s="3"/>
      <c r="B88" s="223"/>
      <c r="C88" s="223"/>
      <c r="D88" s="222"/>
      <c r="E88" s="222"/>
      <c r="F88" s="222"/>
      <c r="G88" s="4"/>
      <c r="H88" s="85"/>
      <c r="I88" s="85"/>
      <c r="J88" s="85"/>
      <c r="K88" s="85"/>
    </row>
    <row r="89" spans="1:11" s="59" customFormat="1" ht="11.25" customHeight="1">
      <c r="A89" s="3"/>
      <c r="B89" s="223"/>
      <c r="C89" s="223"/>
      <c r="D89" s="222"/>
      <c r="E89" s="222"/>
      <c r="F89" s="222"/>
      <c r="G89" s="4"/>
      <c r="H89" s="85"/>
      <c r="I89" s="85"/>
      <c r="J89" s="85"/>
      <c r="K89" s="85"/>
    </row>
    <row r="90" spans="1:11" s="59" customFormat="1" ht="11.25" customHeight="1">
      <c r="A90" s="3"/>
      <c r="B90" s="223"/>
      <c r="C90" s="223"/>
      <c r="D90" s="222"/>
      <c r="E90" s="222"/>
      <c r="F90" s="222"/>
      <c r="G90" s="4"/>
      <c r="H90" s="85"/>
      <c r="I90" s="85"/>
      <c r="J90" s="85"/>
      <c r="K90" s="85"/>
    </row>
    <row r="91" spans="1:11" s="59" customFormat="1" ht="11.25" customHeight="1">
      <c r="A91" s="3"/>
      <c r="B91" s="223"/>
      <c r="C91" s="223"/>
      <c r="D91" s="222"/>
      <c r="E91" s="222"/>
      <c r="F91" s="222"/>
      <c r="G91" s="4"/>
      <c r="H91" s="85"/>
      <c r="I91" s="85"/>
      <c r="J91" s="85"/>
      <c r="K91" s="85"/>
    </row>
    <row r="92" spans="1:11" s="59" customFormat="1" ht="11.25" customHeight="1">
      <c r="A92" s="3"/>
      <c r="B92" s="223"/>
      <c r="C92" s="223"/>
      <c r="D92" s="222"/>
      <c r="E92" s="222"/>
      <c r="F92" s="222"/>
      <c r="G92" s="4"/>
      <c r="H92" s="85"/>
      <c r="I92" s="85"/>
      <c r="J92" s="85"/>
      <c r="K92" s="85"/>
    </row>
    <row r="93" spans="1:11" s="59" customFormat="1" ht="11.25" customHeight="1">
      <c r="A93" s="3"/>
      <c r="B93" s="221"/>
      <c r="C93" s="221"/>
      <c r="D93" s="221"/>
      <c r="E93" s="221"/>
      <c r="F93" s="221"/>
      <c r="G93" s="4"/>
      <c r="H93" s="85"/>
      <c r="I93" s="85"/>
      <c r="J93" s="85"/>
      <c r="K93" s="85"/>
    </row>
    <row r="94" spans="1:11" s="59" customFormat="1" ht="11.25" customHeight="1">
      <c r="A94" s="3"/>
      <c r="B94" s="221"/>
      <c r="C94" s="221"/>
      <c r="D94" s="221"/>
      <c r="E94" s="221"/>
      <c r="F94" s="221"/>
      <c r="G94" s="4"/>
      <c r="H94" s="85"/>
      <c r="I94" s="85"/>
      <c r="J94" s="85"/>
      <c r="K94" s="85"/>
    </row>
    <row r="95" spans="1:11" s="59" customFormat="1" ht="11.25" customHeight="1">
      <c r="A95" s="3"/>
      <c r="B95" s="221"/>
      <c r="C95" s="221"/>
      <c r="D95" s="221"/>
      <c r="E95" s="221"/>
      <c r="F95" s="221"/>
      <c r="G95" s="4"/>
      <c r="H95" s="85"/>
      <c r="I95" s="85"/>
      <c r="J95" s="85"/>
      <c r="K95" s="85"/>
    </row>
    <row r="96" spans="1:11" s="59" customFormat="1" ht="11.25" customHeight="1">
      <c r="A96" s="3"/>
      <c r="B96" s="221"/>
      <c r="C96" s="221"/>
      <c r="D96" s="221"/>
      <c r="E96" s="221"/>
      <c r="F96" s="221"/>
      <c r="G96" s="4"/>
      <c r="H96" s="85"/>
      <c r="I96" s="85"/>
      <c r="J96" s="85"/>
      <c r="K96" s="85"/>
    </row>
    <row r="97" spans="1:11" s="59" customFormat="1" ht="11.25" customHeight="1">
      <c r="A97" s="3"/>
      <c r="B97" s="221"/>
      <c r="C97" s="221"/>
      <c r="D97" s="221"/>
      <c r="E97" s="221"/>
      <c r="F97" s="221"/>
      <c r="G97" s="4"/>
      <c r="H97" s="85"/>
      <c r="I97" s="85"/>
      <c r="J97" s="85"/>
      <c r="K97" s="85"/>
    </row>
    <row r="98" spans="1:11" s="59" customFormat="1" ht="11.25" customHeight="1">
      <c r="A98" s="3"/>
      <c r="B98" s="221"/>
      <c r="C98" s="221"/>
      <c r="D98" s="221"/>
      <c r="E98" s="221"/>
      <c r="F98" s="221"/>
      <c r="G98" s="4"/>
      <c r="H98" s="85"/>
      <c r="I98" s="85"/>
      <c r="J98" s="85"/>
      <c r="K98" s="85"/>
    </row>
    <row r="99" spans="1:11" s="59" customFormat="1" ht="11.25" customHeight="1">
      <c r="A99" s="3"/>
      <c r="B99" s="221"/>
      <c r="C99" s="221"/>
      <c r="D99" s="221"/>
      <c r="E99" s="221"/>
      <c r="F99" s="221"/>
      <c r="G99" s="4"/>
      <c r="H99" s="85"/>
      <c r="I99" s="85"/>
      <c r="J99" s="85"/>
      <c r="K99" s="85"/>
    </row>
    <row r="100" spans="1:11" s="59" customFormat="1" ht="11.25" customHeight="1">
      <c r="A100" s="3"/>
      <c r="B100" s="3"/>
      <c r="C100" s="3"/>
      <c r="D100" s="4"/>
      <c r="E100" s="4"/>
      <c r="F100" s="4"/>
      <c r="G100" s="4"/>
      <c r="H100" s="99"/>
      <c r="I100" s="99"/>
    </row>
    <row r="101" spans="1:11" s="59" customFormat="1" ht="11.25" customHeight="1">
      <c r="A101" s="3"/>
      <c r="B101" s="3"/>
      <c r="C101" s="3"/>
      <c r="D101" s="4"/>
      <c r="E101" s="4"/>
      <c r="F101" s="4"/>
      <c r="G101" s="4"/>
      <c r="H101" s="99"/>
      <c r="I101" s="99"/>
    </row>
    <row r="102" spans="1:11" s="59" customFormat="1" ht="11.25" customHeight="1">
      <c r="A102" s="3"/>
      <c r="B102" s="3"/>
      <c r="C102" s="3"/>
      <c r="D102" s="4"/>
      <c r="E102" s="4"/>
      <c r="F102" s="4"/>
      <c r="G102" s="4"/>
      <c r="H102" s="99"/>
      <c r="I102" s="99"/>
    </row>
    <row r="103" spans="1:11" s="59" customFormat="1" ht="11.25" customHeight="1">
      <c r="A103" s="3"/>
      <c r="B103" s="3"/>
      <c r="C103" s="3"/>
      <c r="D103" s="4"/>
      <c r="E103" s="4"/>
      <c r="F103" s="4"/>
      <c r="G103" s="4"/>
      <c r="H103" s="99"/>
      <c r="I103" s="99"/>
    </row>
    <row r="104" spans="1:11" s="59" customFormat="1" ht="11.25" customHeight="1">
      <c r="A104" s="3"/>
      <c r="B104" s="3"/>
      <c r="C104" s="3"/>
      <c r="D104" s="4"/>
      <c r="E104" s="4"/>
      <c r="F104" s="4"/>
      <c r="G104" s="4"/>
      <c r="H104" s="99"/>
      <c r="I104" s="99"/>
    </row>
    <row r="105" spans="1:11" s="59" customFormat="1" ht="11.25" customHeight="1">
      <c r="A105" s="3"/>
      <c r="B105" s="3"/>
      <c r="C105" s="3"/>
      <c r="D105" s="4"/>
      <c r="E105" s="4"/>
      <c r="F105" s="4"/>
      <c r="G105" s="4"/>
      <c r="H105" s="99"/>
      <c r="I105" s="99"/>
    </row>
    <row r="106" spans="1:11" s="59" customFormat="1" ht="11.25" customHeight="1">
      <c r="A106" s="3"/>
      <c r="B106" s="3"/>
      <c r="C106" s="3"/>
      <c r="D106" s="4"/>
      <c r="E106" s="4"/>
      <c r="F106" s="4"/>
      <c r="G106" s="4"/>
      <c r="H106" s="99"/>
      <c r="I106" s="99"/>
    </row>
    <row r="107" spans="1:11" s="59" customFormat="1" ht="11.25" customHeight="1">
      <c r="A107" s="3"/>
      <c r="B107" s="3"/>
      <c r="C107" s="3"/>
      <c r="D107" s="4"/>
      <c r="E107" s="4"/>
      <c r="F107" s="4"/>
      <c r="G107" s="4"/>
      <c r="H107" s="99"/>
      <c r="I107" s="99"/>
    </row>
    <row r="108" spans="1:11" s="59" customFormat="1" ht="11.25" customHeight="1">
      <c r="A108" s="3"/>
      <c r="B108" s="3"/>
      <c r="C108" s="3"/>
      <c r="D108" s="4"/>
      <c r="E108" s="4"/>
      <c r="F108" s="4"/>
      <c r="G108" s="4"/>
      <c r="H108" s="99"/>
      <c r="I108" s="99"/>
    </row>
    <row r="109" spans="1:11" s="59" customFormat="1" ht="11.25" customHeight="1">
      <c r="A109" s="3"/>
      <c r="B109" s="3"/>
      <c r="C109" s="3"/>
      <c r="D109" s="4"/>
      <c r="E109" s="4"/>
      <c r="F109" s="4"/>
      <c r="G109" s="4"/>
      <c r="H109" s="99"/>
      <c r="I109" s="99"/>
    </row>
    <row r="110" spans="1:11" s="59" customFormat="1" ht="11.25" customHeight="1">
      <c r="A110" s="3"/>
      <c r="B110" s="3"/>
      <c r="C110" s="3"/>
      <c r="D110" s="4"/>
      <c r="E110" s="4"/>
      <c r="F110" s="4"/>
      <c r="G110" s="4"/>
      <c r="H110" s="99"/>
      <c r="I110" s="99"/>
    </row>
    <row r="111" spans="1:11" s="59" customFormat="1" ht="11.25" customHeight="1">
      <c r="A111" s="3"/>
      <c r="B111" s="3"/>
      <c r="C111" s="3"/>
      <c r="D111" s="4"/>
      <c r="E111" s="4"/>
      <c r="F111" s="4"/>
      <c r="G111" s="4"/>
      <c r="H111" s="99"/>
      <c r="I111" s="99"/>
    </row>
    <row r="112" spans="1:11" s="59" customFormat="1" ht="11.25" customHeight="1">
      <c r="A112" s="3"/>
      <c r="B112" s="3"/>
      <c r="C112" s="3"/>
      <c r="D112" s="4"/>
      <c r="E112" s="4"/>
      <c r="F112" s="4"/>
      <c r="G112" s="4"/>
      <c r="H112" s="99"/>
      <c r="I112" s="99"/>
    </row>
    <row r="113" spans="1:9" s="59" customFormat="1" ht="11.25" customHeight="1">
      <c r="A113" s="3"/>
      <c r="B113" s="3"/>
      <c r="C113" s="3"/>
      <c r="D113" s="4"/>
      <c r="E113" s="4"/>
      <c r="F113" s="4"/>
      <c r="G113" s="4"/>
      <c r="H113" s="99"/>
      <c r="I113" s="99"/>
    </row>
    <row r="114" spans="1:9" s="59" customFormat="1" ht="11.25" customHeight="1">
      <c r="A114" s="3"/>
      <c r="B114" s="3"/>
      <c r="C114" s="3"/>
      <c r="D114" s="4"/>
      <c r="E114" s="4"/>
      <c r="F114" s="4"/>
      <c r="G114" s="4"/>
      <c r="H114" s="99"/>
      <c r="I114" s="99"/>
    </row>
    <row r="115" spans="1:9" s="59" customFormat="1" ht="11.25" customHeight="1">
      <c r="A115" s="3"/>
      <c r="B115" s="3"/>
      <c r="C115" s="3"/>
      <c r="D115" s="4"/>
      <c r="E115" s="4"/>
      <c r="F115" s="4"/>
      <c r="G115" s="4"/>
      <c r="H115" s="99"/>
      <c r="I115" s="99"/>
    </row>
    <row r="116" spans="1:9" s="59" customFormat="1" ht="11.25" customHeight="1">
      <c r="A116" s="3"/>
      <c r="B116" s="3"/>
      <c r="C116" s="3"/>
      <c r="D116" s="4"/>
      <c r="E116" s="4"/>
      <c r="F116" s="4"/>
      <c r="G116" s="4"/>
      <c r="H116" s="99"/>
      <c r="I116" s="99"/>
    </row>
    <row r="117" spans="1:9" s="59" customFormat="1" ht="11.25" customHeight="1">
      <c r="A117" s="3"/>
      <c r="B117" s="3"/>
      <c r="C117" s="3"/>
      <c r="D117" s="4"/>
      <c r="E117" s="4"/>
      <c r="F117" s="4"/>
      <c r="G117" s="4"/>
      <c r="H117" s="99"/>
      <c r="I117" s="99"/>
    </row>
    <row r="118" spans="1:9" s="59" customFormat="1" ht="11.25" customHeight="1">
      <c r="A118" s="3"/>
      <c r="B118" s="3"/>
      <c r="C118" s="3"/>
      <c r="D118" s="4"/>
      <c r="E118" s="4"/>
      <c r="F118" s="4"/>
      <c r="G118" s="4"/>
      <c r="H118" s="99"/>
      <c r="I118" s="99"/>
    </row>
    <row r="119" spans="1:9" s="59" customFormat="1" ht="11.25" customHeight="1">
      <c r="A119" s="3"/>
      <c r="B119" s="3"/>
      <c r="C119" s="3"/>
      <c r="D119" s="4"/>
      <c r="E119" s="4"/>
      <c r="F119" s="4"/>
      <c r="G119" s="4"/>
      <c r="H119" s="99"/>
      <c r="I119" s="99"/>
    </row>
    <row r="120" spans="1:9" s="59" customFormat="1" ht="11.25" customHeight="1">
      <c r="A120" s="3"/>
      <c r="B120" s="3"/>
      <c r="C120" s="3"/>
      <c r="D120" s="4"/>
      <c r="E120" s="4"/>
      <c r="F120" s="4"/>
      <c r="G120" s="4"/>
      <c r="H120" s="99"/>
      <c r="I120" s="99"/>
    </row>
    <row r="121" spans="1:9" s="59" customFormat="1" ht="11.25" customHeight="1">
      <c r="A121" s="3"/>
      <c r="B121" s="3"/>
      <c r="C121" s="3"/>
      <c r="D121" s="4"/>
      <c r="E121" s="4"/>
      <c r="F121" s="4"/>
      <c r="G121" s="4"/>
      <c r="H121" s="99"/>
      <c r="I121" s="99"/>
    </row>
    <row r="122" spans="1:9" s="59" customFormat="1" ht="11.25" customHeight="1">
      <c r="A122" s="3"/>
      <c r="B122" s="3"/>
      <c r="C122" s="3"/>
      <c r="D122" s="4"/>
      <c r="E122" s="4"/>
      <c r="F122" s="4"/>
      <c r="G122" s="4"/>
      <c r="H122" s="99"/>
      <c r="I122" s="99"/>
    </row>
    <row r="123" spans="1:9" s="59" customFormat="1" ht="11.25" customHeight="1">
      <c r="A123" s="3"/>
      <c r="B123" s="3"/>
      <c r="C123" s="3"/>
      <c r="D123" s="4"/>
      <c r="E123" s="4"/>
      <c r="F123" s="4"/>
      <c r="G123" s="4"/>
      <c r="H123" s="99"/>
      <c r="I123" s="99"/>
    </row>
    <row r="124" spans="1:9" s="59" customFormat="1" ht="11.25" customHeight="1">
      <c r="A124" s="3"/>
      <c r="B124" s="3"/>
      <c r="C124" s="3"/>
      <c r="D124" s="4"/>
      <c r="E124" s="4"/>
      <c r="F124" s="4"/>
      <c r="G124" s="4"/>
      <c r="H124" s="99"/>
      <c r="I124" s="99"/>
    </row>
    <row r="125" spans="1:9" s="59" customFormat="1" ht="11.25" customHeight="1">
      <c r="A125" s="3"/>
      <c r="B125" s="3"/>
      <c r="C125" s="3"/>
      <c r="D125" s="4"/>
      <c r="E125" s="4"/>
      <c r="F125" s="4"/>
      <c r="G125" s="4"/>
      <c r="H125" s="99"/>
      <c r="I125" s="99"/>
    </row>
    <row r="126" spans="1:9" s="59" customFormat="1" ht="11.25" customHeight="1">
      <c r="A126" s="3"/>
      <c r="B126" s="3"/>
      <c r="C126" s="3"/>
      <c r="D126" s="4"/>
      <c r="E126" s="4"/>
      <c r="F126" s="4"/>
      <c r="G126" s="4"/>
      <c r="H126" s="99"/>
      <c r="I126" s="99"/>
    </row>
    <row r="127" spans="1:9" s="59" customFormat="1" ht="11.25" customHeight="1">
      <c r="A127" s="3"/>
      <c r="B127" s="3"/>
      <c r="C127" s="3"/>
      <c r="D127" s="4"/>
      <c r="E127" s="4"/>
      <c r="F127" s="4"/>
      <c r="G127" s="4"/>
      <c r="H127" s="99"/>
      <c r="I127" s="99"/>
    </row>
    <row r="128" spans="1:9" s="59" customFormat="1" ht="11.25" customHeight="1">
      <c r="A128" s="3"/>
      <c r="B128" s="3"/>
      <c r="C128" s="3"/>
      <c r="D128" s="4"/>
      <c r="E128" s="4"/>
      <c r="F128" s="4"/>
      <c r="G128" s="4"/>
      <c r="H128" s="99"/>
      <c r="I128" s="99"/>
    </row>
    <row r="129" spans="1:9" s="59" customFormat="1" ht="11.25" customHeight="1">
      <c r="A129" s="3"/>
      <c r="B129" s="3"/>
      <c r="C129" s="3"/>
      <c r="D129" s="4"/>
      <c r="E129" s="4"/>
      <c r="F129" s="4"/>
      <c r="G129" s="4"/>
      <c r="H129" s="99"/>
      <c r="I129" s="99"/>
    </row>
    <row r="130" spans="1:9" s="59" customFormat="1" ht="11.25" customHeight="1">
      <c r="A130" s="3"/>
      <c r="B130" s="3"/>
      <c r="C130" s="3"/>
      <c r="D130" s="4"/>
      <c r="E130" s="4"/>
      <c r="F130" s="4"/>
      <c r="G130" s="4"/>
      <c r="H130" s="99"/>
      <c r="I130" s="99"/>
    </row>
    <row r="131" spans="1:9" s="59" customFormat="1" ht="11.25" customHeight="1">
      <c r="A131" s="3"/>
      <c r="B131" s="3"/>
      <c r="C131" s="3"/>
      <c r="D131" s="4"/>
      <c r="E131" s="4"/>
      <c r="F131" s="4"/>
      <c r="G131" s="4"/>
      <c r="H131" s="99"/>
      <c r="I131" s="99"/>
    </row>
    <row r="132" spans="1:9" s="59" customFormat="1" ht="11.25" customHeight="1">
      <c r="A132" s="3"/>
      <c r="B132" s="3"/>
      <c r="C132" s="3"/>
      <c r="D132" s="4"/>
      <c r="E132" s="4"/>
      <c r="F132" s="4"/>
      <c r="G132" s="4"/>
      <c r="H132" s="99"/>
      <c r="I132" s="99"/>
    </row>
    <row r="133" spans="1:9" s="59" customFormat="1" ht="11.25" customHeight="1">
      <c r="A133" s="3"/>
      <c r="B133" s="3"/>
      <c r="C133" s="3"/>
      <c r="D133" s="4"/>
      <c r="E133" s="4"/>
      <c r="F133" s="4"/>
      <c r="G133" s="4"/>
      <c r="H133" s="99"/>
      <c r="I133" s="99"/>
    </row>
    <row r="134" spans="1:9" s="59" customFormat="1" ht="11.25" customHeight="1">
      <c r="A134" s="3"/>
      <c r="B134" s="3"/>
      <c r="C134" s="3"/>
      <c r="D134" s="4"/>
      <c r="E134" s="4"/>
      <c r="F134" s="4"/>
      <c r="G134" s="4"/>
      <c r="H134" s="99"/>
      <c r="I134" s="99"/>
    </row>
    <row r="135" spans="1:9" s="59" customFormat="1" ht="11.25" customHeight="1">
      <c r="A135" s="3"/>
      <c r="B135" s="3"/>
      <c r="C135" s="3"/>
      <c r="D135" s="4"/>
      <c r="E135" s="4"/>
      <c r="F135" s="4"/>
      <c r="G135" s="4"/>
      <c r="H135" s="99"/>
      <c r="I135" s="99"/>
    </row>
    <row r="136" spans="1:9" s="59" customFormat="1" ht="11.25" customHeight="1">
      <c r="A136" s="3"/>
      <c r="B136" s="3"/>
      <c r="C136" s="3"/>
      <c r="D136" s="4"/>
      <c r="E136" s="4"/>
      <c r="F136" s="4"/>
      <c r="G136" s="4"/>
      <c r="H136" s="99"/>
      <c r="I136" s="99"/>
    </row>
    <row r="137" spans="1:9" s="59" customFormat="1" ht="11.25" customHeight="1">
      <c r="A137" s="3"/>
      <c r="B137" s="3"/>
      <c r="C137" s="3"/>
      <c r="D137" s="4"/>
      <c r="E137" s="4"/>
      <c r="F137" s="4"/>
      <c r="G137" s="4"/>
      <c r="H137" s="99"/>
      <c r="I137" s="99"/>
    </row>
    <row r="138" spans="1:9" s="59" customFormat="1" ht="11.25" customHeight="1">
      <c r="A138" s="3"/>
      <c r="B138" s="3"/>
      <c r="C138" s="3"/>
      <c r="D138" s="4"/>
      <c r="E138" s="4"/>
      <c r="F138" s="4"/>
      <c r="G138" s="4"/>
      <c r="H138" s="99"/>
      <c r="I138" s="99"/>
    </row>
    <row r="139" spans="1:9" s="59" customFormat="1" ht="11.25" customHeight="1">
      <c r="A139" s="3"/>
      <c r="B139" s="3"/>
      <c r="C139" s="3"/>
      <c r="D139" s="4"/>
      <c r="E139" s="4"/>
      <c r="F139" s="4"/>
      <c r="G139" s="4"/>
      <c r="H139" s="99"/>
      <c r="I139" s="99"/>
    </row>
    <row r="140" spans="1:9" s="59" customFormat="1" ht="11.25" customHeight="1">
      <c r="A140" s="3"/>
      <c r="B140" s="3"/>
      <c r="C140" s="3"/>
      <c r="D140" s="4"/>
      <c r="E140" s="4"/>
      <c r="F140" s="4"/>
      <c r="G140" s="4"/>
      <c r="H140" s="99"/>
      <c r="I140" s="99"/>
    </row>
    <row r="141" spans="1:9" s="59" customFormat="1" ht="11.25" customHeight="1">
      <c r="A141" s="3"/>
      <c r="B141" s="3"/>
      <c r="C141" s="3"/>
      <c r="D141" s="4"/>
      <c r="E141" s="4"/>
      <c r="F141" s="4"/>
      <c r="G141" s="4"/>
      <c r="H141" s="99"/>
      <c r="I141" s="99"/>
    </row>
    <row r="142" spans="1:9" s="59" customFormat="1" ht="11.25" customHeight="1">
      <c r="A142" s="3"/>
      <c r="B142" s="3"/>
      <c r="C142" s="3"/>
      <c r="D142" s="4"/>
      <c r="E142" s="4"/>
      <c r="F142" s="4"/>
      <c r="G142" s="4"/>
      <c r="H142" s="99"/>
      <c r="I142" s="99"/>
    </row>
    <row r="143" spans="1:9" s="59" customFormat="1" ht="11.25" customHeight="1">
      <c r="A143" s="3"/>
      <c r="B143" s="3"/>
      <c r="C143" s="3"/>
      <c r="D143" s="4"/>
      <c r="E143" s="4"/>
      <c r="F143" s="4"/>
      <c r="G143" s="4"/>
      <c r="H143" s="99"/>
      <c r="I143" s="99"/>
    </row>
    <row r="144" spans="1:9" s="59" customFormat="1" ht="11.25" customHeight="1">
      <c r="A144" s="3"/>
      <c r="B144" s="3"/>
      <c r="C144" s="3"/>
      <c r="D144" s="4"/>
      <c r="E144" s="4"/>
      <c r="F144" s="4"/>
      <c r="G144" s="4"/>
      <c r="H144" s="99"/>
      <c r="I144" s="99"/>
    </row>
    <row r="145" spans="1:9" s="59" customFormat="1" ht="11.25" customHeight="1">
      <c r="A145" s="3"/>
      <c r="B145" s="3"/>
      <c r="C145" s="3"/>
      <c r="D145" s="4"/>
      <c r="E145" s="4"/>
      <c r="F145" s="4"/>
      <c r="G145" s="4"/>
      <c r="H145" s="99"/>
      <c r="I145" s="99"/>
    </row>
    <row r="146" spans="1:9" s="59" customFormat="1" ht="11.25" customHeight="1">
      <c r="A146" s="3"/>
      <c r="B146" s="3"/>
      <c r="C146" s="3"/>
      <c r="D146" s="4"/>
      <c r="E146" s="4"/>
      <c r="F146" s="4"/>
      <c r="G146" s="4"/>
      <c r="H146" s="99"/>
      <c r="I146" s="99"/>
    </row>
    <row r="147" spans="1:9" s="59" customFormat="1" ht="11.25" customHeight="1">
      <c r="A147" s="3"/>
      <c r="B147" s="3"/>
      <c r="C147" s="3"/>
      <c r="D147" s="4"/>
      <c r="E147" s="4"/>
      <c r="F147" s="4"/>
      <c r="G147" s="4"/>
      <c r="H147" s="99"/>
      <c r="I147" s="99"/>
    </row>
    <row r="148" spans="1:9" s="59" customFormat="1" ht="11.25" customHeight="1">
      <c r="A148" s="3"/>
      <c r="B148" s="3"/>
      <c r="C148" s="3"/>
      <c r="D148" s="4"/>
      <c r="E148" s="4"/>
      <c r="F148" s="4"/>
      <c r="G148" s="4"/>
      <c r="H148" s="99"/>
      <c r="I148" s="99"/>
    </row>
    <row r="149" spans="1:9" s="59" customFormat="1" ht="11.25" customHeight="1">
      <c r="A149" s="3"/>
      <c r="B149" s="3"/>
      <c r="C149" s="3"/>
      <c r="D149" s="4"/>
      <c r="E149" s="4"/>
      <c r="F149" s="4"/>
      <c r="G149" s="4"/>
      <c r="H149" s="99"/>
      <c r="I149" s="99"/>
    </row>
    <row r="150" spans="1:9" s="59" customFormat="1" ht="11.25" customHeight="1">
      <c r="A150" s="3"/>
      <c r="B150" s="3"/>
      <c r="C150" s="3"/>
      <c r="D150" s="4"/>
      <c r="E150" s="4"/>
      <c r="F150" s="4"/>
      <c r="G150" s="4"/>
      <c r="H150" s="99"/>
      <c r="I150" s="99"/>
    </row>
    <row r="151" spans="1:9" s="59" customFormat="1" ht="11.25" customHeight="1">
      <c r="A151" s="3"/>
      <c r="B151" s="3"/>
      <c r="C151" s="3"/>
      <c r="D151" s="4"/>
      <c r="E151" s="4"/>
      <c r="F151" s="4"/>
      <c r="G151" s="4"/>
      <c r="H151" s="99"/>
      <c r="I151" s="99"/>
    </row>
    <row r="152" spans="1:9" s="59" customFormat="1" ht="11.25" customHeight="1">
      <c r="A152" s="3"/>
      <c r="B152" s="3"/>
      <c r="C152" s="3"/>
      <c r="D152" s="4"/>
      <c r="E152" s="4"/>
      <c r="F152" s="4"/>
      <c r="G152" s="4"/>
      <c r="H152" s="99"/>
      <c r="I152" s="99"/>
    </row>
    <row r="153" spans="1:9" s="59" customFormat="1" ht="11.25" customHeight="1">
      <c r="A153" s="3"/>
      <c r="B153" s="3"/>
      <c r="C153" s="3"/>
      <c r="D153" s="4"/>
      <c r="E153" s="4"/>
      <c r="F153" s="4"/>
      <c r="G153" s="4"/>
      <c r="H153" s="99"/>
      <c r="I153" s="99"/>
    </row>
    <row r="154" spans="1:9" s="59" customFormat="1" ht="11.25" customHeight="1">
      <c r="A154" s="3"/>
      <c r="B154" s="3"/>
      <c r="C154" s="3"/>
      <c r="D154" s="4"/>
      <c r="E154" s="4"/>
      <c r="F154" s="4"/>
      <c r="G154" s="4"/>
      <c r="H154" s="99"/>
      <c r="I154" s="99"/>
    </row>
    <row r="155" spans="1:9" s="59" customFormat="1" ht="11.25" customHeight="1">
      <c r="A155" s="3"/>
      <c r="B155" s="3"/>
      <c r="C155" s="3"/>
      <c r="D155" s="4"/>
      <c r="E155" s="4"/>
      <c r="F155" s="4"/>
      <c r="G155" s="4"/>
      <c r="H155" s="99"/>
      <c r="I155" s="99"/>
    </row>
    <row r="156" spans="1:9" s="59" customFormat="1" ht="11.25" customHeight="1">
      <c r="A156" s="3"/>
      <c r="B156" s="3"/>
      <c r="C156" s="3"/>
      <c r="D156" s="4"/>
      <c r="E156" s="4"/>
      <c r="F156" s="4"/>
      <c r="G156" s="4"/>
      <c r="H156" s="99"/>
      <c r="I156" s="99"/>
    </row>
    <row r="157" spans="1:9" s="59" customFormat="1" ht="11.25" customHeight="1">
      <c r="A157" s="3"/>
      <c r="B157" s="3"/>
      <c r="C157" s="3"/>
      <c r="D157" s="4"/>
      <c r="E157" s="4"/>
      <c r="F157" s="4"/>
      <c r="G157" s="4"/>
      <c r="H157" s="99"/>
      <c r="I157" s="99"/>
    </row>
    <row r="158" spans="1:9" s="59" customFormat="1" ht="11.25" customHeight="1">
      <c r="A158" s="3"/>
      <c r="B158" s="3"/>
      <c r="C158" s="3"/>
      <c r="D158" s="4"/>
      <c r="E158" s="4"/>
      <c r="F158" s="4"/>
      <c r="G158" s="4"/>
      <c r="H158" s="99"/>
      <c r="I158" s="99"/>
    </row>
    <row r="159" spans="1:9" s="59" customFormat="1" ht="11.25" customHeight="1">
      <c r="A159" s="3"/>
      <c r="B159" s="3"/>
      <c r="C159" s="3"/>
      <c r="D159" s="4"/>
      <c r="E159" s="4"/>
      <c r="F159" s="4"/>
      <c r="G159" s="4"/>
      <c r="H159" s="99"/>
      <c r="I159" s="99"/>
    </row>
    <row r="160" spans="1:9" s="59" customFormat="1" ht="11.25" customHeight="1">
      <c r="A160" s="3"/>
      <c r="B160" s="3"/>
      <c r="C160" s="3"/>
      <c r="D160" s="4"/>
      <c r="E160" s="4"/>
      <c r="F160" s="4"/>
      <c r="G160" s="4"/>
      <c r="H160" s="99"/>
      <c r="I160" s="99"/>
    </row>
    <row r="161" spans="1:9" s="59" customFormat="1" ht="11.25" customHeight="1">
      <c r="A161" s="3"/>
      <c r="B161" s="3"/>
      <c r="C161" s="3"/>
      <c r="D161" s="4"/>
      <c r="E161" s="4"/>
      <c r="F161" s="4"/>
      <c r="G161" s="4"/>
      <c r="H161" s="99"/>
      <c r="I161" s="99"/>
    </row>
    <row r="162" spans="1:9" s="59" customFormat="1" ht="11.25" customHeight="1">
      <c r="A162" s="3"/>
      <c r="B162" s="3"/>
      <c r="C162" s="3"/>
      <c r="D162" s="4"/>
      <c r="E162" s="4"/>
      <c r="F162" s="4"/>
      <c r="G162" s="4"/>
      <c r="H162" s="99"/>
      <c r="I162" s="99"/>
    </row>
    <row r="163" spans="1:9" s="59" customFormat="1" ht="11.25" customHeight="1">
      <c r="A163" s="3"/>
      <c r="B163" s="3"/>
      <c r="C163" s="3"/>
      <c r="D163" s="4"/>
      <c r="E163" s="4"/>
      <c r="F163" s="4"/>
      <c r="G163" s="4"/>
      <c r="H163" s="99"/>
      <c r="I163" s="99"/>
    </row>
    <row r="164" spans="1:9" s="59" customFormat="1" ht="11.25" customHeight="1">
      <c r="A164" s="3"/>
      <c r="B164" s="3"/>
      <c r="C164" s="3"/>
      <c r="D164" s="4"/>
      <c r="E164" s="4"/>
      <c r="F164" s="4"/>
      <c r="G164" s="4"/>
      <c r="H164" s="99"/>
      <c r="I164" s="99"/>
    </row>
    <row r="165" spans="1:9" s="59" customFormat="1" ht="11.25" customHeight="1">
      <c r="A165" s="3"/>
      <c r="B165" s="3"/>
      <c r="C165" s="3"/>
      <c r="D165" s="4"/>
      <c r="E165" s="4"/>
      <c r="F165" s="4"/>
      <c r="G165" s="4"/>
      <c r="H165" s="99"/>
      <c r="I165" s="99"/>
    </row>
    <row r="166" spans="1:9" s="59" customFormat="1" ht="11.25" customHeight="1">
      <c r="A166" s="3"/>
      <c r="B166" s="3"/>
      <c r="C166" s="3"/>
      <c r="D166" s="4"/>
      <c r="E166" s="4"/>
      <c r="F166" s="4"/>
      <c r="G166" s="4"/>
      <c r="H166" s="99"/>
      <c r="I166" s="99"/>
    </row>
    <row r="167" spans="1:9" s="59" customFormat="1" ht="11.25" customHeight="1">
      <c r="A167" s="3"/>
      <c r="B167" s="3"/>
      <c r="C167" s="3"/>
      <c r="D167" s="4"/>
      <c r="E167" s="4"/>
      <c r="F167" s="4"/>
      <c r="G167" s="4"/>
      <c r="H167" s="99"/>
      <c r="I167" s="99"/>
    </row>
    <row r="168" spans="1:9" s="59" customFormat="1" ht="11.25" customHeight="1">
      <c r="A168" s="3"/>
      <c r="B168" s="3"/>
      <c r="C168" s="3"/>
      <c r="D168" s="4"/>
      <c r="E168" s="4"/>
      <c r="F168" s="4"/>
      <c r="G168" s="4"/>
      <c r="H168" s="99"/>
      <c r="I168" s="99"/>
    </row>
    <row r="169" spans="1:9" s="59" customFormat="1" ht="11.25" customHeight="1">
      <c r="A169" s="3"/>
      <c r="B169" s="3"/>
      <c r="C169" s="3"/>
      <c r="D169" s="4"/>
      <c r="E169" s="4"/>
      <c r="F169" s="4"/>
      <c r="G169" s="4"/>
      <c r="H169" s="99"/>
      <c r="I169" s="99"/>
    </row>
    <row r="170" spans="1:9" s="59" customFormat="1" ht="11.25" customHeight="1">
      <c r="A170" s="3"/>
      <c r="B170" s="3"/>
      <c r="C170" s="3"/>
      <c r="D170" s="4"/>
      <c r="E170" s="4"/>
      <c r="F170" s="4"/>
      <c r="G170" s="4"/>
      <c r="H170" s="99"/>
      <c r="I170" s="99"/>
    </row>
    <row r="171" spans="1:9" s="59" customFormat="1" ht="11.25" customHeight="1">
      <c r="A171" s="3"/>
      <c r="B171" s="3"/>
      <c r="C171" s="3"/>
      <c r="D171" s="4"/>
      <c r="E171" s="4"/>
      <c r="F171" s="4"/>
      <c r="G171" s="4"/>
      <c r="H171" s="99"/>
      <c r="I171" s="99"/>
    </row>
    <row r="172" spans="1:9" s="59" customFormat="1" ht="11.25" customHeight="1">
      <c r="A172" s="3"/>
      <c r="B172" s="3"/>
      <c r="C172" s="3"/>
      <c r="D172" s="4"/>
      <c r="E172" s="4"/>
      <c r="F172" s="4"/>
      <c r="G172" s="4"/>
      <c r="H172" s="99"/>
      <c r="I172" s="99"/>
    </row>
    <row r="173" spans="1:9" s="59" customFormat="1" ht="11.25" customHeight="1">
      <c r="A173" s="3"/>
      <c r="B173" s="3"/>
      <c r="C173" s="3"/>
      <c r="D173" s="4"/>
      <c r="E173" s="4"/>
      <c r="F173" s="4"/>
      <c r="G173" s="4"/>
      <c r="H173" s="99"/>
      <c r="I173" s="99"/>
    </row>
    <row r="174" spans="1:9" s="59" customFormat="1" ht="11.25" customHeight="1">
      <c r="A174" s="3"/>
      <c r="B174" s="3"/>
      <c r="C174" s="3"/>
      <c r="D174" s="4"/>
      <c r="E174" s="4"/>
      <c r="F174" s="4"/>
      <c r="G174" s="4"/>
      <c r="H174" s="99"/>
      <c r="I174" s="99"/>
    </row>
    <row r="175" spans="1:9" s="59" customFormat="1" ht="11.25" customHeight="1">
      <c r="A175" s="3"/>
      <c r="B175" s="3"/>
      <c r="C175" s="3"/>
      <c r="D175" s="4"/>
      <c r="E175" s="4"/>
      <c r="F175" s="4"/>
      <c r="G175" s="4"/>
      <c r="H175" s="99"/>
      <c r="I175" s="99"/>
    </row>
    <row r="176" spans="1:9" s="59" customFormat="1" ht="11.25" customHeight="1">
      <c r="A176" s="3"/>
      <c r="B176" s="3"/>
      <c r="C176" s="3"/>
      <c r="D176" s="4"/>
      <c r="E176" s="4"/>
      <c r="F176" s="4"/>
      <c r="G176" s="4"/>
      <c r="H176" s="99"/>
      <c r="I176" s="99"/>
    </row>
    <row r="177" spans="1:9" s="59" customFormat="1" ht="11.25" customHeight="1">
      <c r="A177" s="3"/>
      <c r="B177" s="3"/>
      <c r="C177" s="3"/>
      <c r="D177" s="4"/>
      <c r="E177" s="4"/>
      <c r="F177" s="4"/>
      <c r="G177" s="4"/>
      <c r="H177" s="99"/>
      <c r="I177" s="99"/>
    </row>
    <row r="178" spans="1:9" s="59" customFormat="1" ht="11.25" customHeight="1">
      <c r="A178" s="3"/>
      <c r="B178" s="3"/>
      <c r="C178" s="3"/>
      <c r="D178" s="4"/>
      <c r="E178" s="4"/>
      <c r="F178" s="4"/>
      <c r="G178" s="4"/>
      <c r="H178" s="99"/>
      <c r="I178" s="99"/>
    </row>
    <row r="179" spans="1:9" s="59" customFormat="1" ht="11.25" customHeight="1">
      <c r="A179" s="3"/>
      <c r="B179" s="3"/>
      <c r="C179" s="3"/>
      <c r="D179" s="4"/>
      <c r="E179" s="4"/>
      <c r="F179" s="4"/>
      <c r="G179" s="4"/>
      <c r="H179" s="99"/>
      <c r="I179" s="99"/>
    </row>
    <row r="180" spans="1:9" s="59" customFormat="1" ht="11.25" customHeight="1">
      <c r="A180" s="3"/>
      <c r="B180" s="3"/>
      <c r="C180" s="3"/>
      <c r="D180" s="4"/>
      <c r="E180" s="4"/>
      <c r="F180" s="4"/>
      <c r="G180" s="4"/>
      <c r="H180" s="99"/>
      <c r="I180" s="99"/>
    </row>
    <row r="181" spans="1:9" s="59" customFormat="1" ht="11.25" customHeight="1">
      <c r="A181" s="3"/>
      <c r="B181" s="3"/>
      <c r="C181" s="3"/>
      <c r="D181" s="4"/>
      <c r="E181" s="4"/>
      <c r="F181" s="4"/>
      <c r="G181" s="4"/>
      <c r="H181" s="99"/>
      <c r="I181" s="99"/>
    </row>
    <row r="182" spans="1:9" s="59" customFormat="1" ht="11.25" customHeight="1">
      <c r="A182" s="3"/>
      <c r="B182" s="3"/>
      <c r="C182" s="3"/>
      <c r="D182" s="4"/>
      <c r="E182" s="4"/>
      <c r="F182" s="4"/>
      <c r="G182" s="4"/>
      <c r="H182" s="99"/>
      <c r="I182" s="99"/>
    </row>
    <row r="183" spans="1:9" s="59" customFormat="1" ht="11.25" customHeight="1">
      <c r="A183" s="3"/>
      <c r="B183" s="3"/>
      <c r="C183" s="3"/>
      <c r="D183" s="4"/>
      <c r="E183" s="4"/>
      <c r="F183" s="4"/>
      <c r="G183" s="4"/>
      <c r="H183" s="99"/>
      <c r="I183" s="99"/>
    </row>
    <row r="184" spans="1:9" s="59" customFormat="1" ht="11.25" customHeight="1">
      <c r="A184" s="3"/>
      <c r="B184" s="3"/>
      <c r="C184" s="3"/>
      <c r="D184" s="4"/>
      <c r="E184" s="4"/>
      <c r="F184" s="4"/>
      <c r="G184" s="4"/>
      <c r="H184" s="99"/>
      <c r="I184" s="99"/>
    </row>
    <row r="185" spans="1:9" s="59" customFormat="1" ht="11.25" customHeight="1">
      <c r="A185" s="3"/>
      <c r="B185" s="3"/>
      <c r="C185" s="3"/>
      <c r="D185" s="4"/>
      <c r="E185" s="4"/>
      <c r="F185" s="4"/>
      <c r="G185" s="4"/>
      <c r="H185" s="99"/>
      <c r="I185" s="99"/>
    </row>
    <row r="186" spans="1:9" s="59" customFormat="1" ht="11.25" customHeight="1">
      <c r="A186" s="3"/>
      <c r="B186" s="3"/>
      <c r="C186" s="3"/>
      <c r="D186" s="4"/>
      <c r="E186" s="4"/>
      <c r="F186" s="4"/>
      <c r="G186" s="4"/>
      <c r="H186" s="99"/>
      <c r="I186" s="99"/>
    </row>
    <row r="187" spans="1:9" s="59" customFormat="1" ht="11.25" customHeight="1">
      <c r="A187" s="3"/>
      <c r="B187" s="3"/>
      <c r="C187" s="3"/>
      <c r="D187" s="4"/>
      <c r="E187" s="4"/>
      <c r="F187" s="4"/>
      <c r="G187" s="4"/>
      <c r="H187" s="99"/>
      <c r="I187" s="99"/>
    </row>
    <row r="188" spans="1:9" s="59" customFormat="1" ht="11.25" customHeight="1">
      <c r="A188" s="3"/>
      <c r="B188" s="3"/>
      <c r="C188" s="3"/>
      <c r="D188" s="4"/>
      <c r="E188" s="4"/>
      <c r="F188" s="4"/>
      <c r="G188" s="4"/>
      <c r="H188" s="99"/>
      <c r="I188" s="99"/>
    </row>
    <row r="189" spans="1:9" s="59" customFormat="1" ht="11.25" customHeight="1">
      <c r="A189" s="3"/>
      <c r="B189" s="3"/>
      <c r="C189" s="3"/>
      <c r="D189" s="4"/>
      <c r="E189" s="4"/>
      <c r="F189" s="4"/>
      <c r="G189" s="4"/>
      <c r="H189" s="99"/>
      <c r="I189" s="99"/>
    </row>
    <row r="190" spans="1:9" s="59" customFormat="1" ht="11.25" customHeight="1">
      <c r="A190" s="3"/>
      <c r="B190" s="3"/>
      <c r="C190" s="3"/>
      <c r="D190" s="4"/>
      <c r="E190" s="4"/>
      <c r="F190" s="4"/>
      <c r="G190" s="4"/>
      <c r="H190" s="99"/>
      <c r="I190" s="99"/>
    </row>
    <row r="191" spans="1:9" s="59" customFormat="1" ht="11.25" customHeight="1">
      <c r="A191" s="3"/>
      <c r="B191" s="3"/>
      <c r="C191" s="3"/>
      <c r="D191" s="4"/>
      <c r="E191" s="4"/>
      <c r="F191" s="4"/>
      <c r="G191" s="4"/>
      <c r="H191" s="99"/>
      <c r="I191" s="99"/>
    </row>
    <row r="192" spans="1:9" s="59" customFormat="1" ht="11.25" customHeight="1">
      <c r="A192" s="3"/>
      <c r="B192" s="3"/>
      <c r="C192" s="3"/>
      <c r="D192" s="4"/>
      <c r="E192" s="4"/>
      <c r="F192" s="4"/>
      <c r="G192" s="4"/>
      <c r="H192" s="99"/>
      <c r="I192" s="99"/>
    </row>
    <row r="193" spans="1:9" s="59" customFormat="1" ht="11.25" customHeight="1">
      <c r="A193" s="3"/>
      <c r="B193" s="3"/>
      <c r="C193" s="3"/>
      <c r="D193" s="4"/>
      <c r="E193" s="4"/>
      <c r="F193" s="4"/>
      <c r="G193" s="4"/>
      <c r="H193" s="99"/>
      <c r="I193" s="99"/>
    </row>
    <row r="194" spans="1:9" s="59" customFormat="1" ht="11.25" customHeight="1">
      <c r="A194" s="3"/>
      <c r="B194" s="3"/>
      <c r="C194" s="3"/>
      <c r="D194" s="4"/>
      <c r="E194" s="4"/>
      <c r="F194" s="4"/>
      <c r="G194" s="4"/>
      <c r="H194" s="99"/>
      <c r="I194" s="99"/>
    </row>
    <row r="195" spans="1:9" s="59" customFormat="1" ht="11.25" customHeight="1">
      <c r="A195" s="3"/>
      <c r="B195" s="3"/>
      <c r="C195" s="3"/>
      <c r="D195" s="4"/>
      <c r="E195" s="4"/>
      <c r="F195" s="4"/>
      <c r="G195" s="4"/>
      <c r="H195" s="99"/>
      <c r="I195" s="99"/>
    </row>
    <row r="196" spans="1:9" s="59" customFormat="1" ht="11.25" customHeight="1">
      <c r="A196" s="3"/>
      <c r="B196" s="3"/>
      <c r="C196" s="3"/>
      <c r="D196" s="4"/>
      <c r="E196" s="4"/>
      <c r="F196" s="4"/>
      <c r="G196" s="4"/>
      <c r="H196" s="99"/>
      <c r="I196" s="99"/>
    </row>
    <row r="197" spans="1:9" s="59" customFormat="1" ht="11.25" customHeight="1">
      <c r="A197" s="3"/>
      <c r="B197" s="3"/>
      <c r="C197" s="3"/>
      <c r="D197" s="4"/>
      <c r="E197" s="4"/>
      <c r="F197" s="4"/>
      <c r="G197" s="4"/>
      <c r="H197" s="99"/>
      <c r="I197" s="99"/>
    </row>
    <row r="198" spans="1:9" s="59" customFormat="1" ht="11.25" customHeight="1">
      <c r="A198" s="3"/>
      <c r="B198" s="3"/>
      <c r="C198" s="3"/>
      <c r="D198" s="4"/>
      <c r="E198" s="4"/>
      <c r="F198" s="4"/>
      <c r="G198" s="4"/>
      <c r="H198" s="99"/>
      <c r="I198" s="99"/>
    </row>
    <row r="199" spans="1:9" s="59" customFormat="1" ht="11.25" customHeight="1">
      <c r="A199" s="3"/>
      <c r="B199" s="3"/>
      <c r="C199" s="3"/>
      <c r="D199" s="4"/>
      <c r="E199" s="4"/>
      <c r="F199" s="4"/>
      <c r="G199" s="4"/>
      <c r="H199" s="99"/>
      <c r="I199" s="99"/>
    </row>
    <row r="200" spans="1:9" s="59" customFormat="1" ht="11.25" customHeight="1">
      <c r="A200" s="3"/>
      <c r="B200" s="3"/>
      <c r="C200" s="3"/>
      <c r="D200" s="4"/>
      <c r="E200" s="4"/>
      <c r="F200" s="4"/>
      <c r="G200" s="4"/>
      <c r="H200" s="99"/>
      <c r="I200" s="99"/>
    </row>
    <row r="201" spans="1:9" s="59" customFormat="1" ht="11.25" customHeight="1">
      <c r="A201" s="3"/>
      <c r="B201" s="3"/>
      <c r="C201" s="3"/>
      <c r="D201" s="4"/>
      <c r="E201" s="4"/>
      <c r="F201" s="4"/>
      <c r="G201" s="4"/>
      <c r="H201" s="99"/>
      <c r="I201" s="99"/>
    </row>
    <row r="202" spans="1:9" s="59" customFormat="1" ht="11.25" customHeight="1">
      <c r="A202" s="3"/>
      <c r="B202" s="3"/>
      <c r="C202" s="3"/>
      <c r="D202" s="4"/>
      <c r="E202" s="4"/>
      <c r="F202" s="4"/>
      <c r="G202" s="4"/>
      <c r="H202" s="99"/>
      <c r="I202" s="99"/>
    </row>
    <row r="203" spans="1:9" s="59" customFormat="1" ht="11.25" customHeight="1">
      <c r="A203" s="3"/>
      <c r="B203" s="3"/>
      <c r="C203" s="3"/>
      <c r="D203" s="4"/>
      <c r="E203" s="4"/>
      <c r="F203" s="4"/>
      <c r="G203" s="4"/>
      <c r="H203" s="99"/>
      <c r="I203" s="99"/>
    </row>
    <row r="204" spans="1:9" s="59" customFormat="1" ht="11.25" customHeight="1">
      <c r="A204" s="3"/>
      <c r="B204" s="3"/>
      <c r="C204" s="3"/>
      <c r="D204" s="4"/>
      <c r="E204" s="4"/>
      <c r="F204" s="4"/>
      <c r="G204" s="4"/>
      <c r="H204" s="99"/>
      <c r="I204" s="99"/>
    </row>
    <row r="205" spans="1:9" s="59" customFormat="1" ht="11.25" customHeight="1">
      <c r="A205" s="3"/>
      <c r="B205" s="3"/>
      <c r="C205" s="3"/>
      <c r="D205" s="4"/>
      <c r="E205" s="4"/>
      <c r="F205" s="4"/>
      <c r="G205" s="4"/>
      <c r="H205" s="99"/>
      <c r="I205" s="99"/>
    </row>
    <row r="206" spans="1:9" s="59" customFormat="1" ht="11.25" customHeight="1">
      <c r="A206" s="3"/>
      <c r="B206" s="3"/>
      <c r="C206" s="3"/>
      <c r="D206" s="4"/>
      <c r="E206" s="4"/>
      <c r="F206" s="4"/>
      <c r="G206" s="4"/>
      <c r="H206" s="99"/>
      <c r="I206" s="99"/>
    </row>
    <row r="207" spans="1:9" s="59" customFormat="1" ht="11.25" customHeight="1">
      <c r="A207" s="3"/>
      <c r="B207" s="3"/>
      <c r="C207" s="3"/>
      <c r="D207" s="4"/>
      <c r="E207" s="4"/>
      <c r="F207" s="4"/>
      <c r="G207" s="4"/>
      <c r="H207" s="99"/>
      <c r="I207" s="99"/>
    </row>
    <row r="208" spans="1:9" s="59" customFormat="1" ht="11.25" customHeight="1">
      <c r="A208" s="3"/>
      <c r="B208" s="3"/>
      <c r="C208" s="3"/>
      <c r="D208" s="4"/>
      <c r="E208" s="4"/>
      <c r="F208" s="4"/>
      <c r="G208" s="4"/>
      <c r="H208" s="99"/>
      <c r="I208" s="99"/>
    </row>
    <row r="209" spans="1:9" s="59" customFormat="1" ht="11.25" customHeight="1">
      <c r="A209" s="3"/>
      <c r="B209" s="3"/>
      <c r="C209" s="3"/>
      <c r="D209" s="4"/>
      <c r="E209" s="4"/>
      <c r="F209" s="4"/>
      <c r="G209" s="4"/>
      <c r="H209" s="99"/>
      <c r="I209" s="99"/>
    </row>
    <row r="210" spans="1:9" s="59" customFormat="1" ht="11.25" customHeight="1">
      <c r="A210" s="3"/>
      <c r="B210" s="3"/>
      <c r="C210" s="3"/>
      <c r="D210" s="4"/>
      <c r="E210" s="4"/>
      <c r="F210" s="4"/>
      <c r="G210" s="4"/>
      <c r="H210" s="99"/>
      <c r="I210" s="99"/>
    </row>
    <row r="211" spans="1:9" s="59" customFormat="1" ht="11.25" customHeight="1">
      <c r="A211" s="3"/>
      <c r="B211" s="3"/>
      <c r="C211" s="3"/>
      <c r="D211" s="4"/>
      <c r="E211" s="4"/>
      <c r="F211" s="4"/>
      <c r="G211" s="4"/>
      <c r="H211" s="99"/>
      <c r="I211" s="99"/>
    </row>
    <row r="212" spans="1:9" s="59" customFormat="1" ht="11.25" customHeight="1">
      <c r="A212" s="3"/>
      <c r="B212" s="3"/>
      <c r="C212" s="3"/>
      <c r="D212" s="4"/>
      <c r="E212" s="4"/>
      <c r="F212" s="4"/>
      <c r="G212" s="4"/>
      <c r="H212" s="99"/>
      <c r="I212" s="99"/>
    </row>
    <row r="213" spans="1:9" s="59" customFormat="1" ht="11.25" customHeight="1">
      <c r="A213" s="3"/>
      <c r="B213" s="3"/>
      <c r="C213" s="3"/>
      <c r="D213" s="4"/>
      <c r="E213" s="4"/>
      <c r="F213" s="4"/>
      <c r="G213" s="4"/>
      <c r="H213" s="99"/>
      <c r="I213" s="99"/>
    </row>
    <row r="214" spans="1:9" s="59" customFormat="1" ht="11.25" customHeight="1">
      <c r="A214" s="3"/>
      <c r="B214" s="3"/>
      <c r="C214" s="3"/>
      <c r="D214" s="4"/>
      <c r="E214" s="4"/>
      <c r="F214" s="4"/>
      <c r="G214" s="4"/>
      <c r="H214" s="99"/>
      <c r="I214" s="99"/>
    </row>
    <row r="215" spans="1:9" s="59" customFormat="1" ht="11.25" customHeight="1">
      <c r="A215" s="3"/>
      <c r="B215" s="3"/>
      <c r="C215" s="3"/>
      <c r="D215" s="4"/>
      <c r="E215" s="4"/>
      <c r="F215" s="4"/>
      <c r="G215" s="4"/>
      <c r="H215" s="99"/>
      <c r="I215" s="99"/>
    </row>
    <row r="216" spans="1:9" s="59" customFormat="1" ht="11.25" customHeight="1">
      <c r="A216" s="3"/>
      <c r="B216" s="3"/>
      <c r="C216" s="3"/>
      <c r="D216" s="4"/>
      <c r="E216" s="4"/>
      <c r="F216" s="4"/>
      <c r="G216" s="4"/>
      <c r="H216" s="99"/>
      <c r="I216" s="99"/>
    </row>
    <row r="217" spans="1:9" s="59" customFormat="1" ht="11.25" customHeight="1">
      <c r="A217" s="3"/>
      <c r="B217" s="3"/>
      <c r="C217" s="3"/>
      <c r="D217" s="4"/>
      <c r="E217" s="4"/>
      <c r="F217" s="4"/>
      <c r="G217" s="4"/>
      <c r="H217" s="99"/>
      <c r="I217" s="99"/>
    </row>
    <row r="218" spans="1:9" s="59" customFormat="1" ht="11.25" customHeight="1">
      <c r="A218" s="3"/>
      <c r="B218" s="3"/>
      <c r="C218" s="3"/>
      <c r="D218" s="4"/>
      <c r="E218" s="4"/>
      <c r="F218" s="4"/>
      <c r="G218" s="4"/>
      <c r="H218" s="99"/>
      <c r="I218" s="99"/>
    </row>
    <row r="219" spans="1:9" s="59" customFormat="1" ht="11.25" customHeight="1">
      <c r="A219" s="3"/>
      <c r="B219" s="3"/>
      <c r="C219" s="3"/>
      <c r="D219" s="4"/>
      <c r="E219" s="4"/>
      <c r="F219" s="4"/>
      <c r="G219" s="4"/>
      <c r="H219" s="99"/>
      <c r="I219" s="99"/>
    </row>
    <row r="220" spans="1:9" s="59" customFormat="1" ht="11.25" customHeight="1">
      <c r="A220" s="3"/>
      <c r="B220" s="3"/>
      <c r="C220" s="3"/>
      <c r="D220" s="4"/>
      <c r="E220" s="4"/>
      <c r="F220" s="4"/>
      <c r="G220" s="4"/>
      <c r="H220" s="99"/>
      <c r="I220" s="99"/>
    </row>
    <row r="221" spans="1:9" s="59" customFormat="1" ht="11.25" customHeight="1">
      <c r="A221" s="3"/>
      <c r="B221" s="3"/>
      <c r="C221" s="3"/>
      <c r="D221" s="4"/>
      <c r="E221" s="4"/>
      <c r="F221" s="4"/>
      <c r="G221" s="4"/>
      <c r="H221" s="99"/>
      <c r="I221" s="99"/>
    </row>
    <row r="222" spans="1:9" s="59" customFormat="1" ht="11.25" customHeight="1">
      <c r="A222" s="3"/>
      <c r="B222" s="3"/>
      <c r="C222" s="3"/>
      <c r="D222" s="4"/>
      <c r="E222" s="4"/>
      <c r="F222" s="4"/>
      <c r="G222" s="4"/>
      <c r="H222" s="99"/>
      <c r="I222" s="99"/>
    </row>
    <row r="223" spans="1:9" s="59" customFormat="1" ht="11.25" customHeight="1">
      <c r="A223" s="3"/>
      <c r="B223" s="3"/>
      <c r="C223" s="3"/>
      <c r="D223" s="4"/>
      <c r="E223" s="4"/>
      <c r="F223" s="4"/>
      <c r="G223" s="4"/>
      <c r="H223" s="99"/>
      <c r="I223" s="99"/>
    </row>
    <row r="224" spans="1:9" s="59" customFormat="1" ht="11.25" customHeight="1">
      <c r="A224" s="3"/>
      <c r="B224" s="3"/>
      <c r="C224" s="3"/>
      <c r="D224" s="4"/>
      <c r="E224" s="4"/>
      <c r="F224" s="4"/>
      <c r="G224" s="4"/>
      <c r="H224" s="99"/>
      <c r="I224" s="99"/>
    </row>
    <row r="225" spans="1:9" s="59" customFormat="1" ht="11.25" customHeight="1">
      <c r="A225" s="3"/>
      <c r="B225" s="3"/>
      <c r="C225" s="3"/>
      <c r="D225" s="4"/>
      <c r="E225" s="4"/>
      <c r="F225" s="4"/>
      <c r="G225" s="4"/>
      <c r="H225" s="99"/>
      <c r="I225" s="99"/>
    </row>
    <row r="226" spans="1:9" s="59" customFormat="1" ht="11.25" customHeight="1">
      <c r="A226" s="3"/>
      <c r="B226" s="3"/>
      <c r="C226" s="3"/>
      <c r="D226" s="4"/>
      <c r="E226" s="4"/>
      <c r="F226" s="4"/>
      <c r="G226" s="4"/>
      <c r="H226" s="99"/>
      <c r="I226" s="99"/>
    </row>
    <row r="227" spans="1:9" s="59" customFormat="1" ht="11.25" customHeight="1">
      <c r="A227" s="3"/>
      <c r="B227" s="3"/>
      <c r="C227" s="3"/>
      <c r="D227" s="4"/>
      <c r="E227" s="4"/>
      <c r="F227" s="4"/>
      <c r="G227" s="4"/>
      <c r="H227" s="99"/>
      <c r="I227" s="99"/>
    </row>
    <row r="228" spans="1:9" s="59" customFormat="1" ht="11.25" customHeight="1">
      <c r="A228" s="3"/>
      <c r="B228" s="3"/>
      <c r="C228" s="3"/>
      <c r="D228" s="4"/>
      <c r="E228" s="4"/>
      <c r="F228" s="4"/>
      <c r="G228" s="4"/>
      <c r="H228" s="99"/>
      <c r="I228" s="99"/>
    </row>
    <row r="229" spans="1:9" s="59" customFormat="1" ht="11.25" customHeight="1">
      <c r="A229" s="3"/>
      <c r="B229" s="3"/>
      <c r="C229" s="3"/>
      <c r="D229" s="4"/>
      <c r="E229" s="4"/>
      <c r="F229" s="4"/>
      <c r="G229" s="4"/>
      <c r="H229" s="99"/>
      <c r="I229" s="99"/>
    </row>
    <row r="230" spans="1:9" s="59" customFormat="1" ht="11.25" customHeight="1">
      <c r="A230" s="3"/>
      <c r="B230" s="3"/>
      <c r="C230" s="3"/>
      <c r="D230" s="4"/>
      <c r="E230" s="4"/>
      <c r="F230" s="4"/>
      <c r="G230" s="4"/>
      <c r="H230" s="99"/>
      <c r="I230" s="99"/>
    </row>
    <row r="231" spans="1:9" s="59" customFormat="1" ht="11.25" customHeight="1">
      <c r="A231" s="3"/>
      <c r="B231" s="3"/>
      <c r="C231" s="3"/>
      <c r="D231" s="4"/>
      <c r="E231" s="4"/>
      <c r="F231" s="4"/>
      <c r="G231" s="4"/>
      <c r="H231" s="99"/>
      <c r="I231" s="99"/>
    </row>
    <row r="232" spans="1:9" s="59" customFormat="1" ht="11.25" customHeight="1">
      <c r="A232" s="3"/>
      <c r="B232" s="3"/>
      <c r="C232" s="3"/>
      <c r="D232" s="4"/>
      <c r="E232" s="4"/>
      <c r="F232" s="4"/>
      <c r="G232" s="4"/>
      <c r="H232" s="99"/>
      <c r="I232" s="99"/>
    </row>
    <row r="233" spans="1:9" s="59" customFormat="1" ht="11.25" customHeight="1">
      <c r="A233" s="3"/>
      <c r="B233" s="3"/>
      <c r="C233" s="3"/>
      <c r="D233" s="4"/>
      <c r="E233" s="4"/>
      <c r="F233" s="4"/>
      <c r="G233" s="4"/>
      <c r="H233" s="99"/>
      <c r="I233" s="99"/>
    </row>
    <row r="234" spans="1:9" s="59" customFormat="1" ht="11.25" customHeight="1">
      <c r="A234" s="3"/>
      <c r="B234" s="3"/>
      <c r="C234" s="3"/>
      <c r="D234" s="4"/>
      <c r="E234" s="4"/>
      <c r="F234" s="4"/>
      <c r="G234" s="4"/>
      <c r="H234" s="99"/>
      <c r="I234" s="99"/>
    </row>
    <row r="235" spans="1:9" s="59" customFormat="1" ht="11.25" customHeight="1">
      <c r="A235" s="3"/>
      <c r="B235" s="3"/>
      <c r="C235" s="3"/>
      <c r="D235" s="4"/>
      <c r="E235" s="4"/>
      <c r="F235" s="4"/>
      <c r="G235" s="4"/>
      <c r="H235" s="99"/>
      <c r="I235" s="99"/>
    </row>
    <row r="236" spans="1:9" s="59" customFormat="1" ht="11.25" customHeight="1">
      <c r="A236" s="3"/>
      <c r="B236" s="3"/>
      <c r="C236" s="3"/>
      <c r="D236" s="4"/>
      <c r="E236" s="4"/>
      <c r="F236" s="4"/>
      <c r="G236" s="4"/>
      <c r="H236" s="99"/>
      <c r="I236" s="99"/>
    </row>
    <row r="237" spans="1:9" s="59" customFormat="1" ht="11.25" customHeight="1">
      <c r="A237" s="3"/>
      <c r="B237" s="3"/>
      <c r="C237" s="3"/>
      <c r="D237" s="4"/>
      <c r="E237" s="4"/>
      <c r="F237" s="4"/>
      <c r="G237" s="4"/>
      <c r="H237" s="99"/>
      <c r="I237" s="99"/>
    </row>
    <row r="238" spans="1:9" s="59" customFormat="1" ht="11.25" customHeight="1">
      <c r="A238" s="3"/>
      <c r="B238" s="3"/>
      <c r="C238" s="3"/>
      <c r="D238" s="4"/>
      <c r="E238" s="4"/>
      <c r="F238" s="4"/>
      <c r="G238" s="4"/>
      <c r="H238" s="99"/>
      <c r="I238" s="99"/>
    </row>
    <row r="239" spans="1:9" s="59" customFormat="1" ht="11.25" customHeight="1">
      <c r="A239" s="3"/>
      <c r="B239" s="3"/>
      <c r="C239" s="3"/>
      <c r="D239" s="4"/>
      <c r="E239" s="4"/>
      <c r="F239" s="4"/>
      <c r="G239" s="4"/>
      <c r="H239" s="99"/>
      <c r="I239" s="99"/>
    </row>
    <row r="240" spans="1:9" s="59" customFormat="1" ht="11.25" customHeight="1">
      <c r="A240" s="3"/>
      <c r="B240" s="3"/>
      <c r="C240" s="3"/>
      <c r="D240" s="4"/>
      <c r="E240" s="4"/>
      <c r="F240" s="4"/>
      <c r="G240" s="4"/>
      <c r="H240" s="99"/>
      <c r="I240" s="99"/>
    </row>
    <row r="241" spans="1:9" s="59" customFormat="1" ht="11.25" customHeight="1">
      <c r="A241" s="3"/>
      <c r="B241" s="3"/>
      <c r="C241" s="3"/>
      <c r="D241" s="4"/>
      <c r="E241" s="4"/>
      <c r="F241" s="4"/>
      <c r="G241" s="4"/>
      <c r="H241" s="99"/>
      <c r="I241" s="99"/>
    </row>
    <row r="242" spans="1:9" s="59" customFormat="1" ht="11.25" customHeight="1">
      <c r="A242" s="3"/>
      <c r="B242" s="3"/>
      <c r="C242" s="3"/>
      <c r="D242" s="4"/>
      <c r="E242" s="4"/>
      <c r="F242" s="4"/>
      <c r="G242" s="4"/>
      <c r="H242" s="99"/>
      <c r="I242" s="99"/>
    </row>
    <row r="243" spans="1:9" s="59" customFormat="1" ht="11.25" customHeight="1">
      <c r="A243" s="3"/>
      <c r="B243" s="3"/>
      <c r="C243" s="3"/>
      <c r="D243" s="4"/>
      <c r="E243" s="4"/>
      <c r="F243" s="4"/>
      <c r="G243" s="4"/>
      <c r="H243" s="99"/>
      <c r="I243" s="99"/>
    </row>
    <row r="244" spans="1:9" s="59" customFormat="1" ht="11.25" customHeight="1">
      <c r="A244" s="3"/>
      <c r="B244" s="3"/>
      <c r="C244" s="3"/>
      <c r="D244" s="4"/>
      <c r="E244" s="4"/>
      <c r="F244" s="4"/>
      <c r="G244" s="4"/>
      <c r="H244" s="99"/>
      <c r="I244" s="99"/>
    </row>
    <row r="245" spans="1:9" s="59" customFormat="1" ht="11.25" customHeight="1">
      <c r="A245" s="3"/>
      <c r="B245" s="3"/>
      <c r="C245" s="3"/>
      <c r="D245" s="4"/>
      <c r="E245" s="4"/>
      <c r="F245" s="4"/>
      <c r="G245" s="4"/>
      <c r="H245" s="99"/>
      <c r="I245" s="99"/>
    </row>
    <row r="246" spans="1:9" s="59" customFormat="1" ht="11.25" customHeight="1">
      <c r="A246" s="3"/>
      <c r="B246" s="3"/>
      <c r="C246" s="3"/>
      <c r="D246" s="4"/>
      <c r="E246" s="4"/>
      <c r="F246" s="4"/>
      <c r="G246" s="4"/>
      <c r="H246" s="99"/>
      <c r="I246" s="99"/>
    </row>
    <row r="247" spans="1:9" s="59" customFormat="1" ht="11.25" customHeight="1">
      <c r="A247" s="3"/>
      <c r="B247" s="3"/>
      <c r="C247" s="3"/>
      <c r="D247" s="4"/>
      <c r="E247" s="4"/>
      <c r="F247" s="4"/>
      <c r="G247" s="4"/>
      <c r="H247" s="99"/>
      <c r="I247" s="99"/>
    </row>
    <row r="248" spans="1:9" s="59" customFormat="1" ht="11.25" customHeight="1">
      <c r="A248" s="3"/>
      <c r="B248" s="3"/>
      <c r="C248" s="3"/>
      <c r="D248" s="4"/>
      <c r="E248" s="4"/>
      <c r="F248" s="4"/>
      <c r="G248" s="4"/>
      <c r="H248" s="99"/>
      <c r="I248" s="99"/>
    </row>
    <row r="249" spans="1:9" s="59" customFormat="1" ht="11.25" customHeight="1">
      <c r="A249" s="3"/>
      <c r="B249" s="3"/>
      <c r="C249" s="3"/>
      <c r="D249" s="4"/>
      <c r="E249" s="4"/>
      <c r="F249" s="4"/>
      <c r="G249" s="4"/>
      <c r="H249" s="99"/>
      <c r="I249" s="99"/>
    </row>
    <row r="250" spans="1:9" s="59" customFormat="1" ht="11.25" customHeight="1">
      <c r="A250" s="3"/>
      <c r="B250" s="3"/>
      <c r="C250" s="3"/>
      <c r="D250" s="4"/>
      <c r="E250" s="4"/>
      <c r="F250" s="4"/>
      <c r="G250" s="4"/>
      <c r="H250" s="99"/>
      <c r="I250" s="99"/>
    </row>
    <row r="251" spans="1:9" s="59" customFormat="1" ht="11.25" customHeight="1">
      <c r="A251" s="3"/>
      <c r="B251" s="3"/>
      <c r="C251" s="3"/>
      <c r="D251" s="4"/>
      <c r="E251" s="4"/>
      <c r="F251" s="4"/>
      <c r="G251" s="4"/>
      <c r="H251" s="99"/>
      <c r="I251" s="99"/>
    </row>
    <row r="252" spans="1:9" s="59" customFormat="1" ht="11.25" customHeight="1">
      <c r="A252" s="3"/>
      <c r="B252" s="3"/>
      <c r="C252" s="3"/>
      <c r="D252" s="4"/>
      <c r="E252" s="4"/>
      <c r="F252" s="4"/>
      <c r="G252" s="4"/>
      <c r="H252" s="99"/>
      <c r="I252" s="99"/>
    </row>
    <row r="253" spans="1:9" s="59" customFormat="1" ht="11.25" customHeight="1">
      <c r="A253" s="3"/>
      <c r="B253" s="3"/>
      <c r="C253" s="3"/>
      <c r="D253" s="4"/>
      <c r="E253" s="4"/>
      <c r="F253" s="4"/>
      <c r="G253" s="4"/>
      <c r="H253" s="99"/>
      <c r="I253" s="99"/>
    </row>
    <row r="254" spans="1:9" s="59" customFormat="1" ht="11.25" customHeight="1">
      <c r="A254" s="3"/>
      <c r="B254" s="3"/>
      <c r="C254" s="3"/>
      <c r="D254" s="4"/>
      <c r="E254" s="4"/>
      <c r="F254" s="4"/>
      <c r="G254" s="4"/>
      <c r="H254" s="99"/>
      <c r="I254" s="99"/>
    </row>
    <row r="255" spans="1:9" s="59" customFormat="1" ht="11.25" customHeight="1">
      <c r="A255" s="3"/>
      <c r="B255" s="3"/>
      <c r="C255" s="3"/>
      <c r="D255" s="4"/>
      <c r="E255" s="4"/>
      <c r="F255" s="4"/>
      <c r="G255" s="4"/>
      <c r="H255" s="99"/>
      <c r="I255" s="99"/>
    </row>
    <row r="256" spans="1:9" s="59" customFormat="1" ht="11.25" customHeight="1">
      <c r="A256" s="3"/>
      <c r="B256" s="3"/>
      <c r="C256" s="3"/>
      <c r="D256" s="4"/>
      <c r="E256" s="4"/>
      <c r="F256" s="4"/>
      <c r="G256" s="4"/>
      <c r="H256" s="99"/>
      <c r="I256" s="99"/>
    </row>
    <row r="257" spans="1:9" s="59" customFormat="1" ht="11.25" customHeight="1">
      <c r="A257" s="3"/>
      <c r="B257" s="3"/>
      <c r="C257" s="3"/>
      <c r="D257" s="4"/>
      <c r="E257" s="4"/>
      <c r="F257" s="4"/>
      <c r="G257" s="4"/>
      <c r="H257" s="99"/>
      <c r="I257" s="99"/>
    </row>
    <row r="258" spans="1:9" s="59" customFormat="1" ht="11.25" customHeight="1">
      <c r="A258" s="3"/>
      <c r="B258" s="3"/>
      <c r="C258" s="3"/>
      <c r="D258" s="4"/>
      <c r="E258" s="4"/>
      <c r="F258" s="4"/>
      <c r="G258" s="4"/>
      <c r="H258" s="99"/>
      <c r="I258" s="99"/>
    </row>
    <row r="259" spans="1:9" s="59" customFormat="1" ht="11.25" customHeight="1">
      <c r="A259" s="3"/>
      <c r="B259" s="3"/>
      <c r="C259" s="3"/>
      <c r="D259" s="4"/>
      <c r="E259" s="4"/>
      <c r="F259" s="4"/>
      <c r="G259" s="4"/>
      <c r="H259" s="99"/>
      <c r="I259" s="99"/>
    </row>
    <row r="260" spans="1:9" s="59" customFormat="1" ht="11.25" customHeight="1">
      <c r="A260" s="3"/>
      <c r="B260" s="3"/>
      <c r="C260" s="3"/>
      <c r="D260" s="4"/>
      <c r="E260" s="4"/>
      <c r="F260" s="4"/>
      <c r="G260" s="4"/>
      <c r="H260" s="99"/>
      <c r="I260" s="99"/>
    </row>
    <row r="261" spans="1:9" s="59" customFormat="1" ht="11.25" customHeight="1">
      <c r="A261" s="3"/>
      <c r="B261" s="3"/>
      <c r="C261" s="3"/>
      <c r="D261" s="4"/>
      <c r="E261" s="4"/>
      <c r="F261" s="4"/>
      <c r="G261" s="4"/>
      <c r="H261" s="99"/>
      <c r="I261" s="99"/>
    </row>
    <row r="262" spans="1:9" s="59" customFormat="1" ht="11.25" customHeight="1">
      <c r="A262" s="3"/>
      <c r="B262" s="3"/>
      <c r="C262" s="3"/>
      <c r="D262" s="4"/>
      <c r="E262" s="4"/>
      <c r="F262" s="4"/>
      <c r="G262" s="4"/>
      <c r="H262" s="99"/>
      <c r="I262" s="99"/>
    </row>
    <row r="263" spans="1:9" s="59" customFormat="1" ht="11.25" customHeight="1">
      <c r="A263" s="3"/>
      <c r="B263" s="3"/>
      <c r="C263" s="3"/>
      <c r="D263" s="4"/>
      <c r="E263" s="4"/>
      <c r="F263" s="4"/>
      <c r="G263" s="4"/>
      <c r="H263" s="99"/>
      <c r="I263" s="99"/>
    </row>
    <row r="264" spans="1:9" s="59" customFormat="1" ht="11.25" customHeight="1">
      <c r="A264" s="3"/>
      <c r="B264" s="3"/>
      <c r="C264" s="3"/>
      <c r="D264" s="4"/>
      <c r="E264" s="4"/>
      <c r="F264" s="4"/>
      <c r="G264" s="4"/>
      <c r="H264" s="99"/>
      <c r="I264" s="99"/>
    </row>
    <row r="265" spans="1:9" s="59" customFormat="1" ht="11.25" customHeight="1">
      <c r="A265" s="3"/>
      <c r="B265" s="3"/>
      <c r="C265" s="3"/>
      <c r="D265" s="4"/>
      <c r="E265" s="4"/>
      <c r="F265" s="4"/>
      <c r="G265" s="4"/>
      <c r="H265" s="99"/>
      <c r="I265" s="99"/>
    </row>
    <row r="266" spans="1:9" s="59" customFormat="1" ht="11.25" customHeight="1">
      <c r="A266" s="3"/>
      <c r="B266" s="3"/>
      <c r="C266" s="3"/>
      <c r="D266" s="4"/>
      <c r="E266" s="4"/>
      <c r="F266" s="4"/>
      <c r="G266" s="4"/>
      <c r="H266" s="99"/>
      <c r="I266" s="99"/>
    </row>
    <row r="267" spans="1:9" s="59" customFormat="1" ht="11.25" customHeight="1">
      <c r="A267" s="3"/>
      <c r="B267" s="3"/>
      <c r="C267" s="3"/>
      <c r="D267" s="4"/>
      <c r="E267" s="4"/>
      <c r="F267" s="4"/>
      <c r="G267" s="4"/>
      <c r="H267" s="99"/>
      <c r="I267" s="99"/>
    </row>
    <row r="268" spans="1:9" s="59" customFormat="1" ht="11.25" customHeight="1">
      <c r="A268" s="3"/>
      <c r="B268" s="3"/>
      <c r="C268" s="3"/>
      <c r="D268" s="4"/>
      <c r="E268" s="4"/>
      <c r="F268" s="4"/>
      <c r="G268" s="4"/>
      <c r="H268" s="99"/>
      <c r="I268" s="99"/>
    </row>
    <row r="269" spans="1:9" s="59" customFormat="1" ht="11.25" customHeight="1">
      <c r="A269" s="3"/>
      <c r="B269" s="3"/>
      <c r="C269" s="3"/>
      <c r="D269" s="4"/>
      <c r="E269" s="4"/>
      <c r="F269" s="4"/>
      <c r="G269" s="4"/>
      <c r="H269" s="99"/>
      <c r="I269" s="99"/>
    </row>
    <row r="270" spans="1:9" s="59" customFormat="1" ht="11.25" customHeight="1">
      <c r="A270" s="3"/>
      <c r="B270" s="3"/>
      <c r="C270" s="3"/>
      <c r="D270" s="4"/>
      <c r="E270" s="4"/>
      <c r="F270" s="4"/>
      <c r="G270" s="4"/>
      <c r="H270" s="99"/>
      <c r="I270" s="99"/>
    </row>
    <row r="271" spans="1:9" s="59" customFormat="1" ht="11.25" customHeight="1">
      <c r="A271" s="3"/>
      <c r="B271" s="3"/>
      <c r="C271" s="3"/>
      <c r="D271" s="4"/>
      <c r="E271" s="4"/>
      <c r="F271" s="4"/>
      <c r="G271" s="4"/>
      <c r="H271" s="99"/>
      <c r="I271" s="99"/>
    </row>
    <row r="272" spans="1:9" s="59" customFormat="1" ht="11.25" customHeight="1">
      <c r="A272" s="3"/>
      <c r="B272" s="3"/>
      <c r="C272" s="3"/>
      <c r="D272" s="4"/>
      <c r="E272" s="4"/>
      <c r="F272" s="4"/>
      <c r="G272" s="4"/>
      <c r="H272" s="99"/>
      <c r="I272" s="99"/>
    </row>
    <row r="273" spans="1:12" s="59" customFormat="1" ht="11.25" customHeight="1">
      <c r="A273" s="3"/>
      <c r="B273" s="3"/>
      <c r="C273" s="3"/>
      <c r="D273" s="4"/>
      <c r="E273" s="4"/>
      <c r="F273" s="4"/>
      <c r="G273" s="4"/>
      <c r="H273" s="99"/>
      <c r="I273" s="99"/>
    </row>
    <row r="274" spans="1:12" s="59" customFormat="1" ht="11.25" customHeight="1">
      <c r="A274" s="3"/>
      <c r="B274" s="3"/>
      <c r="C274" s="3"/>
      <c r="D274" s="4"/>
      <c r="E274" s="4"/>
      <c r="F274" s="4"/>
      <c r="G274" s="4"/>
      <c r="H274" s="99"/>
      <c r="I274" s="99"/>
    </row>
    <row r="275" spans="1:12" s="59" customFormat="1" ht="11.25" customHeight="1">
      <c r="A275" s="3"/>
      <c r="B275" s="3"/>
      <c r="C275" s="3"/>
      <c r="D275" s="4"/>
      <c r="E275" s="4"/>
      <c r="F275" s="4"/>
      <c r="G275" s="4"/>
      <c r="H275" s="99"/>
      <c r="I275" s="99"/>
    </row>
    <row r="276" spans="1:12" s="59" customFormat="1" ht="11.25" customHeight="1">
      <c r="A276" s="3"/>
      <c r="B276" s="3"/>
      <c r="C276" s="3"/>
      <c r="D276" s="4"/>
      <c r="E276" s="4"/>
      <c r="F276" s="4"/>
      <c r="G276" s="4"/>
      <c r="H276" s="99"/>
      <c r="I276" s="99"/>
    </row>
    <row r="277" spans="1:12" s="59" customFormat="1" ht="11.25" customHeight="1">
      <c r="A277" s="3"/>
      <c r="B277" s="3"/>
      <c r="C277" s="3"/>
      <c r="D277" s="4"/>
      <c r="E277" s="4"/>
      <c r="F277" s="4"/>
      <c r="G277" s="4"/>
      <c r="H277" s="99"/>
      <c r="I277" s="99"/>
    </row>
    <row r="278" spans="1:12" s="59" customFormat="1" ht="11.25" customHeight="1">
      <c r="A278" s="3"/>
      <c r="B278" s="3"/>
      <c r="C278" s="3"/>
      <c r="D278" s="4"/>
      <c r="E278" s="4"/>
      <c r="F278" s="4"/>
      <c r="G278" s="4"/>
      <c r="H278" s="99"/>
      <c r="I278" s="99"/>
    </row>
    <row r="279" spans="1:12" s="59" customFormat="1">
      <c r="A279" s="3"/>
      <c r="B279" s="3"/>
      <c r="C279" s="3"/>
      <c r="D279" s="4"/>
      <c r="E279" s="4"/>
      <c r="F279" s="4"/>
      <c r="G279" s="4"/>
      <c r="H279" s="99"/>
      <c r="I279" s="99"/>
    </row>
    <row r="280" spans="1:12" s="59" customFormat="1">
      <c r="A280" s="33"/>
      <c r="B280" s="33"/>
      <c r="C280" s="33"/>
      <c r="D280" s="86"/>
      <c r="E280" s="86"/>
      <c r="F280" s="86"/>
      <c r="G280" s="86"/>
      <c r="H280" s="85"/>
      <c r="I280" s="85"/>
    </row>
    <row r="281" spans="1:12" s="59" customFormat="1">
      <c r="A281" s="3"/>
      <c r="B281" s="3"/>
      <c r="C281" s="3"/>
      <c r="D281" s="93"/>
      <c r="E281" s="93"/>
      <c r="F281" s="93"/>
      <c r="G281" s="93"/>
      <c r="H281" s="99"/>
      <c r="I281" s="99"/>
    </row>
    <row r="282" spans="1:12" s="59" customFormat="1">
      <c r="A282" s="33"/>
      <c r="B282" s="33"/>
      <c r="C282" s="33"/>
      <c r="D282" s="86"/>
      <c r="E282" s="86"/>
      <c r="F282" s="86"/>
      <c r="G282" s="86"/>
      <c r="H282" s="85"/>
      <c r="I282" s="85"/>
    </row>
    <row r="283" spans="1:12" s="59" customFormat="1">
      <c r="A283" s="33"/>
      <c r="B283" s="87"/>
      <c r="C283" s="87"/>
      <c r="D283" s="86"/>
      <c r="E283" s="86"/>
      <c r="F283" s="86"/>
      <c r="G283" s="86"/>
      <c r="H283" s="85"/>
      <c r="I283" s="85"/>
    </row>
    <row r="284" spans="1:12" s="59" customFormat="1">
      <c r="A284" s="3"/>
      <c r="B284" s="95"/>
      <c r="C284" s="95"/>
      <c r="D284" s="93"/>
      <c r="E284" s="93"/>
      <c r="F284" s="93"/>
      <c r="G284" s="93"/>
      <c r="H284" s="99"/>
      <c r="I284" s="99"/>
    </row>
    <row r="285" spans="1:12" s="59" customFormat="1" ht="12.75" thickBot="1">
      <c r="A285" s="121"/>
      <c r="B285" s="84"/>
      <c r="C285" s="84"/>
      <c r="D285" s="5"/>
      <c r="E285" s="5"/>
      <c r="F285" s="5"/>
      <c r="G285" s="5"/>
      <c r="H285" s="83"/>
      <c r="I285" s="83"/>
    </row>
    <row r="286" spans="1:12" s="59" customFormat="1" ht="9" customHeight="1">
      <c r="A286" s="313" t="s">
        <v>37</v>
      </c>
      <c r="B286" s="313"/>
      <c r="C286" s="313"/>
      <c r="D286" s="313"/>
      <c r="E286" s="313"/>
      <c r="F286" s="313"/>
      <c r="G286" s="313"/>
      <c r="H286" s="313"/>
      <c r="I286" s="313"/>
      <c r="J286" s="1"/>
      <c r="K286" s="1"/>
      <c r="L286" s="1"/>
    </row>
    <row r="287" spans="1:12" s="59" customFormat="1" ht="9" customHeight="1">
      <c r="A287" s="310" t="s">
        <v>35</v>
      </c>
      <c r="B287" s="310"/>
      <c r="C287" s="310"/>
      <c r="D287" s="310"/>
      <c r="E287" s="310"/>
      <c r="F287" s="310"/>
      <c r="G287" s="310"/>
      <c r="H287" s="310"/>
      <c r="I287" s="310"/>
      <c r="J287" s="1"/>
      <c r="K287" s="1"/>
      <c r="L287" s="1"/>
    </row>
    <row r="288" spans="1:12" s="219" customFormat="1" ht="18.75" customHeight="1">
      <c r="A288" s="314" t="s">
        <v>36</v>
      </c>
      <c r="B288" s="314"/>
      <c r="C288" s="314"/>
      <c r="D288" s="314"/>
      <c r="E288" s="314"/>
      <c r="F288" s="314"/>
      <c r="G288" s="314"/>
      <c r="H288" s="314"/>
      <c r="I288" s="314"/>
      <c r="J288" s="1"/>
      <c r="K288" s="1"/>
      <c r="L288" s="1"/>
    </row>
    <row r="289" spans="1:12" s="219" customFormat="1">
      <c r="A289" s="310" t="s">
        <v>34</v>
      </c>
      <c r="B289" s="310"/>
      <c r="C289" s="310"/>
      <c r="D289" s="310"/>
      <c r="E289" s="310"/>
      <c r="F289" s="310"/>
      <c r="G289" s="310"/>
      <c r="H289" s="310"/>
      <c r="I289" s="310"/>
      <c r="J289" s="1"/>
      <c r="K289" s="1"/>
      <c r="L289" s="1"/>
    </row>
    <row r="290" spans="1:12" s="219" customFormat="1">
      <c r="A290" s="220"/>
      <c r="B290" s="28"/>
      <c r="C290" s="28"/>
      <c r="D290" s="27"/>
      <c r="E290" s="27"/>
      <c r="F290" s="27"/>
      <c r="G290" s="26"/>
      <c r="H290" s="25"/>
      <c r="I290" s="25"/>
      <c r="J290" s="1"/>
      <c r="K290" s="1"/>
      <c r="L290" s="1"/>
    </row>
  </sheetData>
  <mergeCells count="33">
    <mergeCell ref="A80:I80"/>
    <mergeCell ref="A286:I286"/>
    <mergeCell ref="A287:I287"/>
    <mergeCell ref="A288:I288"/>
    <mergeCell ref="A289:I289"/>
    <mergeCell ref="A81:I81"/>
    <mergeCell ref="D5:D6"/>
    <mergeCell ref="A79:I79"/>
    <mergeCell ref="A26:B26"/>
    <mergeCell ref="A29:B29"/>
    <mergeCell ref="A52:B52"/>
    <mergeCell ref="A59:B59"/>
    <mergeCell ref="A61:B61"/>
    <mergeCell ref="A64:B64"/>
    <mergeCell ref="A68:B68"/>
    <mergeCell ref="A70:B70"/>
    <mergeCell ref="A73:B73"/>
    <mergeCell ref="A1:B1"/>
    <mergeCell ref="A21:B21"/>
    <mergeCell ref="C5:C6"/>
    <mergeCell ref="A77:I77"/>
    <mergeCell ref="A78:I78"/>
    <mergeCell ref="A24:B24"/>
    <mergeCell ref="E5:E6"/>
    <mergeCell ref="A9:B9"/>
    <mergeCell ref="A11:B11"/>
    <mergeCell ref="A17:B17"/>
    <mergeCell ref="A19:B19"/>
    <mergeCell ref="A3:I3"/>
    <mergeCell ref="A4:A7"/>
    <mergeCell ref="B4:B7"/>
    <mergeCell ref="E4:F4"/>
    <mergeCell ref="H4:I5"/>
  </mergeCells>
  <conditionalFormatting sqref="S8">
    <cfRule type="cellIs" dxfId="111" priority="29" operator="greaterThan">
      <formula>0.1</formula>
    </cfRule>
    <cfRule type="cellIs" dxfId="110" priority="30" operator="greaterThan">
      <formula>1</formula>
    </cfRule>
  </conditionalFormatting>
  <conditionalFormatting sqref="T8">
    <cfRule type="cellIs" dxfId="109" priority="27" operator="greaterThan">
      <formula>0</formula>
    </cfRule>
    <cfRule type="cellIs" dxfId="108" priority="28" operator="greaterThan">
      <formula>1</formula>
    </cfRule>
  </conditionalFormatting>
  <conditionalFormatting sqref="S8">
    <cfRule type="cellIs" dxfId="107" priority="31" operator="greaterThan">
      <formula>0</formula>
    </cfRule>
    <cfRule type="cellIs" dxfId="106" priority="32" operator="greaterThan">
      <formula>1</formula>
    </cfRule>
  </conditionalFormatting>
  <conditionalFormatting sqref="T8">
    <cfRule type="cellIs" dxfId="105" priority="25" operator="greaterThan">
      <formula>0.1</formula>
    </cfRule>
    <cfRule type="cellIs" dxfId="104" priority="26" operator="greaterThan">
      <formula>1</formula>
    </cfRule>
  </conditionalFormatting>
  <conditionalFormatting sqref="S8">
    <cfRule type="cellIs" dxfId="103" priority="21" operator="greaterThan">
      <formula>0.1</formula>
    </cfRule>
    <cfRule type="cellIs" dxfId="102" priority="22" operator="greaterThan">
      <formula>1</formula>
    </cfRule>
  </conditionalFormatting>
  <conditionalFormatting sqref="S8">
    <cfRule type="cellIs" dxfId="101" priority="23" operator="greaterThan">
      <formula>0</formula>
    </cfRule>
    <cfRule type="cellIs" dxfId="100" priority="24" operator="greaterThan">
      <formula>1</formula>
    </cfRule>
  </conditionalFormatting>
  <conditionalFormatting sqref="T8">
    <cfRule type="cellIs" dxfId="99" priority="17" operator="greaterThan">
      <formula>0.1</formula>
    </cfRule>
    <cfRule type="cellIs" dxfId="98" priority="18" operator="greaterThan">
      <formula>1</formula>
    </cfRule>
  </conditionalFormatting>
  <conditionalFormatting sqref="T8">
    <cfRule type="cellIs" dxfId="97" priority="19" operator="greaterThan">
      <formula>0</formula>
    </cfRule>
    <cfRule type="cellIs" dxfId="96" priority="20" operator="greaterThan">
      <formula>1</formula>
    </cfRule>
  </conditionalFormatting>
  <conditionalFormatting sqref="T9:T76">
    <cfRule type="cellIs" dxfId="95" priority="1" operator="greaterThan">
      <formula>0.1</formula>
    </cfRule>
    <cfRule type="cellIs" dxfId="94" priority="2" operator="greaterThan">
      <formula>1</formula>
    </cfRule>
  </conditionalFormatting>
  <conditionalFormatting sqref="S9:S76">
    <cfRule type="cellIs" dxfId="93" priority="15" operator="greaterThan">
      <formula>0</formula>
    </cfRule>
    <cfRule type="cellIs" dxfId="92" priority="16" operator="greaterThan">
      <formula>1</formula>
    </cfRule>
  </conditionalFormatting>
  <conditionalFormatting sqref="T9:T76">
    <cfRule type="cellIs" dxfId="91" priority="9" operator="greaterThan">
      <formula>0.1</formula>
    </cfRule>
    <cfRule type="cellIs" dxfId="90" priority="10" operator="greaterThan">
      <formula>1</formula>
    </cfRule>
  </conditionalFormatting>
  <conditionalFormatting sqref="S9:S76">
    <cfRule type="cellIs" dxfId="89" priority="13" operator="greaterThan">
      <formula>0.1</formula>
    </cfRule>
    <cfRule type="cellIs" dxfId="88" priority="14" operator="greaterThan">
      <formula>1</formula>
    </cfRule>
  </conditionalFormatting>
  <conditionalFormatting sqref="T9:T76">
    <cfRule type="cellIs" dxfId="87" priority="11" operator="greaterThan">
      <formula>0</formula>
    </cfRule>
    <cfRule type="cellIs" dxfId="86" priority="12" operator="greaterThan">
      <formula>1</formula>
    </cfRule>
  </conditionalFormatting>
  <conditionalFormatting sqref="S9:S76">
    <cfRule type="cellIs" dxfId="85" priority="7" operator="greaterThan">
      <formula>0</formula>
    </cfRule>
    <cfRule type="cellIs" dxfId="84" priority="8" operator="greaterThan">
      <formula>1</formula>
    </cfRule>
  </conditionalFormatting>
  <conditionalFormatting sqref="S9:S76">
    <cfRule type="cellIs" dxfId="83" priority="5" operator="greaterThan">
      <formula>0.1</formula>
    </cfRule>
    <cfRule type="cellIs" dxfId="82" priority="6" operator="greaterThan">
      <formula>1</formula>
    </cfRule>
  </conditionalFormatting>
  <conditionalFormatting sqref="T9:T76">
    <cfRule type="cellIs" dxfId="81" priority="3" operator="greaterThan">
      <formula>0</formula>
    </cfRule>
    <cfRule type="cellIs" dxfId="80" priority="4" operator="greaterThan">
      <formula>1</formula>
    </cfRule>
  </conditionalFormatting>
  <pageMargins left="0" right="0" top="0" bottom="0" header="0.31496062992125984" footer="0.39370078740157483"/>
  <pageSetup scale="97"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97"/>
  <sheetViews>
    <sheetView showGridLines="0" zoomScale="145" zoomScaleNormal="145" zoomScaleSheetLayoutView="55" workbookViewId="0">
      <selection sqref="A1:B1"/>
    </sheetView>
  </sheetViews>
  <sheetFormatPr baseColWidth="10" defaultRowHeight="12.75"/>
  <cols>
    <col min="1" max="1" width="4.42578125" style="52" customWidth="1"/>
    <col min="2" max="2" width="56.140625" style="49" customWidth="1"/>
    <col min="3" max="3" width="14.5703125" style="50" customWidth="1"/>
    <col min="4" max="6" width="14.5703125" style="49" customWidth="1"/>
    <col min="7" max="7" width="1.140625" style="47" customWidth="1"/>
    <col min="8" max="9" width="14.5703125" style="47" customWidth="1"/>
    <col min="10" max="10" width="17.140625" style="48" customWidth="1"/>
    <col min="11" max="14" width="4.140625" style="47" customWidth="1"/>
    <col min="15" max="15" width="1.7109375" style="47" customWidth="1"/>
    <col min="16" max="17" width="6.5703125" style="47" customWidth="1"/>
    <col min="18" max="18" width="0.7109375" style="47" customWidth="1"/>
    <col min="19" max="19" width="4.140625" style="47" customWidth="1"/>
    <col min="20" max="20" width="11" style="47" customWidth="1"/>
    <col min="21" max="16384" width="11.42578125" style="47"/>
  </cols>
  <sheetData>
    <row r="1" spans="1:20" ht="46.5" customHeight="1">
      <c r="A1" s="294" t="s">
        <v>0</v>
      </c>
      <c r="B1" s="294"/>
      <c r="C1" s="24" t="s">
        <v>17</v>
      </c>
    </row>
    <row r="2" spans="1:20" ht="10.5" customHeight="1"/>
    <row r="3" spans="1:20" ht="54" customHeight="1">
      <c r="A3" s="295" t="s">
        <v>274</v>
      </c>
      <c r="B3" s="295"/>
      <c r="C3" s="295"/>
      <c r="D3" s="295"/>
      <c r="E3" s="295"/>
      <c r="F3" s="295"/>
      <c r="G3" s="295"/>
      <c r="H3" s="295"/>
      <c r="I3" s="295"/>
    </row>
    <row r="4" spans="1:20">
      <c r="A4" s="332" t="s">
        <v>5</v>
      </c>
      <c r="B4" s="317" t="s">
        <v>116</v>
      </c>
      <c r="C4" s="7"/>
      <c r="D4" s="7"/>
      <c r="E4" s="298" t="s">
        <v>1</v>
      </c>
      <c r="F4" s="298"/>
      <c r="G4" s="6"/>
      <c r="H4" s="296" t="s">
        <v>4</v>
      </c>
      <c r="I4" s="296"/>
    </row>
    <row r="5" spans="1:20" ht="12.75" customHeight="1">
      <c r="A5" s="332"/>
      <c r="B5" s="317"/>
      <c r="C5" s="292" t="s">
        <v>2</v>
      </c>
      <c r="D5" s="292" t="s">
        <v>14</v>
      </c>
      <c r="E5" s="292" t="s">
        <v>3</v>
      </c>
      <c r="F5" s="21" t="s">
        <v>10</v>
      </c>
      <c r="G5" s="44"/>
      <c r="H5" s="297"/>
      <c r="I5" s="297"/>
    </row>
    <row r="6" spans="1:20" ht="18">
      <c r="A6" s="332"/>
      <c r="B6" s="317"/>
      <c r="C6" s="292"/>
      <c r="D6" s="292"/>
      <c r="E6" s="292"/>
      <c r="F6" s="43" t="s">
        <v>18</v>
      </c>
      <c r="G6" s="43"/>
      <c r="H6" s="44" t="s">
        <v>14</v>
      </c>
      <c r="I6" s="44" t="s">
        <v>114</v>
      </c>
    </row>
    <row r="7" spans="1:20">
      <c r="A7" s="333"/>
      <c r="B7" s="318"/>
      <c r="C7" s="10" t="s">
        <v>6</v>
      </c>
      <c r="D7" s="10" t="s">
        <v>7</v>
      </c>
      <c r="E7" s="10" t="s">
        <v>8</v>
      </c>
      <c r="F7" s="11" t="s">
        <v>9</v>
      </c>
      <c r="G7" s="11"/>
      <c r="H7" s="11" t="s">
        <v>12</v>
      </c>
      <c r="I7" s="11" t="s">
        <v>13</v>
      </c>
    </row>
    <row r="8" spans="1:20" s="76" customFormat="1" ht="14.25">
      <c r="A8" s="79" t="s">
        <v>16</v>
      </c>
      <c r="B8" s="115"/>
      <c r="C8" s="288">
        <f>C9+C11+C13+C49+C52+C54+C57+C60+C62+C77+C75</f>
        <v>222345177752.84564</v>
      </c>
      <c r="D8" s="288">
        <f>D9+D11+D13+D49+D52+D54+D57+D60+D62+D77+D75</f>
        <v>216851003585.72977</v>
      </c>
      <c r="E8" s="288">
        <f>E9+E11+E13+E49+E52+E54+E57+E60+E62+E77+E75</f>
        <v>118488518937.13306</v>
      </c>
      <c r="F8" s="288">
        <f>F9+F11+F13+F49+F52+F54+F57+F60+F62+F77+F75</f>
        <v>113125480772.4305</v>
      </c>
      <c r="G8" s="74"/>
      <c r="H8" s="67">
        <f t="shared" ref="H8:H39" si="0">IF(F8=0,"n.a.",IF(D8=0,"n.a.",(F8/D8)*100))</f>
        <v>52.167377093879821</v>
      </c>
      <c r="I8" s="67">
        <f t="shared" ref="I8:I39" si="1">IF(F8=0,"n.a.",IF(E8=0,"n.a.",(F8/E8)*100))</f>
        <v>95.473790867832477</v>
      </c>
      <c r="J8" s="77"/>
      <c r="K8" s="16"/>
      <c r="L8" s="16"/>
      <c r="M8" s="16"/>
      <c r="N8" s="16"/>
      <c r="O8" s="16"/>
      <c r="P8" s="17"/>
      <c r="Q8" s="17"/>
      <c r="R8" s="18"/>
      <c r="S8" s="19"/>
      <c r="T8" s="19"/>
    </row>
    <row r="9" spans="1:20" s="73" customFormat="1" ht="14.25">
      <c r="A9" s="111" t="s">
        <v>21</v>
      </c>
      <c r="B9" s="110"/>
      <c r="C9" s="109">
        <f>C10</f>
        <v>350000000</v>
      </c>
      <c r="D9" s="109">
        <f>D10</f>
        <v>343980000</v>
      </c>
      <c r="E9" s="109">
        <f>E10</f>
        <v>0</v>
      </c>
      <c r="F9" s="109">
        <f>F10</f>
        <v>0</v>
      </c>
      <c r="G9" s="108"/>
      <c r="H9" s="107" t="str">
        <f t="shared" si="0"/>
        <v>n.a.</v>
      </c>
      <c r="I9" s="107" t="str">
        <f t="shared" si="1"/>
        <v>n.a.</v>
      </c>
      <c r="J9" s="48"/>
      <c r="K9" s="16"/>
      <c r="L9" s="16"/>
      <c r="M9" s="16"/>
      <c r="N9" s="16"/>
      <c r="O9" s="16"/>
      <c r="P9" s="17"/>
      <c r="Q9" s="17"/>
      <c r="R9" s="18"/>
      <c r="S9" s="19"/>
      <c r="T9" s="19"/>
    </row>
    <row r="10" spans="1:20">
      <c r="A10" s="69"/>
      <c r="B10" s="97" t="s">
        <v>273</v>
      </c>
      <c r="C10" s="72">
        <v>350000000</v>
      </c>
      <c r="D10" s="72">
        <v>343980000</v>
      </c>
      <c r="E10" s="72">
        <v>0</v>
      </c>
      <c r="F10" s="72">
        <v>0</v>
      </c>
      <c r="G10" s="68"/>
      <c r="H10" s="67" t="str">
        <f t="shared" si="0"/>
        <v>n.a.</v>
      </c>
      <c r="I10" s="67" t="str">
        <f t="shared" si="1"/>
        <v>n.a.</v>
      </c>
      <c r="K10" s="16"/>
      <c r="L10" s="16"/>
      <c r="M10" s="16"/>
      <c r="N10" s="16"/>
      <c r="O10" s="16"/>
      <c r="P10" s="17"/>
      <c r="Q10" s="17"/>
      <c r="R10" s="18"/>
      <c r="S10" s="19"/>
      <c r="T10" s="19"/>
    </row>
    <row r="11" spans="1:20" s="73" customFormat="1" ht="14.25">
      <c r="A11" s="111" t="s">
        <v>216</v>
      </c>
      <c r="B11" s="110"/>
      <c r="C11" s="109">
        <f>C12</f>
        <v>150000000</v>
      </c>
      <c r="D11" s="109">
        <f>D12</f>
        <v>150000000</v>
      </c>
      <c r="E11" s="109">
        <f>E12</f>
        <v>43227876</v>
      </c>
      <c r="F11" s="109">
        <f>F12</f>
        <v>43227876</v>
      </c>
      <c r="G11" s="109">
        <f>G12</f>
        <v>0</v>
      </c>
      <c r="H11" s="107">
        <f t="shared" si="0"/>
        <v>28.818584000000001</v>
      </c>
      <c r="I11" s="107">
        <f t="shared" si="1"/>
        <v>100</v>
      </c>
      <c r="J11" s="48"/>
      <c r="K11" s="16"/>
      <c r="L11" s="16"/>
      <c r="M11" s="16"/>
      <c r="N11" s="16"/>
      <c r="O11" s="16"/>
      <c r="P11" s="17"/>
      <c r="Q11" s="17"/>
      <c r="R11" s="18"/>
      <c r="S11" s="19"/>
      <c r="T11" s="19"/>
    </row>
    <row r="12" spans="1:20" s="73" customFormat="1" ht="14.25">
      <c r="A12" s="69"/>
      <c r="B12" s="97" t="s">
        <v>88</v>
      </c>
      <c r="C12" s="72">
        <v>150000000</v>
      </c>
      <c r="D12" s="72">
        <v>150000000</v>
      </c>
      <c r="E12" s="72">
        <v>43227876</v>
      </c>
      <c r="F12" s="72">
        <v>43227876</v>
      </c>
      <c r="G12" s="74"/>
      <c r="H12" s="67">
        <f t="shared" si="0"/>
        <v>28.818584000000001</v>
      </c>
      <c r="I12" s="67">
        <f t="shared" si="1"/>
        <v>100</v>
      </c>
      <c r="J12" s="48"/>
      <c r="K12" s="16"/>
      <c r="L12" s="16"/>
      <c r="M12" s="16"/>
      <c r="N12" s="16"/>
      <c r="O12" s="16"/>
      <c r="P12" s="17"/>
      <c r="Q12" s="17"/>
      <c r="R12" s="18"/>
      <c r="S12" s="19"/>
      <c r="T12" s="19"/>
    </row>
    <row r="13" spans="1:20" s="73" customFormat="1" ht="14.25">
      <c r="A13" s="111" t="s">
        <v>209</v>
      </c>
      <c r="B13" s="110"/>
      <c r="C13" s="109">
        <f>C14+C18+C31+C45</f>
        <v>205207179856.53564</v>
      </c>
      <c r="D13" s="109">
        <f>D14+D18+D31+D45</f>
        <v>199873829806.55557</v>
      </c>
      <c r="E13" s="109">
        <f>E14+E18+E31+E45</f>
        <v>110361631208.22699</v>
      </c>
      <c r="F13" s="109">
        <f>F14+F18+F31+F45</f>
        <v>105196970747.62479</v>
      </c>
      <c r="G13" s="108"/>
      <c r="H13" s="107">
        <f t="shared" si="0"/>
        <v>52.631688125172694</v>
      </c>
      <c r="I13" s="107">
        <f t="shared" si="1"/>
        <v>95.320239104786637</v>
      </c>
      <c r="J13" s="48"/>
      <c r="K13" s="16"/>
      <c r="L13" s="16"/>
      <c r="M13" s="16"/>
      <c r="N13" s="16"/>
      <c r="O13" s="16"/>
      <c r="P13" s="17"/>
      <c r="Q13" s="17"/>
      <c r="R13" s="18"/>
      <c r="S13" s="19"/>
      <c r="T13" s="19"/>
    </row>
    <row r="14" spans="1:20" s="73" customFormat="1" ht="14.25">
      <c r="A14" s="79"/>
      <c r="B14" s="113" t="s">
        <v>246</v>
      </c>
      <c r="C14" s="112">
        <f>C15+C16+C17</f>
        <v>15788636132.1544</v>
      </c>
      <c r="D14" s="112">
        <f>D15+D16+D17</f>
        <v>15705612792.5044</v>
      </c>
      <c r="E14" s="112">
        <f>E15+E16+E17</f>
        <v>13849301829.290878</v>
      </c>
      <c r="F14" s="112">
        <f>F15+F16+F17</f>
        <v>10556384735.002228</v>
      </c>
      <c r="G14" s="74"/>
      <c r="H14" s="67">
        <f t="shared" si="0"/>
        <v>67.214090112041518</v>
      </c>
      <c r="I14" s="67">
        <f t="shared" si="1"/>
        <v>76.223226738230039</v>
      </c>
      <c r="J14" s="48"/>
      <c r="K14" s="16"/>
      <c r="L14" s="16"/>
      <c r="M14" s="16"/>
      <c r="N14" s="16"/>
      <c r="O14" s="16"/>
      <c r="P14" s="17"/>
      <c r="Q14" s="17"/>
      <c r="R14" s="18"/>
      <c r="S14" s="19"/>
      <c r="T14" s="19"/>
    </row>
    <row r="15" spans="1:20">
      <c r="A15" s="69"/>
      <c r="B15" s="97" t="s">
        <v>76</v>
      </c>
      <c r="C15" s="72">
        <v>264297623</v>
      </c>
      <c r="D15" s="72">
        <v>264297623</v>
      </c>
      <c r="E15" s="72">
        <v>144530031.23000002</v>
      </c>
      <c r="F15" s="72">
        <v>144530031.23000002</v>
      </c>
      <c r="G15" s="68"/>
      <c r="H15" s="67">
        <f t="shared" si="0"/>
        <v>54.684574756845251</v>
      </c>
      <c r="I15" s="67">
        <f t="shared" si="1"/>
        <v>100</v>
      </c>
      <c r="K15" s="16"/>
      <c r="L15" s="16"/>
      <c r="M15" s="16"/>
      <c r="N15" s="16"/>
      <c r="O15" s="16"/>
      <c r="P15" s="17"/>
      <c r="Q15" s="17"/>
      <c r="R15" s="18"/>
      <c r="S15" s="19"/>
      <c r="T15" s="19"/>
    </row>
    <row r="16" spans="1:20">
      <c r="A16" s="69"/>
      <c r="B16" s="97" t="s">
        <v>264</v>
      </c>
      <c r="C16" s="72">
        <v>464452862</v>
      </c>
      <c r="D16" s="72">
        <v>381429522.35000014</v>
      </c>
      <c r="E16" s="72">
        <v>182568128.78</v>
      </c>
      <c r="F16" s="72">
        <v>182539941.02000001</v>
      </c>
      <c r="G16" s="68"/>
      <c r="H16" s="67">
        <f t="shared" si="0"/>
        <v>47.856794066532991</v>
      </c>
      <c r="I16" s="67">
        <f t="shared" si="1"/>
        <v>99.984560415781033</v>
      </c>
      <c r="K16" s="16"/>
      <c r="L16" s="16"/>
      <c r="M16" s="16"/>
      <c r="N16" s="16"/>
      <c r="O16" s="16"/>
      <c r="P16" s="17"/>
      <c r="Q16" s="17"/>
      <c r="R16" s="18"/>
      <c r="S16" s="19"/>
      <c r="T16" s="19"/>
    </row>
    <row r="17" spans="1:20">
      <c r="A17" s="69"/>
      <c r="B17" s="97" t="s">
        <v>78</v>
      </c>
      <c r="C17" s="72">
        <v>15059885647.1544</v>
      </c>
      <c r="D17" s="72">
        <v>15059885647.1544</v>
      </c>
      <c r="E17" s="72">
        <v>13522203669.280878</v>
      </c>
      <c r="F17" s="72">
        <v>10229314762.752228</v>
      </c>
      <c r="G17" s="68"/>
      <c r="H17" s="67">
        <f t="shared" si="0"/>
        <v>67.92425256353178</v>
      </c>
      <c r="I17" s="67">
        <f t="shared" si="1"/>
        <v>75.6482819881697</v>
      </c>
      <c r="K17" s="16"/>
      <c r="L17" s="16"/>
      <c r="M17" s="16"/>
      <c r="N17" s="16"/>
      <c r="O17" s="16"/>
      <c r="P17" s="17"/>
      <c r="Q17" s="17"/>
      <c r="R17" s="18"/>
      <c r="S17" s="19"/>
      <c r="T17" s="19"/>
    </row>
    <row r="18" spans="1:20" s="73" customFormat="1" ht="14.25">
      <c r="A18" s="79"/>
      <c r="B18" s="113" t="s">
        <v>239</v>
      </c>
      <c r="C18" s="114">
        <f>SUM(C19:C30)</f>
        <v>73981712941.077896</v>
      </c>
      <c r="D18" s="114">
        <f>SUM(D19:D30)</f>
        <v>72033143126.137894</v>
      </c>
      <c r="E18" s="114">
        <f>SUM(E19:E30)</f>
        <v>37235161242.642975</v>
      </c>
      <c r="F18" s="114">
        <f>SUM(F19:F30)</f>
        <v>36464851481.500816</v>
      </c>
      <c r="G18" s="74"/>
      <c r="H18" s="67">
        <f t="shared" si="0"/>
        <v>50.622324528650488</v>
      </c>
      <c r="I18" s="67">
        <f t="shared" si="1"/>
        <v>97.931230225854449</v>
      </c>
      <c r="J18" s="48"/>
      <c r="K18" s="16"/>
      <c r="L18" s="16"/>
      <c r="M18" s="16"/>
      <c r="N18" s="16"/>
      <c r="O18" s="16"/>
      <c r="P18" s="17"/>
      <c r="Q18" s="17"/>
      <c r="R18" s="18"/>
      <c r="S18" s="19"/>
      <c r="T18" s="19"/>
    </row>
    <row r="19" spans="1:20">
      <c r="A19" s="69"/>
      <c r="B19" s="97" t="s">
        <v>85</v>
      </c>
      <c r="C19" s="72">
        <v>2718071020</v>
      </c>
      <c r="D19" s="72">
        <v>2713736776.6400003</v>
      </c>
      <c r="E19" s="72">
        <v>1202375950.27</v>
      </c>
      <c r="F19" s="72">
        <v>1183289974.73</v>
      </c>
      <c r="G19" s="68"/>
      <c r="H19" s="67">
        <f t="shared" si="0"/>
        <v>43.603712228681388</v>
      </c>
      <c r="I19" s="67">
        <f t="shared" si="1"/>
        <v>98.412644935578257</v>
      </c>
      <c r="K19" s="16"/>
      <c r="L19" s="16"/>
      <c r="M19" s="16"/>
      <c r="N19" s="16"/>
      <c r="O19" s="16"/>
      <c r="P19" s="17"/>
      <c r="Q19" s="17"/>
      <c r="R19" s="18"/>
      <c r="S19" s="19"/>
      <c r="T19" s="19"/>
    </row>
    <row r="20" spans="1:20">
      <c r="A20" s="69"/>
      <c r="B20" s="97" t="s">
        <v>272</v>
      </c>
      <c r="C20" s="72">
        <v>35394392437</v>
      </c>
      <c r="D20" s="72">
        <v>35312228214.699982</v>
      </c>
      <c r="E20" s="72">
        <v>18569144181.249996</v>
      </c>
      <c r="F20" s="72">
        <v>18225257127.5</v>
      </c>
      <c r="G20" s="68"/>
      <c r="H20" s="67">
        <f t="shared" si="0"/>
        <v>51.611744851357422</v>
      </c>
      <c r="I20" s="67">
        <f t="shared" si="1"/>
        <v>98.14807268233055</v>
      </c>
      <c r="K20" s="16"/>
      <c r="L20" s="16"/>
      <c r="M20" s="16"/>
      <c r="N20" s="16"/>
      <c r="O20" s="16"/>
      <c r="P20" s="17"/>
      <c r="Q20" s="17"/>
      <c r="R20" s="18"/>
      <c r="S20" s="19"/>
      <c r="T20" s="19"/>
    </row>
    <row r="21" spans="1:20">
      <c r="A21" s="69"/>
      <c r="B21" s="97" t="s">
        <v>271</v>
      </c>
      <c r="C21" s="72">
        <v>215060484</v>
      </c>
      <c r="D21" s="72">
        <v>212520574.29000002</v>
      </c>
      <c r="E21" s="72">
        <v>55554378.180000007</v>
      </c>
      <c r="F21" s="72">
        <v>55554378.180000007</v>
      </c>
      <c r="G21" s="68"/>
      <c r="H21" s="67">
        <f t="shared" si="0"/>
        <v>26.140705842527961</v>
      </c>
      <c r="I21" s="67">
        <f t="shared" si="1"/>
        <v>100</v>
      </c>
      <c r="K21" s="16"/>
      <c r="L21" s="16"/>
      <c r="M21" s="16"/>
      <c r="N21" s="16"/>
      <c r="O21" s="16"/>
      <c r="P21" s="17"/>
      <c r="Q21" s="17"/>
      <c r="R21" s="18"/>
      <c r="S21" s="19"/>
      <c r="T21" s="19"/>
    </row>
    <row r="22" spans="1:20">
      <c r="A22" s="69"/>
      <c r="B22" s="97" t="s">
        <v>257</v>
      </c>
      <c r="C22" s="72">
        <v>1244709</v>
      </c>
      <c r="D22" s="72">
        <v>1210566.3899999999</v>
      </c>
      <c r="E22" s="72">
        <v>633907.80999999994</v>
      </c>
      <c r="F22" s="72">
        <v>633907.80999999994</v>
      </c>
      <c r="G22" s="68"/>
      <c r="H22" s="67">
        <f t="shared" si="0"/>
        <v>52.364563830324087</v>
      </c>
      <c r="I22" s="67">
        <f t="shared" si="1"/>
        <v>100</v>
      </c>
      <c r="K22" s="16"/>
      <c r="L22" s="16"/>
      <c r="M22" s="16"/>
      <c r="N22" s="16"/>
      <c r="O22" s="16"/>
      <c r="P22" s="17"/>
      <c r="Q22" s="17"/>
      <c r="R22" s="18"/>
      <c r="S22" s="19"/>
      <c r="T22" s="19"/>
    </row>
    <row r="23" spans="1:20">
      <c r="A23" s="69"/>
      <c r="B23" s="97" t="s">
        <v>80</v>
      </c>
      <c r="C23" s="72">
        <v>36991373</v>
      </c>
      <c r="D23" s="72">
        <v>37465260</v>
      </c>
      <c r="E23" s="72">
        <v>17898627.759999998</v>
      </c>
      <c r="F23" s="72">
        <v>17895951.379999999</v>
      </c>
      <c r="G23" s="68"/>
      <c r="H23" s="67">
        <f t="shared" si="0"/>
        <v>47.766788165890212</v>
      </c>
      <c r="I23" s="67">
        <f t="shared" si="1"/>
        <v>99.985047010106669</v>
      </c>
      <c r="K23" s="16"/>
      <c r="L23" s="16"/>
      <c r="M23" s="16"/>
      <c r="N23" s="16"/>
      <c r="O23" s="16"/>
      <c r="P23" s="17"/>
      <c r="Q23" s="17"/>
      <c r="R23" s="18"/>
      <c r="S23" s="19"/>
      <c r="T23" s="19"/>
    </row>
    <row r="24" spans="1:20">
      <c r="A24" s="69"/>
      <c r="B24" s="97" t="s">
        <v>78</v>
      </c>
      <c r="C24" s="72">
        <v>2022924379.0778999</v>
      </c>
      <c r="D24" s="72">
        <v>2022924379.0778999</v>
      </c>
      <c r="E24" s="72">
        <v>1570759069.8029828</v>
      </c>
      <c r="F24" s="72">
        <v>1163679531.690815</v>
      </c>
      <c r="G24" s="68"/>
      <c r="H24" s="67">
        <f t="shared" si="0"/>
        <v>57.524618504091066</v>
      </c>
      <c r="I24" s="67">
        <f t="shared" si="1"/>
        <v>74.083897019087274</v>
      </c>
      <c r="K24" s="16"/>
      <c r="L24" s="16"/>
      <c r="M24" s="16"/>
      <c r="N24" s="16"/>
      <c r="O24" s="16"/>
      <c r="P24" s="17"/>
      <c r="Q24" s="17"/>
      <c r="R24" s="18"/>
      <c r="S24" s="19"/>
      <c r="T24" s="19"/>
    </row>
    <row r="25" spans="1:20">
      <c r="A25" s="69"/>
      <c r="B25" s="97" t="s">
        <v>270</v>
      </c>
      <c r="C25" s="72">
        <v>4915312760</v>
      </c>
      <c r="D25" s="72">
        <v>4363121212</v>
      </c>
      <c r="E25" s="72">
        <v>2171827435.8200002</v>
      </c>
      <c r="F25" s="72">
        <v>2171813403.71</v>
      </c>
      <c r="G25" s="68"/>
      <c r="H25" s="67">
        <f t="shared" si="0"/>
        <v>49.77660024059859</v>
      </c>
      <c r="I25" s="67">
        <f t="shared" si="1"/>
        <v>99.999353903087851</v>
      </c>
      <c r="K25" s="16"/>
      <c r="L25" s="16"/>
      <c r="M25" s="16"/>
      <c r="N25" s="16"/>
      <c r="O25" s="16"/>
      <c r="P25" s="17"/>
      <c r="Q25" s="17"/>
      <c r="R25" s="18"/>
      <c r="S25" s="19"/>
      <c r="T25" s="19"/>
    </row>
    <row r="26" spans="1:20">
      <c r="A26" s="69"/>
      <c r="B26" s="97" t="s">
        <v>264</v>
      </c>
      <c r="C26" s="72">
        <v>70185930</v>
      </c>
      <c r="D26" s="72">
        <v>53209269.649999999</v>
      </c>
      <c r="E26" s="72">
        <v>421480.39</v>
      </c>
      <c r="F26" s="72">
        <v>415889.13</v>
      </c>
      <c r="G26" s="68"/>
      <c r="H26" s="67">
        <f t="shared" si="0"/>
        <v>0.78161029597969689</v>
      </c>
      <c r="I26" s="67">
        <f t="shared" si="1"/>
        <v>98.673423453935783</v>
      </c>
      <c r="K26" s="16"/>
      <c r="L26" s="16"/>
      <c r="M26" s="16"/>
      <c r="N26" s="16"/>
      <c r="O26" s="16"/>
      <c r="P26" s="17"/>
      <c r="Q26" s="17"/>
      <c r="R26" s="18"/>
      <c r="S26" s="19"/>
      <c r="T26" s="19"/>
    </row>
    <row r="27" spans="1:20">
      <c r="A27" s="69"/>
      <c r="B27" s="97" t="s">
        <v>263</v>
      </c>
      <c r="C27" s="72">
        <v>11611952</v>
      </c>
      <c r="D27" s="72">
        <v>11611952</v>
      </c>
      <c r="E27" s="72">
        <v>0</v>
      </c>
      <c r="F27" s="72">
        <v>0</v>
      </c>
      <c r="G27" s="68"/>
      <c r="H27" s="67" t="str">
        <f t="shared" si="0"/>
        <v>n.a.</v>
      </c>
      <c r="I27" s="67" t="str">
        <f t="shared" si="1"/>
        <v>n.a.</v>
      </c>
      <c r="K27" s="16"/>
      <c r="L27" s="16"/>
      <c r="M27" s="16"/>
      <c r="N27" s="16"/>
      <c r="O27" s="16"/>
      <c r="P27" s="17"/>
      <c r="Q27" s="17"/>
      <c r="R27" s="18"/>
      <c r="S27" s="19"/>
      <c r="T27" s="19"/>
    </row>
    <row r="28" spans="1:20">
      <c r="A28" s="69"/>
      <c r="B28" s="97" t="s">
        <v>256</v>
      </c>
      <c r="C28" s="72">
        <v>24737087209</v>
      </c>
      <c r="D28" s="72">
        <v>24720224326</v>
      </c>
      <c r="E28" s="72">
        <v>13210790077.869997</v>
      </c>
      <c r="F28" s="72">
        <v>13210790077.869997</v>
      </c>
      <c r="G28" s="68"/>
      <c r="H28" s="67">
        <f t="shared" si="0"/>
        <v>53.44122247295013</v>
      </c>
      <c r="I28" s="67">
        <f t="shared" si="1"/>
        <v>100</v>
      </c>
      <c r="K28" s="16"/>
      <c r="L28" s="16"/>
      <c r="M28" s="16"/>
      <c r="N28" s="16"/>
      <c r="O28" s="16"/>
      <c r="P28" s="17"/>
      <c r="Q28" s="17"/>
      <c r="R28" s="18"/>
      <c r="S28" s="19"/>
      <c r="T28" s="19"/>
    </row>
    <row r="29" spans="1:20">
      <c r="A29" s="69"/>
      <c r="B29" s="97" t="s">
        <v>71</v>
      </c>
      <c r="C29" s="72">
        <v>3760915485</v>
      </c>
      <c r="D29" s="72">
        <v>2502339412.6900001</v>
      </c>
      <c r="E29" s="72">
        <v>381634965.51999992</v>
      </c>
      <c r="F29" s="72">
        <v>381400071.52999997</v>
      </c>
      <c r="G29" s="68"/>
      <c r="H29" s="67">
        <f t="shared" si="0"/>
        <v>15.241740173048592</v>
      </c>
      <c r="I29" s="67">
        <f t="shared" si="1"/>
        <v>99.938450610865843</v>
      </c>
      <c r="K29" s="16"/>
      <c r="L29" s="16"/>
      <c r="M29" s="16"/>
      <c r="N29" s="16"/>
      <c r="O29" s="16"/>
      <c r="P29" s="17"/>
      <c r="Q29" s="17"/>
      <c r="R29" s="18"/>
      <c r="S29" s="19"/>
      <c r="T29" s="19"/>
    </row>
    <row r="30" spans="1:20">
      <c r="A30" s="69"/>
      <c r="B30" s="97" t="s">
        <v>260</v>
      </c>
      <c r="C30" s="72">
        <v>97915203</v>
      </c>
      <c r="D30" s="72">
        <v>82551182.700000003</v>
      </c>
      <c r="E30" s="72">
        <v>54121167.969999999</v>
      </c>
      <c r="F30" s="72">
        <v>54121167.969999999</v>
      </c>
      <c r="G30" s="68"/>
      <c r="H30" s="67">
        <f t="shared" si="0"/>
        <v>65.560742075231332</v>
      </c>
      <c r="I30" s="67">
        <f t="shared" si="1"/>
        <v>100</v>
      </c>
      <c r="K30" s="16"/>
      <c r="L30" s="16"/>
      <c r="M30" s="16"/>
      <c r="N30" s="16"/>
      <c r="O30" s="16"/>
      <c r="P30" s="17"/>
      <c r="Q30" s="17"/>
      <c r="R30" s="18"/>
      <c r="S30" s="19"/>
      <c r="T30" s="19"/>
    </row>
    <row r="31" spans="1:20" s="73" customFormat="1" ht="14.25">
      <c r="A31" s="79"/>
      <c r="B31" s="113" t="s">
        <v>269</v>
      </c>
      <c r="C31" s="112">
        <f>SUM(C32:C44)</f>
        <v>113604938007.15833</v>
      </c>
      <c r="D31" s="112">
        <f>SUM(D32:D44)</f>
        <v>110285806093.16742</v>
      </c>
      <c r="E31" s="112">
        <f>SUM(E32:E44)</f>
        <v>58269549080.653625</v>
      </c>
      <c r="F31" s="112">
        <f>SUM(F32:F44)</f>
        <v>57184922118.085152</v>
      </c>
      <c r="G31" s="74"/>
      <c r="H31" s="67">
        <f t="shared" si="0"/>
        <v>51.851570155615832</v>
      </c>
      <c r="I31" s="67">
        <f t="shared" si="1"/>
        <v>98.138604160009564</v>
      </c>
      <c r="J31" s="48"/>
      <c r="K31" s="16"/>
      <c r="L31" s="16"/>
      <c r="M31" s="16"/>
      <c r="N31" s="16"/>
      <c r="O31" s="16"/>
      <c r="P31" s="17"/>
      <c r="Q31" s="17"/>
      <c r="R31" s="18"/>
      <c r="S31" s="19"/>
      <c r="T31" s="19"/>
    </row>
    <row r="32" spans="1:20">
      <c r="A32" s="69"/>
      <c r="B32" s="97" t="s">
        <v>268</v>
      </c>
      <c r="C32" s="72">
        <v>40108069449</v>
      </c>
      <c r="D32" s="72">
        <v>40651386275.749992</v>
      </c>
      <c r="E32" s="72">
        <v>23014364647.259987</v>
      </c>
      <c r="F32" s="72">
        <v>22004969189.109982</v>
      </c>
      <c r="G32" s="68"/>
      <c r="H32" s="67">
        <f t="shared" si="0"/>
        <v>54.130919521031771</v>
      </c>
      <c r="I32" s="67">
        <f t="shared" si="1"/>
        <v>95.61406333122396</v>
      </c>
      <c r="K32" s="16"/>
      <c r="L32" s="16"/>
      <c r="M32" s="16"/>
      <c r="N32" s="16"/>
      <c r="O32" s="16"/>
      <c r="P32" s="17"/>
      <c r="Q32" s="17"/>
      <c r="R32" s="18"/>
      <c r="S32" s="19"/>
      <c r="T32" s="19"/>
    </row>
    <row r="33" spans="1:20">
      <c r="A33" s="69"/>
      <c r="B33" s="97" t="s">
        <v>257</v>
      </c>
      <c r="C33" s="72">
        <v>2437585681.1583147</v>
      </c>
      <c r="D33" s="72">
        <v>2465394172.2474098</v>
      </c>
      <c r="E33" s="72">
        <v>1390729326.1336393</v>
      </c>
      <c r="F33" s="72">
        <v>1315820020.0051703</v>
      </c>
      <c r="G33" s="68"/>
      <c r="H33" s="67">
        <f t="shared" si="0"/>
        <v>53.371587992588296</v>
      </c>
      <c r="I33" s="67">
        <f t="shared" si="1"/>
        <v>94.613667467793746</v>
      </c>
      <c r="K33" s="16"/>
      <c r="L33" s="16"/>
      <c r="M33" s="16"/>
      <c r="N33" s="16"/>
      <c r="O33" s="16"/>
      <c r="P33" s="17"/>
      <c r="Q33" s="17"/>
      <c r="R33" s="18"/>
      <c r="S33" s="19"/>
      <c r="T33" s="19"/>
    </row>
    <row r="34" spans="1:20">
      <c r="A34" s="69"/>
      <c r="B34" s="97" t="s">
        <v>267</v>
      </c>
      <c r="C34" s="72">
        <v>185770936</v>
      </c>
      <c r="D34" s="72">
        <v>185770936</v>
      </c>
      <c r="E34" s="72">
        <v>92885465</v>
      </c>
      <c r="F34" s="72">
        <v>92885465</v>
      </c>
      <c r="G34" s="68"/>
      <c r="H34" s="67">
        <f t="shared" si="0"/>
        <v>49.999998385107993</v>
      </c>
      <c r="I34" s="67">
        <f t="shared" si="1"/>
        <v>100</v>
      </c>
      <c r="K34" s="16"/>
      <c r="L34" s="16"/>
      <c r="M34" s="16"/>
      <c r="N34" s="16"/>
      <c r="O34" s="16"/>
      <c r="P34" s="17"/>
      <c r="Q34" s="17"/>
      <c r="R34" s="18"/>
      <c r="S34" s="19"/>
      <c r="T34" s="19"/>
    </row>
    <row r="35" spans="1:20">
      <c r="A35" s="69"/>
      <c r="B35" s="97" t="s">
        <v>266</v>
      </c>
      <c r="C35" s="72">
        <v>448000000</v>
      </c>
      <c r="D35" s="72">
        <v>448000000</v>
      </c>
      <c r="E35" s="72">
        <v>343961611</v>
      </c>
      <c r="F35" s="72">
        <v>343961611</v>
      </c>
      <c r="G35" s="68"/>
      <c r="H35" s="67">
        <f t="shared" si="0"/>
        <v>76.777145312499997</v>
      </c>
      <c r="I35" s="67">
        <f t="shared" si="1"/>
        <v>100</v>
      </c>
      <c r="K35" s="16"/>
      <c r="L35" s="16"/>
      <c r="M35" s="16"/>
      <c r="N35" s="16"/>
      <c r="O35" s="16"/>
      <c r="P35" s="17"/>
      <c r="Q35" s="17"/>
      <c r="R35" s="18"/>
      <c r="S35" s="19"/>
      <c r="T35" s="19"/>
    </row>
    <row r="36" spans="1:20">
      <c r="A36" s="69"/>
      <c r="B36" s="97" t="s">
        <v>265</v>
      </c>
      <c r="C36" s="72">
        <v>7266471964</v>
      </c>
      <c r="D36" s="72">
        <v>5728197760.9000006</v>
      </c>
      <c r="E36" s="72">
        <v>2021224628.5400002</v>
      </c>
      <c r="F36" s="72">
        <v>2021005797.2500002</v>
      </c>
      <c r="G36" s="68"/>
      <c r="H36" s="67">
        <f t="shared" si="0"/>
        <v>35.281704326710688</v>
      </c>
      <c r="I36" s="67">
        <f t="shared" si="1"/>
        <v>99.989173331508525</v>
      </c>
      <c r="K36" s="16"/>
      <c r="L36" s="16"/>
      <c r="M36" s="16"/>
      <c r="N36" s="16"/>
      <c r="O36" s="16"/>
      <c r="P36" s="17"/>
      <c r="Q36" s="17"/>
      <c r="R36" s="18"/>
      <c r="S36" s="19"/>
      <c r="T36" s="19"/>
    </row>
    <row r="37" spans="1:20">
      <c r="A37" s="69"/>
      <c r="B37" s="97" t="s">
        <v>264</v>
      </c>
      <c r="C37" s="72">
        <v>80371860</v>
      </c>
      <c r="D37" s="72">
        <v>80371860</v>
      </c>
      <c r="E37" s="72">
        <v>0</v>
      </c>
      <c r="F37" s="72">
        <v>0</v>
      </c>
      <c r="G37" s="68"/>
      <c r="H37" s="67" t="str">
        <f t="shared" si="0"/>
        <v>n.a.</v>
      </c>
      <c r="I37" s="67" t="str">
        <f t="shared" si="1"/>
        <v>n.a.</v>
      </c>
      <c r="K37" s="16"/>
      <c r="L37" s="16"/>
      <c r="M37" s="16"/>
      <c r="N37" s="16"/>
      <c r="O37" s="16"/>
      <c r="P37" s="17"/>
      <c r="Q37" s="17"/>
      <c r="R37" s="18"/>
      <c r="S37" s="19"/>
      <c r="T37" s="19"/>
    </row>
    <row r="38" spans="1:20">
      <c r="A38" s="69"/>
      <c r="B38" s="97" t="s">
        <v>263</v>
      </c>
      <c r="C38" s="72">
        <v>825094118</v>
      </c>
      <c r="D38" s="72">
        <v>825094118</v>
      </c>
      <c r="E38" s="72">
        <v>53967231.400000006</v>
      </c>
      <c r="F38" s="72">
        <v>53965608.350000001</v>
      </c>
      <c r="G38" s="68"/>
      <c r="H38" s="67">
        <f t="shared" si="0"/>
        <v>6.5405396999812337</v>
      </c>
      <c r="I38" s="67">
        <f t="shared" si="1"/>
        <v>99.996992526839151</v>
      </c>
      <c r="K38" s="16"/>
      <c r="L38" s="16"/>
      <c r="M38" s="16"/>
      <c r="N38" s="16"/>
      <c r="O38" s="16"/>
      <c r="P38" s="17"/>
      <c r="Q38" s="17"/>
      <c r="R38" s="18"/>
      <c r="S38" s="19"/>
      <c r="T38" s="19"/>
    </row>
    <row r="39" spans="1:20">
      <c r="A39" s="69"/>
      <c r="B39" s="97" t="s">
        <v>262</v>
      </c>
      <c r="C39" s="72">
        <v>4021911262</v>
      </c>
      <c r="D39" s="72">
        <v>2901007033.8999996</v>
      </c>
      <c r="E39" s="72">
        <v>185975276.42999998</v>
      </c>
      <c r="F39" s="72">
        <v>185891022.83000001</v>
      </c>
      <c r="G39" s="68"/>
      <c r="H39" s="67">
        <f t="shared" si="0"/>
        <v>6.4078101382641401</v>
      </c>
      <c r="I39" s="67">
        <f t="shared" si="1"/>
        <v>99.954696343719817</v>
      </c>
      <c r="K39" s="16"/>
      <c r="L39" s="16"/>
      <c r="M39" s="16"/>
      <c r="N39" s="16"/>
      <c r="O39" s="16"/>
      <c r="P39" s="17"/>
      <c r="Q39" s="17"/>
      <c r="R39" s="18"/>
      <c r="S39" s="19"/>
      <c r="T39" s="19"/>
    </row>
    <row r="40" spans="1:20">
      <c r="A40" s="69"/>
      <c r="B40" s="97" t="s">
        <v>256</v>
      </c>
      <c r="C40" s="72">
        <v>51780953609</v>
      </c>
      <c r="D40" s="72">
        <v>52083641479.300018</v>
      </c>
      <c r="E40" s="72">
        <v>29756750868</v>
      </c>
      <c r="F40" s="72">
        <v>29756750868</v>
      </c>
      <c r="G40" s="68"/>
      <c r="H40" s="67">
        <f t="shared" ref="H40:H71" si="2">IF(F40=0,"n.a.",IF(D40=0,"n.a.",(F40/D40)*100))</f>
        <v>57.132623646959182</v>
      </c>
      <c r="I40" s="67">
        <f t="shared" ref="I40:I71" si="3">IF(F40=0,"n.a.",IF(E40=0,"n.a.",(F40/E40)*100))</f>
        <v>100</v>
      </c>
      <c r="K40" s="16"/>
      <c r="L40" s="16"/>
      <c r="M40" s="16"/>
      <c r="N40" s="16"/>
      <c r="O40" s="16"/>
      <c r="P40" s="17"/>
      <c r="Q40" s="17"/>
      <c r="R40" s="18"/>
      <c r="S40" s="19"/>
      <c r="T40" s="19"/>
    </row>
    <row r="41" spans="1:20">
      <c r="A41" s="69"/>
      <c r="B41" s="97" t="s">
        <v>261</v>
      </c>
      <c r="C41" s="72">
        <v>412123172</v>
      </c>
      <c r="D41" s="72">
        <v>374534530.39999998</v>
      </c>
      <c r="E41" s="72">
        <v>0</v>
      </c>
      <c r="F41" s="72">
        <v>0</v>
      </c>
      <c r="G41" s="68"/>
      <c r="H41" s="67" t="str">
        <f t="shared" si="2"/>
        <v>n.a.</v>
      </c>
      <c r="I41" s="67" t="str">
        <f t="shared" si="3"/>
        <v>n.a.</v>
      </c>
      <c r="K41" s="16"/>
      <c r="L41" s="16"/>
      <c r="M41" s="16"/>
      <c r="N41" s="16"/>
      <c r="O41" s="16"/>
      <c r="P41" s="17"/>
      <c r="Q41" s="17"/>
      <c r="R41" s="18"/>
      <c r="S41" s="19"/>
      <c r="T41" s="19"/>
    </row>
    <row r="42" spans="1:20">
      <c r="A42" s="69"/>
      <c r="B42" s="97" t="s">
        <v>71</v>
      </c>
      <c r="C42" s="72">
        <v>2612482587</v>
      </c>
      <c r="D42" s="72">
        <v>1831421558.3700001</v>
      </c>
      <c r="E42" s="72">
        <v>536736.29</v>
      </c>
      <c r="F42" s="72">
        <v>532547.31000000006</v>
      </c>
      <c r="G42" s="68"/>
      <c r="H42" s="67">
        <f t="shared" si="2"/>
        <v>2.9078357605115082E-2</v>
      </c>
      <c r="I42" s="67">
        <f t="shared" si="3"/>
        <v>99.219545971076414</v>
      </c>
      <c r="K42" s="16"/>
      <c r="L42" s="16"/>
      <c r="M42" s="16"/>
      <c r="N42" s="16"/>
      <c r="O42" s="16"/>
      <c r="P42" s="17"/>
      <c r="Q42" s="17"/>
      <c r="R42" s="18"/>
      <c r="S42" s="19"/>
      <c r="T42" s="19"/>
    </row>
    <row r="43" spans="1:20">
      <c r="A43" s="69"/>
      <c r="B43" s="97" t="s">
        <v>260</v>
      </c>
      <c r="C43" s="72">
        <v>713046005</v>
      </c>
      <c r="D43" s="72">
        <v>413581872.5</v>
      </c>
      <c r="E43" s="72">
        <v>342480000</v>
      </c>
      <c r="F43" s="72">
        <v>342480000</v>
      </c>
      <c r="G43" s="68"/>
      <c r="H43" s="67">
        <f t="shared" si="2"/>
        <v>82.808271535160188</v>
      </c>
      <c r="I43" s="67">
        <f t="shared" si="3"/>
        <v>100</v>
      </c>
      <c r="K43" s="16"/>
      <c r="L43" s="16"/>
      <c r="M43" s="16"/>
      <c r="N43" s="16"/>
      <c r="O43" s="16"/>
      <c r="P43" s="17"/>
      <c r="Q43" s="17"/>
      <c r="R43" s="18"/>
      <c r="S43" s="19"/>
      <c r="T43" s="19"/>
    </row>
    <row r="44" spans="1:20">
      <c r="A44" s="69"/>
      <c r="B44" s="97" t="s">
        <v>259</v>
      </c>
      <c r="C44" s="72">
        <v>2713057364</v>
      </c>
      <c r="D44" s="72">
        <v>2297404495.8000002</v>
      </c>
      <c r="E44" s="72">
        <v>1066673290.6</v>
      </c>
      <c r="F44" s="72">
        <v>1066659989.23</v>
      </c>
      <c r="G44" s="68"/>
      <c r="H44" s="67">
        <f t="shared" si="2"/>
        <v>46.428915377331869</v>
      </c>
      <c r="I44" s="67">
        <f t="shared" si="3"/>
        <v>99.998753004306266</v>
      </c>
      <c r="K44" s="16"/>
      <c r="L44" s="16"/>
      <c r="M44" s="16"/>
      <c r="N44" s="16"/>
      <c r="O44" s="16"/>
      <c r="P44" s="17"/>
      <c r="Q44" s="17"/>
      <c r="R44" s="18"/>
      <c r="S44" s="19"/>
      <c r="T44" s="19"/>
    </row>
    <row r="45" spans="1:20" s="73" customFormat="1" ht="14.25">
      <c r="A45" s="79"/>
      <c r="B45" s="113" t="s">
        <v>258</v>
      </c>
      <c r="C45" s="112">
        <f>C46+C48+C47</f>
        <v>1831892776.1450114</v>
      </c>
      <c r="D45" s="112">
        <f>D46+D48+D47</f>
        <v>1849267794.7458823</v>
      </c>
      <c r="E45" s="112">
        <f>E46+E48+E47</f>
        <v>1007619055.6395061</v>
      </c>
      <c r="F45" s="112">
        <f>F46+F48+F47</f>
        <v>990812413.03659296</v>
      </c>
      <c r="G45" s="74"/>
      <c r="H45" s="67">
        <f t="shared" si="2"/>
        <v>53.578633438146575</v>
      </c>
      <c r="I45" s="67">
        <f t="shared" si="3"/>
        <v>98.332043989358027</v>
      </c>
      <c r="J45" s="48"/>
      <c r="K45" s="16"/>
      <c r="L45" s="16"/>
      <c r="M45" s="16"/>
      <c r="N45" s="16"/>
      <c r="O45" s="16"/>
      <c r="P45" s="17"/>
      <c r="Q45" s="17"/>
      <c r="R45" s="18"/>
      <c r="S45" s="19"/>
      <c r="T45" s="19"/>
    </row>
    <row r="46" spans="1:20">
      <c r="A46" s="69"/>
      <c r="B46" s="97" t="s">
        <v>257</v>
      </c>
      <c r="C46" s="72">
        <v>546896420.14501131</v>
      </c>
      <c r="D46" s="72">
        <v>553135529.74588227</v>
      </c>
      <c r="E46" s="72">
        <v>312023858.57950616</v>
      </c>
      <c r="F46" s="72">
        <v>295217215.97659302</v>
      </c>
      <c r="G46" s="68"/>
      <c r="H46" s="67">
        <f t="shared" si="2"/>
        <v>53.37158799258831</v>
      </c>
      <c r="I46" s="67">
        <f t="shared" si="3"/>
        <v>94.613667467793761</v>
      </c>
      <c r="K46" s="16"/>
      <c r="L46" s="16"/>
      <c r="M46" s="16"/>
      <c r="N46" s="16"/>
      <c r="O46" s="16"/>
      <c r="P46" s="17"/>
      <c r="Q46" s="17"/>
      <c r="R46" s="18"/>
      <c r="S46" s="19"/>
      <c r="T46" s="19"/>
    </row>
    <row r="47" spans="1:20">
      <c r="A47" s="69"/>
      <c r="B47" s="97" t="s">
        <v>76</v>
      </c>
      <c r="C47" s="72">
        <v>205767174</v>
      </c>
      <c r="D47" s="72">
        <v>216903083</v>
      </c>
      <c r="E47" s="72">
        <v>102270197.06</v>
      </c>
      <c r="F47" s="72">
        <v>102270197.06</v>
      </c>
      <c r="G47" s="68"/>
      <c r="H47" s="67">
        <f t="shared" si="2"/>
        <v>47.150181383083435</v>
      </c>
      <c r="I47" s="67">
        <f t="shared" si="3"/>
        <v>100</v>
      </c>
      <c r="K47" s="16"/>
      <c r="L47" s="16"/>
      <c r="M47" s="16"/>
      <c r="N47" s="16"/>
      <c r="O47" s="16"/>
      <c r="P47" s="17"/>
      <c r="Q47" s="17"/>
      <c r="R47" s="18"/>
      <c r="S47" s="19"/>
      <c r="T47" s="19"/>
    </row>
    <row r="48" spans="1:20">
      <c r="A48" s="69"/>
      <c r="B48" s="97" t="s">
        <v>256</v>
      </c>
      <c r="C48" s="72">
        <v>1079229182</v>
      </c>
      <c r="D48" s="72">
        <v>1079229182</v>
      </c>
      <c r="E48" s="72">
        <v>593325000</v>
      </c>
      <c r="F48" s="72">
        <v>593325000</v>
      </c>
      <c r="G48" s="68"/>
      <c r="H48" s="67">
        <f t="shared" si="2"/>
        <v>54.976738017819841</v>
      </c>
      <c r="I48" s="67">
        <f t="shared" si="3"/>
        <v>100</v>
      </c>
      <c r="K48" s="16"/>
      <c r="L48" s="16"/>
      <c r="M48" s="16"/>
      <c r="N48" s="16"/>
      <c r="O48" s="16"/>
      <c r="P48" s="17"/>
      <c r="Q48" s="17"/>
      <c r="R48" s="18"/>
      <c r="S48" s="19"/>
      <c r="T48" s="19"/>
    </row>
    <row r="49" spans="1:20" s="73" customFormat="1" ht="14.25">
      <c r="A49" s="111" t="s">
        <v>23</v>
      </c>
      <c r="B49" s="110"/>
      <c r="C49" s="109">
        <f>C50+C51</f>
        <v>1061789699.6800001</v>
      </c>
      <c r="D49" s="109">
        <f>D50+D51</f>
        <v>1000440251.5700001</v>
      </c>
      <c r="E49" s="109">
        <f>E50+E51</f>
        <v>340812096.32000005</v>
      </c>
      <c r="F49" s="109">
        <f>F50+F51</f>
        <v>340654492.10000002</v>
      </c>
      <c r="G49" s="108"/>
      <c r="H49" s="107">
        <f t="shared" si="2"/>
        <v>34.050458442211593</v>
      </c>
      <c r="I49" s="107">
        <f t="shared" si="3"/>
        <v>99.953756271651798</v>
      </c>
      <c r="J49" s="48"/>
      <c r="K49" s="16"/>
      <c r="L49" s="16"/>
      <c r="M49" s="16"/>
      <c r="N49" s="16"/>
      <c r="O49" s="16"/>
      <c r="P49" s="17"/>
      <c r="Q49" s="17"/>
      <c r="R49" s="18"/>
      <c r="S49" s="19"/>
      <c r="T49" s="19"/>
    </row>
    <row r="50" spans="1:20">
      <c r="A50" s="69"/>
      <c r="B50" s="97" t="s">
        <v>68</v>
      </c>
      <c r="C50" s="72">
        <v>703990773.68000007</v>
      </c>
      <c r="D50" s="72">
        <v>655002722.57000005</v>
      </c>
      <c r="E50" s="72">
        <v>251344447.67000002</v>
      </c>
      <c r="F50" s="72">
        <v>251197951.23000002</v>
      </c>
      <c r="G50" s="68"/>
      <c r="H50" s="67">
        <f t="shared" si="2"/>
        <v>38.350672840623886</v>
      </c>
      <c r="I50" s="67">
        <f t="shared" si="3"/>
        <v>99.941714869233024</v>
      </c>
      <c r="K50" s="16"/>
      <c r="L50" s="16"/>
      <c r="M50" s="16"/>
      <c r="N50" s="16"/>
      <c r="O50" s="16"/>
      <c r="P50" s="17"/>
      <c r="Q50" s="17"/>
      <c r="R50" s="18"/>
      <c r="S50" s="19"/>
      <c r="T50" s="19"/>
    </row>
    <row r="51" spans="1:20">
      <c r="A51" s="69"/>
      <c r="B51" s="97" t="s">
        <v>255</v>
      </c>
      <c r="C51" s="72">
        <v>357798926</v>
      </c>
      <c r="D51" s="72">
        <v>345437529</v>
      </c>
      <c r="E51" s="72">
        <v>89467648.650000006</v>
      </c>
      <c r="F51" s="72">
        <v>89456540.870000005</v>
      </c>
      <c r="G51" s="68"/>
      <c r="H51" s="67">
        <f t="shared" si="2"/>
        <v>25.896590080691549</v>
      </c>
      <c r="I51" s="67">
        <f t="shared" si="3"/>
        <v>99.987584584855398</v>
      </c>
      <c r="K51" s="16"/>
      <c r="L51" s="16"/>
      <c r="M51" s="16"/>
      <c r="N51" s="16"/>
      <c r="O51" s="16"/>
      <c r="P51" s="17"/>
      <c r="Q51" s="17"/>
      <c r="R51" s="18"/>
      <c r="S51" s="19"/>
      <c r="T51" s="19"/>
    </row>
    <row r="52" spans="1:20" s="73" customFormat="1" ht="14.25">
      <c r="A52" s="111" t="s">
        <v>254</v>
      </c>
      <c r="B52" s="110"/>
      <c r="C52" s="109">
        <f>C53</f>
        <v>671144374.07267511</v>
      </c>
      <c r="D52" s="109">
        <f>D53</f>
        <v>670932595.56550503</v>
      </c>
      <c r="E52" s="109">
        <f>E53</f>
        <v>283987375.33931357</v>
      </c>
      <c r="F52" s="109">
        <f>F53</f>
        <v>283987375.33931357</v>
      </c>
      <c r="G52" s="109">
        <f>G53</f>
        <v>0</v>
      </c>
      <c r="H52" s="107">
        <f t="shared" si="2"/>
        <v>42.327258686835869</v>
      </c>
      <c r="I52" s="107">
        <f t="shared" si="3"/>
        <v>100</v>
      </c>
      <c r="J52" s="48"/>
      <c r="K52" s="16"/>
      <c r="L52" s="16"/>
      <c r="M52" s="16"/>
      <c r="N52" s="16"/>
      <c r="O52" s="16"/>
      <c r="P52" s="17"/>
      <c r="Q52" s="17"/>
      <c r="R52" s="18"/>
      <c r="S52" s="19"/>
      <c r="T52" s="19"/>
    </row>
    <row r="53" spans="1:20">
      <c r="A53" s="69"/>
      <c r="B53" s="97" t="s">
        <v>56</v>
      </c>
      <c r="C53" s="72">
        <v>671144374.07267511</v>
      </c>
      <c r="D53" s="72">
        <v>670932595.56550503</v>
      </c>
      <c r="E53" s="72">
        <v>283987375.33931357</v>
      </c>
      <c r="F53" s="72">
        <v>283987375.33931357</v>
      </c>
      <c r="G53" s="68"/>
      <c r="H53" s="67">
        <f t="shared" si="2"/>
        <v>42.327258686835869</v>
      </c>
      <c r="I53" s="67">
        <f t="shared" si="3"/>
        <v>100</v>
      </c>
      <c r="K53" s="16"/>
      <c r="L53" s="16"/>
      <c r="M53" s="16"/>
      <c r="N53" s="16"/>
      <c r="O53" s="16"/>
      <c r="P53" s="17"/>
      <c r="Q53" s="17"/>
      <c r="R53" s="18"/>
      <c r="S53" s="19"/>
      <c r="T53" s="19"/>
    </row>
    <row r="54" spans="1:20" s="73" customFormat="1" ht="14.25">
      <c r="A54" s="111" t="s">
        <v>25</v>
      </c>
      <c r="B54" s="110"/>
      <c r="C54" s="109">
        <f>C55+C56</f>
        <v>909980.21</v>
      </c>
      <c r="D54" s="109">
        <f>D55+D56</f>
        <v>418189.63</v>
      </c>
      <c r="E54" s="109">
        <f>E55+E56</f>
        <v>18514.2644</v>
      </c>
      <c r="F54" s="109">
        <f>F55+F56</f>
        <v>855.4</v>
      </c>
      <c r="G54" s="108"/>
      <c r="H54" s="107">
        <f t="shared" si="2"/>
        <v>0.20454835286087794</v>
      </c>
      <c r="I54" s="107">
        <f t="shared" si="3"/>
        <v>4.6202213683412667</v>
      </c>
      <c r="J54" s="48"/>
      <c r="K54" s="16"/>
      <c r="L54" s="16"/>
      <c r="M54" s="16"/>
      <c r="N54" s="16"/>
      <c r="O54" s="16"/>
      <c r="P54" s="17"/>
      <c r="Q54" s="17"/>
      <c r="R54" s="18"/>
      <c r="S54" s="19"/>
      <c r="T54" s="19"/>
    </row>
    <row r="55" spans="1:20">
      <c r="A55" s="69"/>
      <c r="B55" s="97" t="s">
        <v>253</v>
      </c>
      <c r="C55" s="72">
        <v>417706.07999999996</v>
      </c>
      <c r="D55" s="72">
        <v>215915.5</v>
      </c>
      <c r="E55" s="72">
        <v>18514.2644</v>
      </c>
      <c r="F55" s="72">
        <v>855.4</v>
      </c>
      <c r="G55" s="68"/>
      <c r="H55" s="67">
        <f t="shared" si="2"/>
        <v>0.39617350306022492</v>
      </c>
      <c r="I55" s="67">
        <f t="shared" si="3"/>
        <v>4.6202213683412667</v>
      </c>
      <c r="K55" s="16"/>
      <c r="L55" s="16"/>
      <c r="M55" s="16"/>
      <c r="N55" s="16"/>
      <c r="O55" s="16"/>
      <c r="P55" s="17"/>
      <c r="Q55" s="17"/>
      <c r="R55" s="18"/>
      <c r="S55" s="19"/>
      <c r="T55" s="19"/>
    </row>
    <row r="56" spans="1:20">
      <c r="A56" s="69"/>
      <c r="B56" s="97" t="s">
        <v>252</v>
      </c>
      <c r="C56" s="72">
        <v>492274.13</v>
      </c>
      <c r="D56" s="72">
        <v>202274.13</v>
      </c>
      <c r="E56" s="72">
        <v>0</v>
      </c>
      <c r="F56" s="72">
        <v>0</v>
      </c>
      <c r="G56" s="68"/>
      <c r="H56" s="67" t="str">
        <f t="shared" si="2"/>
        <v>n.a.</v>
      </c>
      <c r="I56" s="67" t="str">
        <f t="shared" si="3"/>
        <v>n.a.</v>
      </c>
      <c r="K56" s="16"/>
      <c r="L56" s="16"/>
      <c r="M56" s="16"/>
      <c r="N56" s="16"/>
      <c r="O56" s="16"/>
      <c r="P56" s="17"/>
      <c r="Q56" s="17"/>
      <c r="R56" s="18"/>
      <c r="S56" s="19"/>
      <c r="T56" s="19"/>
    </row>
    <row r="57" spans="1:20" s="73" customFormat="1" ht="14.25">
      <c r="A57" s="111" t="s">
        <v>251</v>
      </c>
      <c r="B57" s="110"/>
      <c r="C57" s="109">
        <f>C58+C59</f>
        <v>374095891.54000002</v>
      </c>
      <c r="D57" s="109">
        <f>D58+D59</f>
        <v>378595891.54000002</v>
      </c>
      <c r="E57" s="109">
        <f>E58+E59</f>
        <v>159912216.09999999</v>
      </c>
      <c r="F57" s="109">
        <f>F58+F59</f>
        <v>122176283.13</v>
      </c>
      <c r="G57" s="109">
        <f>G58+G59</f>
        <v>0</v>
      </c>
      <c r="H57" s="107">
        <f t="shared" si="2"/>
        <v>32.27089513122506</v>
      </c>
      <c r="I57" s="107">
        <f t="shared" si="3"/>
        <v>76.402094917875388</v>
      </c>
      <c r="J57" s="48"/>
      <c r="K57" s="16"/>
      <c r="L57" s="16"/>
      <c r="M57" s="16"/>
      <c r="N57" s="16"/>
      <c r="O57" s="16"/>
      <c r="P57" s="17"/>
      <c r="Q57" s="17"/>
      <c r="R57" s="18"/>
      <c r="S57" s="19"/>
      <c r="T57" s="19"/>
    </row>
    <row r="58" spans="1:20">
      <c r="A58" s="69"/>
      <c r="B58" s="97" t="s">
        <v>48</v>
      </c>
      <c r="C58" s="72">
        <v>24091100.539999999</v>
      </c>
      <c r="D58" s="72">
        <v>21091100.539999999</v>
      </c>
      <c r="E58" s="72">
        <v>14070000</v>
      </c>
      <c r="F58" s="72">
        <v>14070000</v>
      </c>
      <c r="G58" s="68"/>
      <c r="H58" s="67">
        <f t="shared" si="2"/>
        <v>66.710601342569859</v>
      </c>
      <c r="I58" s="67">
        <f t="shared" si="3"/>
        <v>100</v>
      </c>
      <c r="K58" s="16"/>
      <c r="L58" s="16"/>
      <c r="M58" s="16"/>
      <c r="N58" s="16"/>
      <c r="O58" s="16"/>
      <c r="P58" s="17"/>
      <c r="Q58" s="17"/>
      <c r="R58" s="18"/>
      <c r="S58" s="19"/>
      <c r="T58" s="19"/>
    </row>
    <row r="59" spans="1:20">
      <c r="A59" s="69"/>
      <c r="B59" s="97" t="s">
        <v>250</v>
      </c>
      <c r="C59" s="72">
        <v>350004791</v>
      </c>
      <c r="D59" s="72">
        <v>357504791</v>
      </c>
      <c r="E59" s="72">
        <v>145842216.09999999</v>
      </c>
      <c r="F59" s="72">
        <v>108106283.13</v>
      </c>
      <c r="G59" s="68"/>
      <c r="H59" s="67">
        <f t="shared" si="2"/>
        <v>30.239114510216453</v>
      </c>
      <c r="I59" s="67">
        <f t="shared" si="3"/>
        <v>74.125507703389871</v>
      </c>
      <c r="K59" s="16"/>
      <c r="L59" s="16"/>
      <c r="M59" s="16"/>
      <c r="N59" s="16"/>
      <c r="O59" s="16"/>
      <c r="P59" s="17"/>
      <c r="Q59" s="17"/>
      <c r="R59" s="18"/>
      <c r="S59" s="19"/>
      <c r="T59" s="19"/>
    </row>
    <row r="60" spans="1:20" s="73" customFormat="1" ht="14.25">
      <c r="A60" s="111" t="s">
        <v>249</v>
      </c>
      <c r="B60" s="110"/>
      <c r="C60" s="109">
        <f>C61</f>
        <v>733687675</v>
      </c>
      <c r="D60" s="109">
        <f>D61</f>
        <v>730513241</v>
      </c>
      <c r="E60" s="109">
        <f>E61</f>
        <v>641465418.43999994</v>
      </c>
      <c r="F60" s="109">
        <f>F61</f>
        <v>524957349.73000002</v>
      </c>
      <c r="G60" s="108"/>
      <c r="H60" s="107">
        <f t="shared" si="2"/>
        <v>71.861442102183616</v>
      </c>
      <c r="I60" s="107">
        <f t="shared" si="3"/>
        <v>81.837201919108963</v>
      </c>
      <c r="J60" s="48"/>
      <c r="K60" s="16"/>
      <c r="L60" s="16"/>
      <c r="M60" s="16"/>
      <c r="N60" s="16"/>
      <c r="O60" s="16"/>
      <c r="P60" s="17"/>
      <c r="Q60" s="17"/>
      <c r="R60" s="18"/>
      <c r="S60" s="19"/>
      <c r="T60" s="19"/>
    </row>
    <row r="61" spans="1:20">
      <c r="A61" s="69"/>
      <c r="B61" s="97" t="s">
        <v>248</v>
      </c>
      <c r="C61" s="72">
        <v>733687675</v>
      </c>
      <c r="D61" s="72">
        <v>730513241</v>
      </c>
      <c r="E61" s="72">
        <v>641465418.43999994</v>
      </c>
      <c r="F61" s="72">
        <v>524957349.73000002</v>
      </c>
      <c r="G61" s="68"/>
      <c r="H61" s="67">
        <f t="shared" si="2"/>
        <v>71.861442102183616</v>
      </c>
      <c r="I61" s="67">
        <f t="shared" si="3"/>
        <v>81.837201919108963</v>
      </c>
      <c r="K61" s="16"/>
      <c r="L61" s="16"/>
      <c r="M61" s="16"/>
      <c r="N61" s="16"/>
      <c r="O61" s="16"/>
      <c r="P61" s="17"/>
      <c r="Q61" s="17"/>
      <c r="R61" s="18"/>
      <c r="S61" s="19"/>
      <c r="T61" s="19"/>
    </row>
    <row r="62" spans="1:20" s="73" customFormat="1" ht="14.25">
      <c r="A62" s="111" t="s">
        <v>247</v>
      </c>
      <c r="B62" s="110"/>
      <c r="C62" s="109">
        <f>C63+C70+C73</f>
        <v>11798735794.98934</v>
      </c>
      <c r="D62" s="109">
        <f>D63+D70+D73</f>
        <v>11653975958.98934</v>
      </c>
      <c r="E62" s="109">
        <f>E63+E70+E73</f>
        <v>5768382515.4416628</v>
      </c>
      <c r="F62" s="109">
        <f>F63+F70+F73</f>
        <v>5614304471.5526085</v>
      </c>
      <c r="G62" s="108"/>
      <c r="H62" s="107">
        <f t="shared" si="2"/>
        <v>48.175013328579873</v>
      </c>
      <c r="I62" s="107">
        <f t="shared" si="3"/>
        <v>97.328921175449182</v>
      </c>
      <c r="J62" s="48"/>
      <c r="K62" s="16"/>
      <c r="L62" s="16"/>
      <c r="M62" s="16"/>
      <c r="N62" s="16"/>
      <c r="O62" s="16"/>
      <c r="P62" s="17"/>
      <c r="Q62" s="17"/>
      <c r="R62" s="18"/>
      <c r="S62" s="19"/>
      <c r="T62" s="19"/>
    </row>
    <row r="63" spans="1:20">
      <c r="A63" s="79"/>
      <c r="B63" s="113" t="s">
        <v>246</v>
      </c>
      <c r="C63" s="112">
        <f>SUM(C64:C69)</f>
        <v>3902095930.9893403</v>
      </c>
      <c r="D63" s="112">
        <f>SUM(D64:D69)</f>
        <v>3757336094.9893403</v>
      </c>
      <c r="E63" s="112">
        <f>SUM(E64:E69)</f>
        <v>1906166488.4416628</v>
      </c>
      <c r="F63" s="112">
        <f>SUM(F64:F69)</f>
        <v>1752088444.552608</v>
      </c>
      <c r="G63" s="112"/>
      <c r="H63" s="67">
        <f t="shared" si="2"/>
        <v>46.631134406345375</v>
      </c>
      <c r="I63" s="67">
        <f t="shared" si="3"/>
        <v>91.916863252851684</v>
      </c>
      <c r="K63" s="16"/>
      <c r="L63" s="16"/>
      <c r="M63" s="16"/>
      <c r="N63" s="16"/>
      <c r="O63" s="16"/>
      <c r="P63" s="17"/>
      <c r="Q63" s="17"/>
      <c r="R63" s="18"/>
      <c r="S63" s="19"/>
      <c r="T63" s="19"/>
    </row>
    <row r="64" spans="1:20">
      <c r="A64" s="69"/>
      <c r="B64" s="97" t="s">
        <v>245</v>
      </c>
      <c r="C64" s="72">
        <v>2642980827.2759995</v>
      </c>
      <c r="D64" s="72">
        <v>2642980827.2759995</v>
      </c>
      <c r="E64" s="72">
        <v>1344505697.2617197</v>
      </c>
      <c r="F64" s="72">
        <v>1190427653.3726649</v>
      </c>
      <c r="G64" s="68"/>
      <c r="H64" s="67">
        <f t="shared" si="2"/>
        <v>45.041100604561883</v>
      </c>
      <c r="I64" s="67">
        <f t="shared" si="3"/>
        <v>88.540171737252066</v>
      </c>
      <c r="K64" s="16"/>
      <c r="L64" s="16"/>
      <c r="M64" s="16"/>
      <c r="N64" s="16"/>
      <c r="O64" s="16"/>
      <c r="P64" s="17"/>
      <c r="Q64" s="17"/>
      <c r="R64" s="18"/>
      <c r="S64" s="19"/>
      <c r="T64" s="19"/>
    </row>
    <row r="65" spans="1:20">
      <c r="A65" s="69"/>
      <c r="B65" s="97" t="s">
        <v>244</v>
      </c>
      <c r="C65" s="72">
        <v>91371662.917000011</v>
      </c>
      <c r="D65" s="72">
        <v>91371662.917000011</v>
      </c>
      <c r="E65" s="72">
        <v>45126358.917000003</v>
      </c>
      <c r="F65" s="72">
        <v>45126358.917000003</v>
      </c>
      <c r="G65" s="68"/>
      <c r="H65" s="67">
        <f t="shared" si="2"/>
        <v>49.387695787031682</v>
      </c>
      <c r="I65" s="67">
        <f t="shared" si="3"/>
        <v>100</v>
      </c>
      <c r="K65" s="16"/>
      <c r="L65" s="16"/>
      <c r="M65" s="16"/>
      <c r="N65" s="16"/>
      <c r="O65" s="16"/>
      <c r="P65" s="17"/>
      <c r="Q65" s="17"/>
      <c r="R65" s="18"/>
      <c r="S65" s="19"/>
      <c r="T65" s="19"/>
    </row>
    <row r="66" spans="1:20">
      <c r="A66" s="69"/>
      <c r="B66" s="97" t="s">
        <v>243</v>
      </c>
      <c r="C66" s="72">
        <v>105683887.58150001</v>
      </c>
      <c r="D66" s="72">
        <v>105683887.58150001</v>
      </c>
      <c r="E66" s="72">
        <v>55205689.032499999</v>
      </c>
      <c r="F66" s="72">
        <v>55205689.032499999</v>
      </c>
      <c r="G66" s="68"/>
      <c r="H66" s="67">
        <f t="shared" si="2"/>
        <v>52.236618368081089</v>
      </c>
      <c r="I66" s="67">
        <f t="shared" si="3"/>
        <v>100</v>
      </c>
      <c r="K66" s="16"/>
      <c r="L66" s="16"/>
      <c r="M66" s="16"/>
      <c r="N66" s="16"/>
      <c r="O66" s="16"/>
      <c r="P66" s="17"/>
      <c r="Q66" s="17"/>
      <c r="R66" s="18"/>
      <c r="S66" s="19"/>
      <c r="T66" s="19"/>
    </row>
    <row r="67" spans="1:20">
      <c r="A67" s="69"/>
      <c r="B67" s="97" t="s">
        <v>242</v>
      </c>
      <c r="C67" s="72">
        <v>76040273.879000008</v>
      </c>
      <c r="D67" s="72">
        <v>76040273.879000008</v>
      </c>
      <c r="E67" s="72">
        <v>38025524.545499995</v>
      </c>
      <c r="F67" s="72">
        <v>38025524.545499995</v>
      </c>
      <c r="G67" s="68"/>
      <c r="H67" s="67">
        <f t="shared" si="2"/>
        <v>50.007085200677423</v>
      </c>
      <c r="I67" s="67">
        <f t="shared" si="3"/>
        <v>100</v>
      </c>
      <c r="K67" s="16"/>
      <c r="L67" s="16"/>
      <c r="M67" s="16"/>
      <c r="N67" s="16"/>
      <c r="O67" s="16"/>
      <c r="P67" s="17"/>
      <c r="Q67" s="17"/>
      <c r="R67" s="18"/>
      <c r="S67" s="19"/>
      <c r="T67" s="19"/>
    </row>
    <row r="68" spans="1:20">
      <c r="A68" s="69"/>
      <c r="B68" s="97" t="s">
        <v>241</v>
      </c>
      <c r="C68" s="72">
        <v>58141368.53584066</v>
      </c>
      <c r="D68" s="72">
        <v>58141368.53584066</v>
      </c>
      <c r="E68" s="72">
        <v>29070684.284943003</v>
      </c>
      <c r="F68" s="72">
        <v>29070684.284943003</v>
      </c>
      <c r="G68" s="68"/>
      <c r="H68" s="67">
        <f t="shared" si="2"/>
        <v>50.00000002927807</v>
      </c>
      <c r="I68" s="67">
        <f t="shared" si="3"/>
        <v>100</v>
      </c>
      <c r="K68" s="16"/>
      <c r="L68" s="16"/>
      <c r="M68" s="16"/>
      <c r="N68" s="16"/>
      <c r="O68" s="16"/>
      <c r="P68" s="17"/>
      <c r="Q68" s="17"/>
      <c r="R68" s="18"/>
      <c r="S68" s="19"/>
      <c r="T68" s="19"/>
    </row>
    <row r="69" spans="1:20">
      <c r="A69" s="69"/>
      <c r="B69" s="97" t="s">
        <v>240</v>
      </c>
      <c r="C69" s="72">
        <v>927877910.80000019</v>
      </c>
      <c r="D69" s="72">
        <v>783118074.80000019</v>
      </c>
      <c r="E69" s="72">
        <v>394232534.39999992</v>
      </c>
      <c r="F69" s="72">
        <v>394232534.39999992</v>
      </c>
      <c r="G69" s="68"/>
      <c r="H69" s="67">
        <f t="shared" si="2"/>
        <v>50.341391303052561</v>
      </c>
      <c r="I69" s="67">
        <f t="shared" si="3"/>
        <v>100</v>
      </c>
      <c r="K69" s="16"/>
      <c r="L69" s="16"/>
      <c r="M69" s="16"/>
      <c r="N69" s="16"/>
      <c r="O69" s="16"/>
      <c r="P69" s="17"/>
      <c r="Q69" s="17"/>
      <c r="R69" s="18"/>
      <c r="S69" s="19"/>
      <c r="T69" s="19"/>
    </row>
    <row r="70" spans="1:20" s="73" customFormat="1" ht="14.25">
      <c r="A70" s="79"/>
      <c r="B70" s="113" t="s">
        <v>239</v>
      </c>
      <c r="C70" s="114">
        <f>SUM(C71:C72)</f>
        <v>4557536080</v>
      </c>
      <c r="D70" s="114">
        <f>SUM(D71:D72)</f>
        <v>4557536080</v>
      </c>
      <c r="E70" s="114">
        <f>SUM(E71:E72)</f>
        <v>2192664133</v>
      </c>
      <c r="F70" s="114">
        <f>SUM(F71:F72)</f>
        <v>2192664133</v>
      </c>
      <c r="G70" s="74"/>
      <c r="H70" s="67">
        <f t="shared" si="2"/>
        <v>48.110735592903964</v>
      </c>
      <c r="I70" s="67">
        <f t="shared" si="3"/>
        <v>100</v>
      </c>
      <c r="J70" s="48"/>
      <c r="K70" s="16"/>
      <c r="L70" s="16"/>
      <c r="M70" s="16"/>
      <c r="N70" s="16"/>
      <c r="O70" s="16"/>
      <c r="P70" s="17"/>
      <c r="Q70" s="17"/>
      <c r="R70" s="18"/>
      <c r="S70" s="19"/>
      <c r="T70" s="19"/>
    </row>
    <row r="71" spans="1:20">
      <c r="A71" s="69"/>
      <c r="B71" s="97" t="s">
        <v>236</v>
      </c>
      <c r="C71" s="72">
        <v>503362738</v>
      </c>
      <c r="D71" s="72">
        <v>503362738</v>
      </c>
      <c r="E71" s="72">
        <v>251681370</v>
      </c>
      <c r="F71" s="72">
        <v>251681370</v>
      </c>
      <c r="G71" s="68"/>
      <c r="H71" s="67">
        <f t="shared" si="2"/>
        <v>50.000000198663884</v>
      </c>
      <c r="I71" s="67">
        <f t="shared" si="3"/>
        <v>100</v>
      </c>
      <c r="K71" s="16"/>
      <c r="L71" s="16"/>
      <c r="M71" s="16"/>
      <c r="N71" s="16"/>
      <c r="O71" s="16"/>
      <c r="P71" s="17"/>
      <c r="Q71" s="17"/>
      <c r="R71" s="18"/>
      <c r="S71" s="19"/>
      <c r="T71" s="19"/>
    </row>
    <row r="72" spans="1:20">
      <c r="A72" s="69"/>
      <c r="B72" s="97" t="s">
        <v>238</v>
      </c>
      <c r="C72" s="72">
        <v>4054173342</v>
      </c>
      <c r="D72" s="72">
        <v>4054173342</v>
      </c>
      <c r="E72" s="72">
        <v>1940982763</v>
      </c>
      <c r="F72" s="72">
        <v>1940982763</v>
      </c>
      <c r="G72" s="68"/>
      <c r="H72" s="67">
        <f t="shared" ref="H72:H79" si="4">IF(F72=0,"n.a.",IF(D72=0,"n.a.",(F72/D72)*100))</f>
        <v>47.876166095120062</v>
      </c>
      <c r="I72" s="67">
        <f t="shared" ref="I72:I79" si="5">IF(F72=0,"n.a.",IF(E72=0,"n.a.",(F72/E72)*100))</f>
        <v>100</v>
      </c>
      <c r="K72" s="16"/>
      <c r="L72" s="16"/>
      <c r="M72" s="16"/>
      <c r="N72" s="16"/>
      <c r="O72" s="16"/>
      <c r="P72" s="17"/>
      <c r="Q72" s="17"/>
      <c r="R72" s="18"/>
      <c r="S72" s="19"/>
      <c r="T72" s="19"/>
    </row>
    <row r="73" spans="1:20">
      <c r="A73" s="79"/>
      <c r="B73" s="113" t="s">
        <v>237</v>
      </c>
      <c r="C73" s="112">
        <f>C74</f>
        <v>3339103784</v>
      </c>
      <c r="D73" s="112">
        <f>D74</f>
        <v>3339103784</v>
      </c>
      <c r="E73" s="112">
        <f>E74</f>
        <v>1669551894</v>
      </c>
      <c r="F73" s="112">
        <f>F74</f>
        <v>1669551894</v>
      </c>
      <c r="G73" s="68"/>
      <c r="H73" s="67">
        <f t="shared" si="4"/>
        <v>50.000000059896308</v>
      </c>
      <c r="I73" s="67">
        <f t="shared" si="5"/>
        <v>100</v>
      </c>
      <c r="K73" s="16"/>
      <c r="L73" s="16"/>
      <c r="M73" s="16"/>
      <c r="N73" s="16"/>
      <c r="O73" s="16"/>
      <c r="P73" s="17"/>
      <c r="Q73" s="17"/>
      <c r="R73" s="18"/>
      <c r="S73" s="19"/>
      <c r="T73" s="19"/>
    </row>
    <row r="74" spans="1:20" s="73" customFormat="1" ht="14.25">
      <c r="A74" s="69"/>
      <c r="B74" s="97" t="s">
        <v>236</v>
      </c>
      <c r="C74" s="72">
        <v>3339103784</v>
      </c>
      <c r="D74" s="72">
        <v>3339103784</v>
      </c>
      <c r="E74" s="72">
        <v>1669551894</v>
      </c>
      <c r="F74" s="72">
        <v>1669551894</v>
      </c>
      <c r="G74" s="74"/>
      <c r="H74" s="67">
        <f t="shared" si="4"/>
        <v>50.000000059896308</v>
      </c>
      <c r="I74" s="67">
        <f t="shared" si="5"/>
        <v>100</v>
      </c>
      <c r="J74" s="48"/>
      <c r="K74" s="16"/>
      <c r="L74" s="16"/>
      <c r="M74" s="16"/>
      <c r="N74" s="16"/>
      <c r="O74" s="16"/>
      <c r="P74" s="17"/>
      <c r="Q74" s="17"/>
      <c r="R74" s="18"/>
      <c r="S74" s="19"/>
      <c r="T74" s="19"/>
    </row>
    <row r="75" spans="1:20" s="73" customFormat="1" ht="14.25">
      <c r="A75" s="111" t="s">
        <v>235</v>
      </c>
      <c r="B75" s="110"/>
      <c r="C75" s="109">
        <f>C76</f>
        <v>124282211.848</v>
      </c>
      <c r="D75" s="109">
        <f>D76</f>
        <v>110460943.27132</v>
      </c>
      <c r="E75" s="109">
        <f>E76</f>
        <v>37189023.840669997</v>
      </c>
      <c r="F75" s="109">
        <f>F76</f>
        <v>36679112.989299998</v>
      </c>
      <c r="G75" s="108"/>
      <c r="H75" s="107">
        <f t="shared" si="4"/>
        <v>33.205504047893946</v>
      </c>
      <c r="I75" s="107">
        <f t="shared" si="5"/>
        <v>98.628867341195544</v>
      </c>
      <c r="J75" s="48"/>
      <c r="K75" s="16"/>
      <c r="L75" s="16"/>
      <c r="M75" s="16"/>
      <c r="N75" s="16"/>
      <c r="O75" s="16"/>
      <c r="P75" s="17"/>
      <c r="Q75" s="17"/>
      <c r="R75" s="18"/>
      <c r="S75" s="19"/>
      <c r="T75" s="19"/>
    </row>
    <row r="76" spans="1:20" s="73" customFormat="1" ht="14.25">
      <c r="A76" s="69"/>
      <c r="B76" s="97" t="s">
        <v>234</v>
      </c>
      <c r="C76" s="72">
        <v>124282211.848</v>
      </c>
      <c r="D76" s="72">
        <v>110460943.27132</v>
      </c>
      <c r="E76" s="72">
        <v>37189023.840669997</v>
      </c>
      <c r="F76" s="72">
        <v>36679112.989299998</v>
      </c>
      <c r="G76" s="68"/>
      <c r="H76" s="67">
        <f t="shared" si="4"/>
        <v>33.205504047893946</v>
      </c>
      <c r="I76" s="67">
        <f t="shared" si="5"/>
        <v>98.628867341195544</v>
      </c>
      <c r="J76" s="48"/>
      <c r="K76" s="16"/>
      <c r="L76" s="16"/>
      <c r="M76" s="16"/>
      <c r="N76" s="16"/>
      <c r="O76" s="16"/>
      <c r="P76" s="17"/>
      <c r="Q76" s="17"/>
      <c r="R76" s="18"/>
      <c r="S76" s="19"/>
      <c r="T76" s="19"/>
    </row>
    <row r="77" spans="1:20" s="73" customFormat="1" ht="14.25">
      <c r="A77" s="111" t="s">
        <v>233</v>
      </c>
      <c r="B77" s="110"/>
      <c r="C77" s="109">
        <f>C78+C79</f>
        <v>1873352268.9699986</v>
      </c>
      <c r="D77" s="109">
        <f>D78+D79</f>
        <v>1937856707.608</v>
      </c>
      <c r="E77" s="109">
        <f>E78+E79</f>
        <v>851892693.15999997</v>
      </c>
      <c r="F77" s="109">
        <f>F78+F79</f>
        <v>962522208.564484</v>
      </c>
      <c r="G77" s="108"/>
      <c r="H77" s="107">
        <f t="shared" si="4"/>
        <v>49.669421107640957</v>
      </c>
      <c r="I77" s="107">
        <f t="shared" si="5"/>
        <v>112.98632049467597</v>
      </c>
      <c r="J77" s="48"/>
      <c r="K77" s="16"/>
      <c r="L77" s="16"/>
      <c r="M77" s="16"/>
      <c r="N77" s="16"/>
      <c r="O77" s="16"/>
      <c r="P77" s="17"/>
      <c r="Q77" s="17"/>
      <c r="R77" s="18"/>
      <c r="S77" s="19"/>
      <c r="T77" s="19"/>
    </row>
    <row r="78" spans="1:20" s="73" customFormat="1" ht="14.25">
      <c r="A78" s="69"/>
      <c r="B78" s="97" t="s">
        <v>65</v>
      </c>
      <c r="C78" s="72">
        <v>60947362.969999984</v>
      </c>
      <c r="D78" s="72">
        <v>64949892.588</v>
      </c>
      <c r="E78" s="72">
        <v>30549237.683999997</v>
      </c>
      <c r="F78" s="72">
        <v>28918870.868000012</v>
      </c>
      <c r="G78" s="74"/>
      <c r="H78" s="67">
        <f t="shared" si="4"/>
        <v>44.524894061707812</v>
      </c>
      <c r="I78" s="67">
        <f t="shared" si="5"/>
        <v>94.663150573953985</v>
      </c>
      <c r="J78" s="48"/>
      <c r="K78" s="16"/>
      <c r="L78" s="16"/>
      <c r="M78" s="16"/>
      <c r="N78" s="16"/>
      <c r="O78" s="16"/>
      <c r="P78" s="17"/>
      <c r="Q78" s="17"/>
      <c r="R78" s="18"/>
      <c r="S78" s="19"/>
      <c r="T78" s="19"/>
    </row>
    <row r="79" spans="1:20">
      <c r="A79" s="66"/>
      <c r="B79" s="106" t="s">
        <v>232</v>
      </c>
      <c r="C79" s="64">
        <v>1812404905.9999986</v>
      </c>
      <c r="D79" s="64">
        <v>1872906815.02</v>
      </c>
      <c r="E79" s="64">
        <v>821343455.47599995</v>
      </c>
      <c r="F79" s="64">
        <v>933603337.69648397</v>
      </c>
      <c r="G79" s="63"/>
      <c r="H79" s="62">
        <f t="shared" si="4"/>
        <v>49.847826395277139</v>
      </c>
      <c r="I79" s="62">
        <f t="shared" si="5"/>
        <v>113.66783669755122</v>
      </c>
      <c r="K79" s="16"/>
      <c r="L79" s="16"/>
      <c r="M79" s="16"/>
      <c r="N79" s="16"/>
      <c r="O79" s="16"/>
      <c r="P79" s="17"/>
      <c r="Q79" s="17"/>
      <c r="R79" s="18"/>
      <c r="S79" s="19"/>
      <c r="T79" s="19"/>
    </row>
    <row r="80" spans="1:20" ht="49.5" customHeight="1">
      <c r="A80" s="334" t="s">
        <v>685</v>
      </c>
      <c r="B80" s="334"/>
      <c r="C80" s="334"/>
      <c r="D80" s="334"/>
      <c r="E80" s="334"/>
      <c r="F80" s="334"/>
      <c r="G80" s="334"/>
      <c r="H80" s="334"/>
      <c r="I80" s="334"/>
    </row>
    <row r="81" spans="1:11" ht="20.25" customHeight="1">
      <c r="A81" s="314"/>
      <c r="B81" s="314"/>
      <c r="C81" s="314"/>
      <c r="D81" s="314"/>
      <c r="E81" s="314"/>
      <c r="F81" s="314"/>
      <c r="G81" s="314"/>
    </row>
    <row r="82" spans="1:11">
      <c r="A82" s="310"/>
      <c r="B82" s="310"/>
      <c r="C82" s="310"/>
      <c r="D82" s="310"/>
      <c r="E82" s="310"/>
      <c r="F82" s="310"/>
      <c r="G82" s="310"/>
    </row>
    <row r="83" spans="1:11">
      <c r="A83" s="310"/>
      <c r="B83" s="310"/>
      <c r="C83" s="310"/>
      <c r="D83" s="310"/>
      <c r="E83" s="310"/>
      <c r="F83" s="310"/>
      <c r="G83" s="310"/>
    </row>
    <row r="84" spans="1:11" ht="15">
      <c r="A84" s="58"/>
      <c r="B84"/>
      <c r="C84"/>
      <c r="D84"/>
      <c r="F84"/>
      <c r="G84"/>
    </row>
    <row r="85" spans="1:11">
      <c r="B85" s="54"/>
      <c r="C85" s="55"/>
      <c r="D85" s="54"/>
      <c r="E85" s="54"/>
      <c r="F85" s="54"/>
    </row>
    <row r="86" spans="1:11">
      <c r="B86" s="54"/>
      <c r="C86" s="55"/>
      <c r="D86" s="54"/>
      <c r="E86" s="54"/>
      <c r="F86" s="54"/>
      <c r="G86" s="104"/>
      <c r="H86" s="103"/>
      <c r="I86" s="103"/>
      <c r="J86" s="103"/>
      <c r="K86" s="103"/>
    </row>
    <row r="87" spans="1:11">
      <c r="B87" s="54"/>
      <c r="C87" s="55"/>
      <c r="D87" s="54"/>
      <c r="E87" s="54"/>
      <c r="F87" s="54"/>
      <c r="G87" s="104"/>
      <c r="H87" s="103"/>
      <c r="I87" s="103"/>
      <c r="J87" s="103"/>
      <c r="K87" s="103"/>
    </row>
    <row r="88" spans="1:11">
      <c r="B88" s="54"/>
      <c r="C88" s="55"/>
      <c r="D88" s="54"/>
      <c r="E88" s="54"/>
      <c r="F88" s="54"/>
      <c r="G88" s="104"/>
      <c r="H88" s="103"/>
      <c r="I88" s="103"/>
      <c r="J88" s="103"/>
      <c r="K88" s="103"/>
    </row>
    <row r="89" spans="1:11">
      <c r="B89" s="54"/>
      <c r="C89" s="55"/>
      <c r="D89" s="54"/>
      <c r="E89" s="54"/>
      <c r="F89" s="54"/>
      <c r="G89" s="104"/>
      <c r="H89" s="103"/>
      <c r="I89" s="103"/>
      <c r="J89" s="103"/>
      <c r="K89" s="103"/>
    </row>
    <row r="90" spans="1:11">
      <c r="B90" s="54"/>
      <c r="C90" s="55"/>
      <c r="D90" s="54"/>
      <c r="E90" s="54"/>
      <c r="F90" s="54"/>
      <c r="G90" s="104"/>
      <c r="H90" s="103"/>
      <c r="I90" s="103"/>
      <c r="J90" s="103"/>
      <c r="K90" s="103"/>
    </row>
    <row r="91" spans="1:11">
      <c r="B91" s="54"/>
      <c r="C91" s="55"/>
      <c r="D91" s="54"/>
      <c r="E91" s="54"/>
      <c r="F91" s="54"/>
      <c r="G91" s="104"/>
      <c r="H91" s="103"/>
      <c r="I91" s="103"/>
      <c r="J91" s="103"/>
      <c r="K91" s="103"/>
    </row>
    <row r="92" spans="1:11">
      <c r="B92" s="54"/>
      <c r="C92" s="55"/>
      <c r="D92" s="54"/>
      <c r="E92" s="54"/>
      <c r="F92" s="54"/>
      <c r="G92" s="104"/>
      <c r="H92" s="103"/>
      <c r="I92" s="103"/>
      <c r="J92" s="103"/>
      <c r="K92" s="103"/>
    </row>
    <row r="93" spans="1:11">
      <c r="B93" s="54"/>
      <c r="C93" s="55"/>
      <c r="D93" s="54"/>
      <c r="E93" s="54"/>
      <c r="F93" s="54"/>
      <c r="G93" s="104"/>
      <c r="H93" s="103"/>
      <c r="I93" s="103"/>
      <c r="J93" s="103"/>
      <c r="K93" s="103"/>
    </row>
    <row r="94" spans="1:11">
      <c r="B94" s="54"/>
      <c r="C94" s="55"/>
      <c r="D94" s="54"/>
      <c r="E94" s="54"/>
      <c r="F94" s="54"/>
      <c r="G94" s="104"/>
      <c r="H94" s="103"/>
      <c r="I94" s="103"/>
      <c r="J94" s="103"/>
      <c r="K94" s="103"/>
    </row>
    <row r="95" spans="1:11">
      <c r="B95" s="54"/>
      <c r="C95" s="55"/>
      <c r="D95" s="54"/>
      <c r="E95" s="54"/>
      <c r="F95" s="54"/>
      <c r="G95" s="104"/>
      <c r="H95" s="103"/>
      <c r="I95" s="103"/>
      <c r="J95" s="103"/>
      <c r="K95" s="103"/>
    </row>
    <row r="96" spans="1:11">
      <c r="B96" s="54"/>
      <c r="C96" s="55"/>
      <c r="D96" s="54"/>
      <c r="E96" s="54"/>
      <c r="F96" s="54"/>
      <c r="H96" s="103"/>
      <c r="I96" s="103"/>
      <c r="J96" s="103"/>
      <c r="K96" s="103"/>
    </row>
    <row r="97" spans="8:11">
      <c r="H97" s="103"/>
      <c r="I97" s="103"/>
      <c r="J97" s="103"/>
      <c r="K97" s="103"/>
    </row>
  </sheetData>
  <mergeCells count="13">
    <mergeCell ref="A1:B1"/>
    <mergeCell ref="A81:G81"/>
    <mergeCell ref="A82:G82"/>
    <mergeCell ref="A83:G83"/>
    <mergeCell ref="A3:I3"/>
    <mergeCell ref="A4:A7"/>
    <mergeCell ref="B4:B7"/>
    <mergeCell ref="E4:F4"/>
    <mergeCell ref="H4:I5"/>
    <mergeCell ref="C5:C6"/>
    <mergeCell ref="D5:D6"/>
    <mergeCell ref="E5:E6"/>
    <mergeCell ref="A80:I80"/>
  </mergeCells>
  <conditionalFormatting sqref="T8">
    <cfRule type="cellIs" dxfId="79" priority="25" operator="greaterThan">
      <formula>0.1</formula>
    </cfRule>
    <cfRule type="cellIs" dxfId="78" priority="26" operator="greaterThan">
      <formula>1</formula>
    </cfRule>
  </conditionalFormatting>
  <conditionalFormatting sqref="S8">
    <cfRule type="cellIs" dxfId="77" priority="31" operator="greaterThan">
      <formula>0</formula>
    </cfRule>
    <cfRule type="cellIs" dxfId="76" priority="32" operator="greaterThan">
      <formula>1</formula>
    </cfRule>
  </conditionalFormatting>
  <conditionalFormatting sqref="S8">
    <cfRule type="cellIs" dxfId="75" priority="29" operator="greaterThan">
      <formula>0.1</formula>
    </cfRule>
    <cfRule type="cellIs" dxfId="74" priority="30" operator="greaterThan">
      <formula>1</formula>
    </cfRule>
  </conditionalFormatting>
  <conditionalFormatting sqref="T8">
    <cfRule type="cellIs" dxfId="73" priority="27" operator="greaterThan">
      <formula>0</formula>
    </cfRule>
    <cfRule type="cellIs" dxfId="72" priority="28" operator="greaterThan">
      <formula>1</formula>
    </cfRule>
  </conditionalFormatting>
  <conditionalFormatting sqref="T8">
    <cfRule type="cellIs" dxfId="71" priority="17" operator="greaterThan">
      <formula>0.1</formula>
    </cfRule>
    <cfRule type="cellIs" dxfId="70" priority="18" operator="greaterThan">
      <formula>1</formula>
    </cfRule>
  </conditionalFormatting>
  <conditionalFormatting sqref="S8">
    <cfRule type="cellIs" dxfId="69" priority="23" operator="greaterThan">
      <formula>0</formula>
    </cfRule>
    <cfRule type="cellIs" dxfId="68" priority="24" operator="greaterThan">
      <formula>1</formula>
    </cfRule>
  </conditionalFormatting>
  <conditionalFormatting sqref="S8">
    <cfRule type="cellIs" dxfId="67" priority="21" operator="greaterThan">
      <formula>0.1</formula>
    </cfRule>
    <cfRule type="cellIs" dxfId="66" priority="22" operator="greaterThan">
      <formula>1</formula>
    </cfRule>
  </conditionalFormatting>
  <conditionalFormatting sqref="T8">
    <cfRule type="cellIs" dxfId="65" priority="19" operator="greaterThan">
      <formula>0</formula>
    </cfRule>
    <cfRule type="cellIs" dxfId="64" priority="20" operator="greaterThan">
      <formula>1</formula>
    </cfRule>
  </conditionalFormatting>
  <conditionalFormatting sqref="T9:T79">
    <cfRule type="cellIs" dxfId="63" priority="9" operator="greaterThan">
      <formula>0.1</formula>
    </cfRule>
    <cfRule type="cellIs" dxfId="62" priority="10" operator="greaterThan">
      <formula>1</formula>
    </cfRule>
  </conditionalFormatting>
  <conditionalFormatting sqref="S9:S79">
    <cfRule type="cellIs" dxfId="61" priority="15" operator="greaterThan">
      <formula>0</formula>
    </cfRule>
    <cfRule type="cellIs" dxfId="60" priority="16" operator="greaterThan">
      <formula>1</formula>
    </cfRule>
  </conditionalFormatting>
  <conditionalFormatting sqref="S9:S79">
    <cfRule type="cellIs" dxfId="59" priority="13" operator="greaterThan">
      <formula>0.1</formula>
    </cfRule>
    <cfRule type="cellIs" dxfId="58" priority="14" operator="greaterThan">
      <formula>1</formula>
    </cfRule>
  </conditionalFormatting>
  <conditionalFormatting sqref="T9:T79">
    <cfRule type="cellIs" dxfId="57" priority="11" operator="greaterThan">
      <formula>0</formula>
    </cfRule>
    <cfRule type="cellIs" dxfId="56" priority="12" operator="greaterThan">
      <formula>1</formula>
    </cfRule>
  </conditionalFormatting>
  <conditionalFormatting sqref="T9:T79">
    <cfRule type="cellIs" dxfId="55" priority="1" operator="greaterThan">
      <formula>0.1</formula>
    </cfRule>
    <cfRule type="cellIs" dxfId="54" priority="2" operator="greaterThan">
      <formula>1</formula>
    </cfRule>
  </conditionalFormatting>
  <conditionalFormatting sqref="S9:S79">
    <cfRule type="cellIs" dxfId="53" priority="7" operator="greaterThan">
      <formula>0</formula>
    </cfRule>
    <cfRule type="cellIs" dxfId="52" priority="8" operator="greaterThan">
      <formula>1</formula>
    </cfRule>
  </conditionalFormatting>
  <conditionalFormatting sqref="S9:S79">
    <cfRule type="cellIs" dxfId="51" priority="5" operator="greaterThan">
      <formula>0.1</formula>
    </cfRule>
    <cfRule type="cellIs" dxfId="50" priority="6" operator="greaterThan">
      <formula>1</formula>
    </cfRule>
  </conditionalFormatting>
  <conditionalFormatting sqref="T9:T79">
    <cfRule type="cellIs" dxfId="49" priority="3" operator="greaterThan">
      <formula>0</formula>
    </cfRule>
    <cfRule type="cellIs" dxfId="48"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152"/>
  <sheetViews>
    <sheetView showGridLines="0" zoomScale="145" zoomScaleNormal="145" workbookViewId="0">
      <selection sqref="A1:B1"/>
    </sheetView>
  </sheetViews>
  <sheetFormatPr baseColWidth="10" defaultRowHeight="12"/>
  <cols>
    <col min="1" max="1" width="4.5703125" style="1" customWidth="1"/>
    <col min="2" max="2" width="56.140625" style="1" customWidth="1"/>
    <col min="3" max="6" width="14.5703125" style="1" customWidth="1"/>
    <col min="7" max="7" width="1.5703125" style="2" customWidth="1"/>
    <col min="8" max="9" width="14.5703125" style="1" customWidth="1"/>
    <col min="10" max="10" width="4.7109375" style="1" customWidth="1"/>
    <col min="11" max="14" width="4.140625" style="1" customWidth="1"/>
    <col min="15" max="15" width="1.7109375" style="1" customWidth="1"/>
    <col min="16" max="17" width="6.5703125" style="1" customWidth="1"/>
    <col min="18" max="18" width="0.7109375" style="1" customWidth="1"/>
    <col min="19" max="19" width="4.140625" style="1" customWidth="1"/>
    <col min="20" max="20" width="11" style="1" customWidth="1"/>
    <col min="21" max="16384" width="11.42578125" style="1"/>
  </cols>
  <sheetData>
    <row r="1" spans="1:20" ht="46.5" customHeight="1">
      <c r="A1" s="294" t="s">
        <v>0</v>
      </c>
      <c r="B1" s="294"/>
      <c r="C1" s="24" t="s">
        <v>17</v>
      </c>
      <c r="F1" s="12"/>
      <c r="H1" s="12"/>
      <c r="I1" s="12"/>
    </row>
    <row r="2" spans="1:20" ht="10.5" customHeight="1">
      <c r="H2" s="271"/>
      <c r="I2" s="271"/>
    </row>
    <row r="3" spans="1:20" s="30" customFormat="1" ht="63" customHeight="1">
      <c r="A3" s="324" t="s">
        <v>668</v>
      </c>
      <c r="B3" s="324"/>
      <c r="C3" s="324"/>
      <c r="D3" s="324"/>
      <c r="E3" s="324"/>
      <c r="F3" s="324"/>
      <c r="G3" s="324"/>
      <c r="H3" s="324"/>
      <c r="I3" s="324"/>
    </row>
    <row r="4" spans="1:20" ht="12.75" customHeight="1">
      <c r="A4" s="296" t="s">
        <v>5</v>
      </c>
      <c r="B4" s="292" t="s">
        <v>116</v>
      </c>
      <c r="C4" s="129"/>
      <c r="D4" s="7"/>
      <c r="E4" s="298" t="s">
        <v>1</v>
      </c>
      <c r="F4" s="298"/>
      <c r="G4" s="6"/>
      <c r="H4" s="296" t="s">
        <v>4</v>
      </c>
      <c r="I4" s="296"/>
    </row>
    <row r="5" spans="1:20" ht="12" customHeight="1">
      <c r="A5" s="296"/>
      <c r="B5" s="296"/>
      <c r="C5" s="292" t="s">
        <v>2</v>
      </c>
      <c r="D5" s="292" t="s">
        <v>624</v>
      </c>
      <c r="E5" s="292" t="s">
        <v>3</v>
      </c>
      <c r="F5" s="128" t="s">
        <v>10</v>
      </c>
      <c r="G5" s="256"/>
      <c r="H5" s="297"/>
      <c r="I5" s="297"/>
    </row>
    <row r="6" spans="1:20" ht="17.25" customHeight="1">
      <c r="A6" s="296"/>
      <c r="B6" s="296"/>
      <c r="C6" s="292"/>
      <c r="D6" s="292"/>
      <c r="E6" s="292"/>
      <c r="F6" s="257" t="s">
        <v>18</v>
      </c>
      <c r="G6" s="257"/>
      <c r="H6" s="256" t="s">
        <v>14</v>
      </c>
      <c r="I6" s="256" t="s">
        <v>3</v>
      </c>
    </row>
    <row r="7" spans="1:20" ht="11.25" customHeight="1">
      <c r="A7" s="297"/>
      <c r="B7" s="297"/>
      <c r="C7" s="10" t="s">
        <v>6</v>
      </c>
      <c r="D7" s="10" t="s">
        <v>7</v>
      </c>
      <c r="E7" s="10" t="s">
        <v>8</v>
      </c>
      <c r="F7" s="11" t="s">
        <v>9</v>
      </c>
      <c r="G7" s="11"/>
      <c r="H7" s="11" t="s">
        <v>12</v>
      </c>
      <c r="I7" s="11" t="s">
        <v>13</v>
      </c>
    </row>
    <row r="8" spans="1:20" ht="12" customHeight="1">
      <c r="A8" s="337" t="s">
        <v>16</v>
      </c>
      <c r="B8" s="337"/>
      <c r="C8" s="270">
        <f>SUM(C9,C15,C17,C19,C48,C66,C86,C68,C73,C75,C87,C92,C103,C105,C107,C110,C115)</f>
        <v>736865054327.19043</v>
      </c>
      <c r="D8" s="270">
        <f>SUM(D9,D15,D17,D19,D48,D66,D86,D68,D73,D75,D87,D92,D103,D105,D107,D110,D115)</f>
        <v>725689354004.03516</v>
      </c>
      <c r="E8" s="270">
        <f>SUM(E9,E15,E17,E19,E48,E66,E86,E68,E73,E75,E87,E92,E103,E105,E107,E110,E115)</f>
        <v>371946449329.60156</v>
      </c>
      <c r="F8" s="270">
        <f>SUM(F9,F15,F17,F19,F48,F66,F86,F68,F73,F75,F87,F92,F103,F105,F107,F110,F115)</f>
        <v>340554628862.06793</v>
      </c>
      <c r="G8" s="4"/>
      <c r="H8" s="99">
        <f t="shared" ref="H8:H39" si="0">IFERROR(+F8/D8*100,"n.a.")</f>
        <v>46.928431150744743</v>
      </c>
      <c r="I8" s="99">
        <f t="shared" ref="I8:I39" si="1">IFERROR(+F8/E8*100,"n.a.")</f>
        <v>91.560123634970992</v>
      </c>
      <c r="K8" s="16"/>
      <c r="L8" s="16"/>
      <c r="M8" s="16"/>
      <c r="N8" s="16"/>
      <c r="O8" s="16"/>
      <c r="P8" s="17"/>
      <c r="Q8" s="17"/>
      <c r="R8" s="18"/>
      <c r="S8" s="19"/>
      <c r="T8" s="19"/>
    </row>
    <row r="9" spans="1:20" ht="12" customHeight="1">
      <c r="A9" s="321" t="s">
        <v>11</v>
      </c>
      <c r="B9" s="321"/>
      <c r="C9" s="264">
        <v>1699174</v>
      </c>
      <c r="D9" s="264">
        <v>35971474.469999999</v>
      </c>
      <c r="E9" s="264">
        <v>13604607.6</v>
      </c>
      <c r="F9" s="264">
        <v>13534579.58</v>
      </c>
      <c r="G9" s="282"/>
      <c r="H9" s="263">
        <f t="shared" si="0"/>
        <v>37.62586821757268</v>
      </c>
      <c r="I9" s="263">
        <f t="shared" si="1"/>
        <v>99.485262478279793</v>
      </c>
      <c r="K9" s="16"/>
      <c r="L9" s="16"/>
      <c r="M9" s="16"/>
      <c r="N9" s="16"/>
      <c r="O9" s="16"/>
      <c r="P9" s="17"/>
      <c r="Q9" s="17"/>
      <c r="R9" s="18"/>
      <c r="S9" s="19"/>
      <c r="T9" s="19"/>
    </row>
    <row r="10" spans="1:20" s="2" customFormat="1">
      <c r="A10" s="285"/>
      <c r="B10" s="287" t="s">
        <v>623</v>
      </c>
      <c r="C10" s="281">
        <v>564000</v>
      </c>
      <c r="D10" s="281">
        <v>564000</v>
      </c>
      <c r="E10" s="281">
        <v>156374.51999999999</v>
      </c>
      <c r="F10" s="281">
        <v>156374.51999999999</v>
      </c>
      <c r="G10" s="4"/>
      <c r="H10" s="99">
        <f t="shared" si="0"/>
        <v>27.725978723404253</v>
      </c>
      <c r="I10" s="99">
        <f t="shared" si="1"/>
        <v>100</v>
      </c>
      <c r="K10" s="16"/>
      <c r="L10" s="16"/>
      <c r="M10" s="16"/>
      <c r="N10" s="16"/>
      <c r="O10" s="16"/>
      <c r="P10" s="17"/>
      <c r="Q10" s="17"/>
      <c r="R10" s="18"/>
      <c r="S10" s="19"/>
      <c r="T10" s="19"/>
    </row>
    <row r="11" spans="1:20">
      <c r="A11" s="285"/>
      <c r="B11" s="287" t="s">
        <v>667</v>
      </c>
      <c r="C11" s="281">
        <v>551218</v>
      </c>
      <c r="D11" s="281">
        <v>262665</v>
      </c>
      <c r="E11" s="281">
        <v>0</v>
      </c>
      <c r="F11" s="281">
        <v>0</v>
      </c>
      <c r="G11" s="4"/>
      <c r="H11" s="99">
        <f t="shared" si="0"/>
        <v>0</v>
      </c>
      <c r="I11" s="99" t="str">
        <f t="shared" si="1"/>
        <v>n.a.</v>
      </c>
      <c r="K11" s="16"/>
      <c r="L11" s="16"/>
      <c r="M11" s="16"/>
      <c r="N11" s="16"/>
      <c r="O11" s="16"/>
      <c r="P11" s="17"/>
      <c r="Q11" s="17"/>
      <c r="R11" s="18"/>
      <c r="S11" s="19"/>
      <c r="T11" s="19"/>
    </row>
    <row r="12" spans="1:20" ht="9" customHeight="1">
      <c r="A12" s="285"/>
      <c r="B12" s="287" t="s">
        <v>666</v>
      </c>
      <c r="C12" s="281">
        <v>211356</v>
      </c>
      <c r="D12" s="281">
        <v>211356</v>
      </c>
      <c r="E12" s="281">
        <v>0</v>
      </c>
      <c r="F12" s="281">
        <v>0</v>
      </c>
      <c r="G12" s="4"/>
      <c r="H12" s="99">
        <f t="shared" si="0"/>
        <v>0</v>
      </c>
      <c r="I12" s="99" t="str">
        <f t="shared" si="1"/>
        <v>n.a.</v>
      </c>
      <c r="K12" s="16"/>
      <c r="L12" s="16"/>
      <c r="M12" s="16"/>
      <c r="N12" s="16"/>
      <c r="O12" s="16"/>
      <c r="P12" s="17"/>
      <c r="Q12" s="17"/>
      <c r="R12" s="18"/>
      <c r="S12" s="19"/>
      <c r="T12" s="19"/>
    </row>
    <row r="13" spans="1:20" ht="9" customHeight="1">
      <c r="A13" s="285"/>
      <c r="B13" s="287" t="s">
        <v>665</v>
      </c>
      <c r="C13" s="281">
        <v>372600</v>
      </c>
      <c r="D13" s="281">
        <v>372600</v>
      </c>
      <c r="E13" s="281">
        <v>0</v>
      </c>
      <c r="F13" s="281">
        <v>0</v>
      </c>
      <c r="G13" s="4"/>
      <c r="H13" s="99">
        <f t="shared" si="0"/>
        <v>0</v>
      </c>
      <c r="I13" s="99" t="str">
        <f t="shared" si="1"/>
        <v>n.a.</v>
      </c>
      <c r="K13" s="16"/>
      <c r="L13" s="16"/>
      <c r="M13" s="16"/>
      <c r="N13" s="16"/>
      <c r="O13" s="16"/>
      <c r="P13" s="17"/>
      <c r="Q13" s="17"/>
      <c r="R13" s="18"/>
      <c r="S13" s="19"/>
      <c r="T13" s="19"/>
    </row>
    <row r="14" spans="1:20" ht="16.5" customHeight="1">
      <c r="A14" s="285"/>
      <c r="B14" s="286" t="s">
        <v>664</v>
      </c>
      <c r="C14" s="281">
        <v>0</v>
      </c>
      <c r="D14" s="281">
        <v>34560853.469999999</v>
      </c>
      <c r="E14" s="281">
        <v>13448233.08</v>
      </c>
      <c r="F14" s="281">
        <v>13378205.060000001</v>
      </c>
      <c r="G14" s="4"/>
      <c r="H14" s="99">
        <f t="shared" si="0"/>
        <v>38.709128151631845</v>
      </c>
      <c r="I14" s="99">
        <f t="shared" si="1"/>
        <v>99.479277169101536</v>
      </c>
      <c r="K14" s="16"/>
      <c r="L14" s="16"/>
      <c r="M14" s="16"/>
      <c r="N14" s="16"/>
      <c r="O14" s="16"/>
      <c r="P14" s="17"/>
      <c r="Q14" s="17"/>
      <c r="R14" s="18"/>
      <c r="S14" s="19"/>
      <c r="T14" s="19"/>
    </row>
    <row r="15" spans="1:20" ht="9" customHeight="1">
      <c r="A15" s="321" t="s">
        <v>229</v>
      </c>
      <c r="B15" s="321"/>
      <c r="C15" s="264">
        <v>3000000</v>
      </c>
      <c r="D15" s="264">
        <v>1750000</v>
      </c>
      <c r="E15" s="264">
        <v>250000</v>
      </c>
      <c r="F15" s="264">
        <v>0</v>
      </c>
      <c r="G15" s="282"/>
      <c r="H15" s="263">
        <f t="shared" si="0"/>
        <v>0</v>
      </c>
      <c r="I15" s="263">
        <f t="shared" si="1"/>
        <v>0</v>
      </c>
      <c r="K15" s="16"/>
      <c r="L15" s="16"/>
      <c r="M15" s="16"/>
      <c r="N15" s="16"/>
      <c r="O15" s="16"/>
      <c r="P15" s="17"/>
      <c r="Q15" s="17"/>
      <c r="R15" s="18"/>
      <c r="S15" s="19"/>
      <c r="T15" s="19"/>
    </row>
    <row r="16" spans="1:20" ht="12.75" customHeight="1">
      <c r="A16" s="285"/>
      <c r="B16" s="269" t="s">
        <v>621</v>
      </c>
      <c r="C16" s="281">
        <v>3000000</v>
      </c>
      <c r="D16" s="281">
        <v>1750000</v>
      </c>
      <c r="E16" s="281">
        <v>250000</v>
      </c>
      <c r="F16" s="281">
        <v>0</v>
      </c>
      <c r="G16" s="4"/>
      <c r="H16" s="99">
        <f t="shared" si="0"/>
        <v>0</v>
      </c>
      <c r="I16" s="99">
        <f t="shared" si="1"/>
        <v>0</v>
      </c>
      <c r="K16" s="16"/>
      <c r="L16" s="16"/>
      <c r="M16" s="16"/>
      <c r="N16" s="16"/>
      <c r="O16" s="16"/>
      <c r="P16" s="17"/>
      <c r="Q16" s="17"/>
      <c r="R16" s="18"/>
      <c r="S16" s="19"/>
      <c r="T16" s="19"/>
    </row>
    <row r="17" spans="1:20" ht="9" customHeight="1">
      <c r="A17" s="321" t="s">
        <v>663</v>
      </c>
      <c r="B17" s="321"/>
      <c r="C17" s="264">
        <v>734447085</v>
      </c>
      <c r="D17" s="264">
        <v>645907292.02999997</v>
      </c>
      <c r="E17" s="264">
        <v>350579630.38999999</v>
      </c>
      <c r="F17" s="264">
        <v>350529510.18000001</v>
      </c>
      <c r="G17" s="282"/>
      <c r="H17" s="263">
        <f t="shared" si="0"/>
        <v>54.26932231688123</v>
      </c>
      <c r="I17" s="263">
        <f t="shared" si="1"/>
        <v>99.985703616053158</v>
      </c>
      <c r="K17" s="16"/>
      <c r="L17" s="16"/>
      <c r="M17" s="16"/>
      <c r="N17" s="16"/>
      <c r="O17" s="16"/>
      <c r="P17" s="17"/>
      <c r="Q17" s="17"/>
      <c r="R17" s="18"/>
      <c r="S17" s="19"/>
      <c r="T17" s="19"/>
    </row>
    <row r="18" spans="1:20" ht="9" customHeight="1">
      <c r="A18" s="269"/>
      <c r="B18" s="269" t="s">
        <v>662</v>
      </c>
      <c r="C18" s="281">
        <v>734447085</v>
      </c>
      <c r="D18" s="281">
        <v>645907292.02999997</v>
      </c>
      <c r="E18" s="281">
        <v>350579630.38999999</v>
      </c>
      <c r="F18" s="281">
        <v>350529510.18000001</v>
      </c>
      <c r="G18" s="4"/>
      <c r="H18" s="85">
        <f t="shared" si="0"/>
        <v>54.26932231688123</v>
      </c>
      <c r="I18" s="85">
        <f t="shared" si="1"/>
        <v>99.985703616053158</v>
      </c>
      <c r="K18" s="16"/>
      <c r="L18" s="16"/>
      <c r="M18" s="16"/>
      <c r="N18" s="16"/>
      <c r="O18" s="16"/>
      <c r="P18" s="17"/>
      <c r="Q18" s="17"/>
      <c r="R18" s="18"/>
      <c r="S18" s="19"/>
      <c r="T18" s="19"/>
    </row>
    <row r="19" spans="1:20">
      <c r="A19" s="321" t="s">
        <v>661</v>
      </c>
      <c r="B19" s="321"/>
      <c r="C19" s="264">
        <v>137715324376.95404</v>
      </c>
      <c r="D19" s="264">
        <v>131305426274.50827</v>
      </c>
      <c r="E19" s="264">
        <v>70956338449.971771</v>
      </c>
      <c r="F19" s="264">
        <v>64403258631.961151</v>
      </c>
      <c r="G19" s="282"/>
      <c r="H19" s="263">
        <f t="shared" si="0"/>
        <v>49.048436503544899</v>
      </c>
      <c r="I19" s="263">
        <f t="shared" si="1"/>
        <v>90.76463081218472</v>
      </c>
      <c r="K19" s="16"/>
      <c r="L19" s="16"/>
      <c r="M19" s="16"/>
      <c r="N19" s="16"/>
      <c r="O19" s="16"/>
      <c r="P19" s="17"/>
      <c r="Q19" s="17"/>
      <c r="R19" s="18"/>
      <c r="S19" s="19"/>
      <c r="T19" s="19"/>
    </row>
    <row r="20" spans="1:20">
      <c r="A20" s="285"/>
      <c r="B20" s="266" t="s">
        <v>660</v>
      </c>
      <c r="C20" s="281">
        <v>437957217</v>
      </c>
      <c r="D20" s="281">
        <v>438489989.53000003</v>
      </c>
      <c r="E20" s="281">
        <v>101064763.85999998</v>
      </c>
      <c r="F20" s="281">
        <v>100333309.14999998</v>
      </c>
      <c r="G20" s="4"/>
      <c r="H20" s="99">
        <f t="shared" si="0"/>
        <v>22.881550672922604</v>
      </c>
      <c r="I20" s="99">
        <f t="shared" si="1"/>
        <v>99.276251502439308</v>
      </c>
      <c r="J20" s="46"/>
      <c r="K20" s="16"/>
      <c r="L20" s="16"/>
      <c r="M20" s="16"/>
      <c r="N20" s="16"/>
      <c r="O20" s="16"/>
      <c r="P20" s="17"/>
      <c r="Q20" s="17"/>
      <c r="R20" s="18"/>
      <c r="S20" s="19"/>
      <c r="T20" s="19"/>
    </row>
    <row r="21" spans="1:20">
      <c r="A21" s="267"/>
      <c r="B21" s="266" t="s">
        <v>659</v>
      </c>
      <c r="C21" s="281">
        <v>4407080290.5473261</v>
      </c>
      <c r="D21" s="281">
        <v>4407634921.5906143</v>
      </c>
      <c r="E21" s="281">
        <v>2463729709.7417822</v>
      </c>
      <c r="F21" s="281">
        <v>2461206290.7614298</v>
      </c>
      <c r="G21" s="4"/>
      <c r="H21" s="85">
        <f t="shared" si="0"/>
        <v>55.839613183599077</v>
      </c>
      <c r="I21" s="85">
        <f t="shared" si="1"/>
        <v>99.897577280073605</v>
      </c>
      <c r="J21" s="46"/>
      <c r="K21" s="16"/>
      <c r="L21" s="16"/>
      <c r="M21" s="16"/>
      <c r="N21" s="16"/>
      <c r="O21" s="16"/>
      <c r="P21" s="17"/>
      <c r="Q21" s="17"/>
      <c r="R21" s="18"/>
      <c r="S21" s="19"/>
      <c r="T21" s="19"/>
    </row>
    <row r="22" spans="1:20">
      <c r="A22" s="267"/>
      <c r="B22" s="266" t="s">
        <v>658</v>
      </c>
      <c r="C22" s="281">
        <v>503148532.80000001</v>
      </c>
      <c r="D22" s="281">
        <v>560585292</v>
      </c>
      <c r="E22" s="281">
        <v>292223624.69120002</v>
      </c>
      <c r="F22" s="281">
        <v>291317915.76640004</v>
      </c>
      <c r="G22" s="4"/>
      <c r="H22" s="85">
        <f t="shared" si="0"/>
        <v>51.96674260344313</v>
      </c>
      <c r="I22" s="85">
        <f t="shared" si="1"/>
        <v>99.690063072156789</v>
      </c>
      <c r="J22" s="46"/>
      <c r="K22" s="16"/>
      <c r="L22" s="16"/>
      <c r="M22" s="16"/>
      <c r="N22" s="16"/>
      <c r="O22" s="16"/>
      <c r="P22" s="17"/>
      <c r="Q22" s="17"/>
      <c r="R22" s="18"/>
      <c r="S22" s="19"/>
      <c r="T22" s="19"/>
    </row>
    <row r="23" spans="1:20">
      <c r="A23" s="267"/>
      <c r="B23" s="266" t="s">
        <v>77</v>
      </c>
      <c r="C23" s="281">
        <v>11061365390</v>
      </c>
      <c r="D23" s="281">
        <v>10561365390.000002</v>
      </c>
      <c r="E23" s="281">
        <v>4748189411.2899981</v>
      </c>
      <c r="F23" s="281">
        <v>4748040640.6999979</v>
      </c>
      <c r="G23" s="4"/>
      <c r="H23" s="85">
        <f t="shared" si="0"/>
        <v>44.956693243429172</v>
      </c>
      <c r="I23" s="85">
        <f t="shared" si="1"/>
        <v>99.996866793273952</v>
      </c>
      <c r="J23" s="46"/>
      <c r="K23" s="16"/>
      <c r="L23" s="16"/>
      <c r="M23" s="16"/>
      <c r="N23" s="16"/>
      <c r="O23" s="16"/>
      <c r="P23" s="17"/>
      <c r="Q23" s="17"/>
      <c r="R23" s="18"/>
      <c r="S23" s="19"/>
      <c r="T23" s="19"/>
    </row>
    <row r="24" spans="1:20">
      <c r="A24" s="267"/>
      <c r="B24" s="266" t="s">
        <v>657</v>
      </c>
      <c r="C24" s="281">
        <v>282623419</v>
      </c>
      <c r="D24" s="281">
        <v>252282154.33999997</v>
      </c>
      <c r="E24" s="281">
        <v>59744348.189999998</v>
      </c>
      <c r="F24" s="281">
        <v>59389662.060000002</v>
      </c>
      <c r="G24" s="4"/>
      <c r="H24" s="85">
        <f t="shared" si="0"/>
        <v>23.540968331814987</v>
      </c>
      <c r="I24" s="85">
        <f t="shared" si="1"/>
        <v>99.406326889914311</v>
      </c>
      <c r="J24" s="46"/>
      <c r="K24" s="16"/>
      <c r="L24" s="16"/>
      <c r="M24" s="16"/>
      <c r="N24" s="16"/>
      <c r="O24" s="16"/>
      <c r="P24" s="17"/>
      <c r="Q24" s="17"/>
      <c r="R24" s="18"/>
      <c r="S24" s="19"/>
      <c r="T24" s="19"/>
    </row>
    <row r="25" spans="1:20">
      <c r="A25" s="267"/>
      <c r="B25" s="266" t="s">
        <v>71</v>
      </c>
      <c r="C25" s="281">
        <v>3760915485</v>
      </c>
      <c r="D25" s="281">
        <v>2502339412.6900005</v>
      </c>
      <c r="E25" s="281">
        <v>381634965.51999986</v>
      </c>
      <c r="F25" s="281">
        <v>381400071.52999985</v>
      </c>
      <c r="G25" s="4"/>
      <c r="H25" s="85">
        <f t="shared" si="0"/>
        <v>15.241740173048585</v>
      </c>
      <c r="I25" s="85">
        <f t="shared" si="1"/>
        <v>99.938450610865814</v>
      </c>
      <c r="J25" s="46"/>
      <c r="K25" s="16"/>
      <c r="L25" s="16"/>
      <c r="M25" s="16"/>
      <c r="N25" s="16"/>
      <c r="O25" s="16"/>
      <c r="P25" s="17"/>
      <c r="Q25" s="17"/>
      <c r="R25" s="18"/>
      <c r="S25" s="19"/>
      <c r="T25" s="19"/>
    </row>
    <row r="26" spans="1:20">
      <c r="A26" s="267"/>
      <c r="B26" s="266" t="s">
        <v>85</v>
      </c>
      <c r="C26" s="281">
        <v>1087228407.9999998</v>
      </c>
      <c r="D26" s="281">
        <v>1085494710.6560004</v>
      </c>
      <c r="E26" s="281">
        <v>480950380.10799986</v>
      </c>
      <c r="F26" s="281">
        <v>473315989.8919999</v>
      </c>
      <c r="G26" s="4"/>
      <c r="H26" s="85">
        <f t="shared" si="0"/>
        <v>43.603712228681367</v>
      </c>
      <c r="I26" s="85">
        <f t="shared" si="1"/>
        <v>98.412644935578257</v>
      </c>
      <c r="J26" s="46"/>
      <c r="K26" s="16"/>
      <c r="L26" s="16"/>
      <c r="M26" s="16"/>
      <c r="N26" s="16"/>
      <c r="O26" s="16"/>
      <c r="P26" s="17"/>
      <c r="Q26" s="17"/>
      <c r="R26" s="18"/>
      <c r="S26" s="19"/>
      <c r="T26" s="19"/>
    </row>
    <row r="27" spans="1:20">
      <c r="A27" s="267"/>
      <c r="B27" s="266" t="s">
        <v>656</v>
      </c>
      <c r="C27" s="281">
        <v>500000000</v>
      </c>
      <c r="D27" s="281">
        <v>500000000</v>
      </c>
      <c r="E27" s="281">
        <v>295000000</v>
      </c>
      <c r="F27" s="281">
        <v>295000000</v>
      </c>
      <c r="G27" s="4"/>
      <c r="H27" s="85">
        <f t="shared" si="0"/>
        <v>59</v>
      </c>
      <c r="I27" s="85">
        <f t="shared" si="1"/>
        <v>100</v>
      </c>
      <c r="J27" s="46"/>
      <c r="K27" s="16"/>
      <c r="L27" s="16"/>
      <c r="M27" s="16"/>
      <c r="N27" s="16"/>
      <c r="O27" s="16"/>
      <c r="P27" s="17"/>
      <c r="Q27" s="17"/>
      <c r="R27" s="18"/>
      <c r="S27" s="19"/>
      <c r="T27" s="19"/>
    </row>
    <row r="28" spans="1:20">
      <c r="A28" s="267"/>
      <c r="B28" s="266" t="s">
        <v>655</v>
      </c>
      <c r="C28" s="281">
        <v>4726908554</v>
      </c>
      <c r="D28" s="281">
        <v>3493909755.0799999</v>
      </c>
      <c r="E28" s="281">
        <v>426587301.66000003</v>
      </c>
      <c r="F28" s="281">
        <v>426451097.42000002</v>
      </c>
      <c r="G28" s="4"/>
      <c r="H28" s="85">
        <f t="shared" si="0"/>
        <v>12.20555558997933</v>
      </c>
      <c r="I28" s="85">
        <f t="shared" si="1"/>
        <v>99.968071192117065</v>
      </c>
      <c r="J28" s="46"/>
      <c r="K28" s="16"/>
      <c r="L28" s="16"/>
      <c r="M28" s="16"/>
      <c r="N28" s="16"/>
      <c r="O28" s="16"/>
      <c r="P28" s="17"/>
      <c r="Q28" s="17"/>
      <c r="R28" s="18"/>
      <c r="S28" s="19"/>
      <c r="T28" s="19"/>
    </row>
    <row r="29" spans="1:20">
      <c r="A29" s="267"/>
      <c r="B29" s="266" t="s">
        <v>257</v>
      </c>
      <c r="C29" s="281">
        <v>1244709</v>
      </c>
      <c r="D29" s="281">
        <v>1210566.3900000001</v>
      </c>
      <c r="E29" s="281">
        <v>633907.80999999994</v>
      </c>
      <c r="F29" s="281">
        <v>633907.80999999994</v>
      </c>
      <c r="G29" s="4"/>
      <c r="H29" s="85">
        <f t="shared" si="0"/>
        <v>52.364563830324073</v>
      </c>
      <c r="I29" s="85">
        <f t="shared" si="1"/>
        <v>100</v>
      </c>
      <c r="J29" s="46"/>
      <c r="K29" s="16"/>
      <c r="L29" s="16"/>
      <c r="M29" s="16"/>
      <c r="N29" s="16"/>
      <c r="O29" s="16"/>
      <c r="P29" s="17"/>
      <c r="Q29" s="17"/>
      <c r="R29" s="18"/>
      <c r="S29" s="19"/>
      <c r="T29" s="19"/>
    </row>
    <row r="30" spans="1:20">
      <c r="A30" s="267"/>
      <c r="B30" s="266" t="s">
        <v>305</v>
      </c>
      <c r="C30" s="281">
        <v>16433057</v>
      </c>
      <c r="D30" s="281">
        <v>25657921.350000001</v>
      </c>
      <c r="E30" s="281">
        <v>17253445.300000004</v>
      </c>
      <c r="F30" s="281">
        <v>17237093.840000004</v>
      </c>
      <c r="G30" s="4"/>
      <c r="H30" s="85">
        <f t="shared" si="0"/>
        <v>67.180398617910654</v>
      </c>
      <c r="I30" s="85">
        <f t="shared" si="1"/>
        <v>99.905227856143014</v>
      </c>
      <c r="J30" s="46"/>
      <c r="K30" s="16"/>
      <c r="L30" s="16"/>
      <c r="M30" s="16"/>
      <c r="N30" s="16"/>
      <c r="O30" s="16"/>
      <c r="P30" s="17"/>
      <c r="Q30" s="17"/>
      <c r="R30" s="18"/>
      <c r="S30" s="19"/>
      <c r="T30" s="19"/>
    </row>
    <row r="31" spans="1:20">
      <c r="A31" s="267"/>
      <c r="B31" s="266" t="s">
        <v>654</v>
      </c>
      <c r="C31" s="281">
        <v>2909966.6</v>
      </c>
      <c r="D31" s="281">
        <v>3404594.6399999997</v>
      </c>
      <c r="E31" s="281">
        <v>243104.946</v>
      </c>
      <c r="F31" s="281">
        <v>243104.946</v>
      </c>
      <c r="G31" s="4"/>
      <c r="H31" s="85">
        <f t="shared" si="0"/>
        <v>7.1404960562353477</v>
      </c>
      <c r="I31" s="85">
        <f t="shared" si="1"/>
        <v>100</v>
      </c>
      <c r="J31" s="46"/>
      <c r="K31" s="16"/>
      <c r="L31" s="16"/>
      <c r="M31" s="16"/>
      <c r="N31" s="16"/>
      <c r="O31" s="16"/>
      <c r="P31" s="17"/>
      <c r="Q31" s="17"/>
      <c r="R31" s="18"/>
      <c r="S31" s="19"/>
      <c r="T31" s="19"/>
    </row>
    <row r="32" spans="1:20">
      <c r="A32" s="267"/>
      <c r="B32" s="266" t="s">
        <v>653</v>
      </c>
      <c r="C32" s="281">
        <v>2349915573</v>
      </c>
      <c r="D32" s="281">
        <v>2661095350.9000001</v>
      </c>
      <c r="E32" s="281">
        <v>1783308033.9100006</v>
      </c>
      <c r="F32" s="281">
        <v>1782604541.4400005</v>
      </c>
      <c r="G32" s="4"/>
      <c r="H32" s="85">
        <f t="shared" si="0"/>
        <v>66.987623755650532</v>
      </c>
      <c r="I32" s="85">
        <f t="shared" si="1"/>
        <v>99.960551264469018</v>
      </c>
      <c r="J32" s="46"/>
      <c r="K32" s="16"/>
      <c r="L32" s="16"/>
      <c r="M32" s="16"/>
      <c r="N32" s="16"/>
      <c r="O32" s="16"/>
      <c r="P32" s="17"/>
      <c r="Q32" s="17"/>
      <c r="R32" s="18"/>
      <c r="S32" s="19"/>
      <c r="T32" s="19"/>
    </row>
    <row r="33" spans="1:20">
      <c r="A33" s="267"/>
      <c r="B33" s="266" t="s">
        <v>652</v>
      </c>
      <c r="C33" s="281">
        <v>264649736</v>
      </c>
      <c r="D33" s="281">
        <v>231548963.97000003</v>
      </c>
      <c r="E33" s="281">
        <v>90524333.560000017</v>
      </c>
      <c r="F33" s="281">
        <v>90520136.540000007</v>
      </c>
      <c r="G33" s="4"/>
      <c r="H33" s="85">
        <f t="shared" si="0"/>
        <v>39.093302335711591</v>
      </c>
      <c r="I33" s="85">
        <f t="shared" si="1"/>
        <v>99.995363655455989</v>
      </c>
      <c r="J33" s="46"/>
      <c r="K33" s="16"/>
      <c r="L33" s="16"/>
      <c r="M33" s="16"/>
      <c r="N33" s="16"/>
      <c r="O33" s="16"/>
      <c r="P33" s="17"/>
      <c r="Q33" s="17"/>
      <c r="R33" s="18"/>
      <c r="S33" s="19"/>
      <c r="T33" s="19"/>
    </row>
    <row r="34" spans="1:20">
      <c r="A34" s="267"/>
      <c r="B34" s="266" t="s">
        <v>74</v>
      </c>
      <c r="C34" s="281">
        <v>440244397.00669986</v>
      </c>
      <c r="D34" s="281">
        <v>438962776.88160998</v>
      </c>
      <c r="E34" s="281">
        <v>151382960.84479603</v>
      </c>
      <c r="F34" s="281">
        <v>147636392.43532801</v>
      </c>
      <c r="G34" s="4"/>
      <c r="H34" s="85">
        <f t="shared" si="0"/>
        <v>33.633009496644888</v>
      </c>
      <c r="I34" s="85">
        <f t="shared" si="1"/>
        <v>97.525105607288822</v>
      </c>
      <c r="J34" s="46"/>
      <c r="K34" s="16"/>
      <c r="L34" s="16"/>
      <c r="M34" s="16"/>
      <c r="N34" s="16"/>
      <c r="O34" s="16"/>
      <c r="P34" s="17"/>
      <c r="Q34" s="17"/>
      <c r="R34" s="18"/>
      <c r="S34" s="19"/>
      <c r="T34" s="19"/>
    </row>
    <row r="35" spans="1:20">
      <c r="A35" s="267"/>
      <c r="B35" s="266" t="s">
        <v>271</v>
      </c>
      <c r="C35" s="281">
        <v>215060484</v>
      </c>
      <c r="D35" s="281">
        <v>212520574.29000002</v>
      </c>
      <c r="E35" s="281">
        <v>55554378.180000007</v>
      </c>
      <c r="F35" s="281">
        <v>55554378.180000007</v>
      </c>
      <c r="G35" s="4"/>
      <c r="H35" s="85">
        <f t="shared" si="0"/>
        <v>26.140705842527961</v>
      </c>
      <c r="I35" s="85">
        <f t="shared" si="1"/>
        <v>100</v>
      </c>
      <c r="J35" s="46"/>
      <c r="K35" s="16"/>
      <c r="L35" s="16"/>
      <c r="M35" s="16"/>
      <c r="N35" s="16"/>
      <c r="O35" s="16"/>
      <c r="P35" s="17"/>
      <c r="Q35" s="17"/>
      <c r="R35" s="18"/>
      <c r="S35" s="19"/>
      <c r="T35" s="19"/>
    </row>
    <row r="36" spans="1:20">
      <c r="A36" s="267"/>
      <c r="B36" s="266" t="s">
        <v>72</v>
      </c>
      <c r="C36" s="281">
        <v>1641965792</v>
      </c>
      <c r="D36" s="281">
        <v>951965792</v>
      </c>
      <c r="E36" s="281">
        <v>44220448.57</v>
      </c>
      <c r="F36" s="281">
        <v>44002679.849999994</v>
      </c>
      <c r="G36" s="4"/>
      <c r="H36" s="85">
        <f t="shared" si="0"/>
        <v>4.6222963282697451</v>
      </c>
      <c r="I36" s="85">
        <f t="shared" si="1"/>
        <v>99.507538419346247</v>
      </c>
      <c r="K36" s="16"/>
      <c r="L36" s="16"/>
      <c r="M36" s="16"/>
      <c r="N36" s="16"/>
      <c r="O36" s="16"/>
      <c r="P36" s="17"/>
      <c r="Q36" s="17"/>
      <c r="R36" s="18"/>
      <c r="S36" s="19"/>
      <c r="T36" s="19"/>
    </row>
    <row r="37" spans="1:20">
      <c r="A37" s="267"/>
      <c r="B37" s="266" t="s">
        <v>80</v>
      </c>
      <c r="C37" s="281">
        <v>36991373</v>
      </c>
      <c r="D37" s="281">
        <v>37465260</v>
      </c>
      <c r="E37" s="281">
        <v>17898627.760000002</v>
      </c>
      <c r="F37" s="281">
        <v>17895951.379999999</v>
      </c>
      <c r="G37" s="4"/>
      <c r="H37" s="85">
        <f t="shared" si="0"/>
        <v>47.766788165890212</v>
      </c>
      <c r="I37" s="85">
        <f t="shared" si="1"/>
        <v>99.985047010106641</v>
      </c>
      <c r="K37" s="16"/>
      <c r="L37" s="16"/>
      <c r="M37" s="16"/>
      <c r="N37" s="16"/>
      <c r="O37" s="16"/>
      <c r="P37" s="17"/>
      <c r="Q37" s="17"/>
      <c r="R37" s="18"/>
      <c r="S37" s="19"/>
      <c r="T37" s="19"/>
    </row>
    <row r="38" spans="1:20">
      <c r="A38" s="267"/>
      <c r="B38" s="266" t="s">
        <v>70</v>
      </c>
      <c r="C38" s="281">
        <v>7607774802</v>
      </c>
      <c r="D38" s="281">
        <v>6007774802</v>
      </c>
      <c r="E38" s="281">
        <v>17187927.220000003</v>
      </c>
      <c r="F38" s="281">
        <v>16994901.870000001</v>
      </c>
      <c r="G38" s="4"/>
      <c r="H38" s="85">
        <f t="shared" si="0"/>
        <v>0.28288180616128228</v>
      </c>
      <c r="I38" s="85">
        <f t="shared" si="1"/>
        <v>98.876971332672412</v>
      </c>
      <c r="K38" s="16"/>
      <c r="L38" s="16"/>
      <c r="M38" s="16"/>
      <c r="N38" s="16"/>
      <c r="O38" s="16"/>
      <c r="P38" s="17"/>
      <c r="Q38" s="17"/>
      <c r="R38" s="18"/>
      <c r="S38" s="19"/>
      <c r="T38" s="19"/>
    </row>
    <row r="39" spans="1:20">
      <c r="A39" s="267"/>
      <c r="B39" s="266" t="s">
        <v>76</v>
      </c>
      <c r="C39" s="281">
        <v>5179610383</v>
      </c>
      <c r="D39" s="281">
        <v>4627418834.9999981</v>
      </c>
      <c r="E39" s="281">
        <v>2316357467.0499992</v>
      </c>
      <c r="F39" s="281">
        <v>2316343434.9399996</v>
      </c>
      <c r="G39" s="4"/>
      <c r="H39" s="85">
        <f t="shared" si="0"/>
        <v>50.056921958740318</v>
      </c>
      <c r="I39" s="85">
        <f t="shared" si="1"/>
        <v>99.999394216557718</v>
      </c>
      <c r="K39" s="16"/>
      <c r="L39" s="16"/>
      <c r="M39" s="16"/>
      <c r="N39" s="16"/>
      <c r="O39" s="16"/>
      <c r="P39" s="17"/>
      <c r="Q39" s="17"/>
      <c r="R39" s="18"/>
      <c r="S39" s="19"/>
      <c r="T39" s="19"/>
    </row>
    <row r="40" spans="1:20">
      <c r="A40" s="267"/>
      <c r="B40" s="266" t="s">
        <v>73</v>
      </c>
      <c r="C40" s="281">
        <v>350000000</v>
      </c>
      <c r="D40" s="281">
        <v>349999999.99999994</v>
      </c>
      <c r="E40" s="281">
        <v>25418493.690000001</v>
      </c>
      <c r="F40" s="281">
        <v>25403959.230000004</v>
      </c>
      <c r="G40" s="4"/>
      <c r="H40" s="85">
        <f t="shared" ref="H40:H71" si="2">IFERROR(+F40/D40*100,"n.a.")</f>
        <v>7.2582740657142875</v>
      </c>
      <c r="I40" s="85">
        <f t="shared" ref="I40:I71" si="3">IFERROR(+F40/E40*100,"n.a.")</f>
        <v>99.9428193496544</v>
      </c>
      <c r="K40" s="16"/>
      <c r="L40" s="16"/>
      <c r="M40" s="16"/>
      <c r="N40" s="16"/>
      <c r="O40" s="16"/>
      <c r="P40" s="17"/>
      <c r="Q40" s="17"/>
      <c r="R40" s="18"/>
      <c r="S40" s="19"/>
      <c r="T40" s="19"/>
    </row>
    <row r="41" spans="1:20">
      <c r="A41" s="267"/>
      <c r="B41" s="266" t="s">
        <v>651</v>
      </c>
      <c r="C41" s="281">
        <v>789024100</v>
      </c>
      <c r="D41" s="281">
        <v>789024100.00000012</v>
      </c>
      <c r="E41" s="281">
        <v>297013894.15000004</v>
      </c>
      <c r="F41" s="281">
        <v>296970887.17000008</v>
      </c>
      <c r="G41" s="4"/>
      <c r="H41" s="85">
        <f t="shared" si="2"/>
        <v>37.637746067578931</v>
      </c>
      <c r="I41" s="85">
        <f t="shared" si="3"/>
        <v>99.985520212741889</v>
      </c>
      <c r="K41" s="16"/>
      <c r="L41" s="16"/>
      <c r="M41" s="16"/>
      <c r="N41" s="16"/>
      <c r="O41" s="16"/>
      <c r="P41" s="17"/>
      <c r="Q41" s="17"/>
      <c r="R41" s="18"/>
      <c r="S41" s="19"/>
      <c r="T41" s="19"/>
    </row>
    <row r="42" spans="1:20">
      <c r="A42" s="267"/>
      <c r="B42" s="266" t="s">
        <v>263</v>
      </c>
      <c r="C42" s="281">
        <v>1809117894</v>
      </c>
      <c r="D42" s="281">
        <v>1309117894</v>
      </c>
      <c r="E42" s="281">
        <v>10321328.219999999</v>
      </c>
      <c r="F42" s="281">
        <v>10182864.460000001</v>
      </c>
      <c r="G42" s="4"/>
      <c r="H42" s="85">
        <f t="shared" si="2"/>
        <v>0.77784166778794339</v>
      </c>
      <c r="I42" s="85">
        <f t="shared" si="3"/>
        <v>98.658469558872355</v>
      </c>
      <c r="K42" s="16"/>
      <c r="L42" s="16"/>
      <c r="M42" s="16"/>
      <c r="N42" s="16"/>
      <c r="O42" s="16"/>
      <c r="P42" s="17"/>
      <c r="Q42" s="17"/>
      <c r="R42" s="18"/>
      <c r="S42" s="19"/>
      <c r="T42" s="19"/>
    </row>
    <row r="43" spans="1:20">
      <c r="A43" s="267"/>
      <c r="B43" s="266" t="s">
        <v>264</v>
      </c>
      <c r="C43" s="281">
        <v>534638792</v>
      </c>
      <c r="D43" s="281">
        <v>434638792</v>
      </c>
      <c r="E43" s="281">
        <v>182989609.17000005</v>
      </c>
      <c r="F43" s="281">
        <v>182955830.15000004</v>
      </c>
      <c r="G43" s="4"/>
      <c r="H43" s="85">
        <f t="shared" si="2"/>
        <v>42.093764642618467</v>
      </c>
      <c r="I43" s="85">
        <f t="shared" si="3"/>
        <v>99.981540470984541</v>
      </c>
      <c r="K43" s="16"/>
      <c r="L43" s="16"/>
      <c r="M43" s="16"/>
      <c r="N43" s="16"/>
      <c r="O43" s="16"/>
      <c r="P43" s="17"/>
      <c r="Q43" s="17"/>
      <c r="R43" s="18"/>
      <c r="S43" s="19"/>
      <c r="T43" s="19"/>
    </row>
    <row r="44" spans="1:20">
      <c r="A44" s="267"/>
      <c r="B44" s="266" t="s">
        <v>650</v>
      </c>
      <c r="C44" s="281">
        <v>29152424805</v>
      </c>
      <c r="D44" s="281">
        <v>29152424805</v>
      </c>
      <c r="E44" s="281">
        <v>24901230116.150002</v>
      </c>
      <c r="F44" s="281">
        <v>18709834775.810001</v>
      </c>
      <c r="G44" s="4"/>
      <c r="H44" s="85">
        <f t="shared" si="2"/>
        <v>64.17934323117106</v>
      </c>
      <c r="I44" s="85">
        <f t="shared" si="3"/>
        <v>75.136186800970549</v>
      </c>
      <c r="K44" s="16"/>
      <c r="L44" s="16"/>
      <c r="M44" s="16"/>
      <c r="N44" s="16"/>
      <c r="O44" s="16"/>
      <c r="P44" s="17"/>
      <c r="Q44" s="17"/>
      <c r="R44" s="18"/>
      <c r="S44" s="19"/>
      <c r="T44" s="19"/>
    </row>
    <row r="45" spans="1:20">
      <c r="A45" s="267"/>
      <c r="B45" s="266" t="s">
        <v>649</v>
      </c>
      <c r="C45" s="281">
        <v>424611571</v>
      </c>
      <c r="D45" s="281">
        <v>236641079.5</v>
      </c>
      <c r="E45" s="281">
        <v>15741609.26</v>
      </c>
      <c r="F45" s="281">
        <v>15741609.26</v>
      </c>
      <c r="G45" s="4"/>
      <c r="H45" s="85">
        <f t="shared" si="2"/>
        <v>6.6521033851183047</v>
      </c>
      <c r="I45" s="85">
        <f t="shared" si="3"/>
        <v>100</v>
      </c>
      <c r="K45" s="16"/>
      <c r="L45" s="16"/>
      <c r="M45" s="16"/>
      <c r="N45" s="16"/>
      <c r="O45" s="16"/>
      <c r="P45" s="17"/>
      <c r="Q45" s="17"/>
      <c r="R45" s="18"/>
      <c r="S45" s="19"/>
      <c r="T45" s="19"/>
    </row>
    <row r="46" spans="1:20">
      <c r="A46" s="267"/>
      <c r="B46" s="266" t="s">
        <v>272</v>
      </c>
      <c r="C46" s="281">
        <v>35394392437</v>
      </c>
      <c r="D46" s="281">
        <v>35312228214.700035</v>
      </c>
      <c r="E46" s="281">
        <v>18569144181.25</v>
      </c>
      <c r="F46" s="281">
        <v>18225257127.499992</v>
      </c>
      <c r="G46" s="4"/>
      <c r="H46" s="85">
        <f t="shared" si="2"/>
        <v>51.611744851357322</v>
      </c>
      <c r="I46" s="85">
        <f t="shared" si="3"/>
        <v>98.148072682330493</v>
      </c>
      <c r="K46" s="16"/>
      <c r="L46" s="16"/>
      <c r="M46" s="16"/>
      <c r="N46" s="16"/>
      <c r="O46" s="16"/>
      <c r="P46" s="17"/>
      <c r="Q46" s="17"/>
      <c r="R46" s="18"/>
      <c r="S46" s="19"/>
      <c r="T46" s="19"/>
    </row>
    <row r="47" spans="1:20">
      <c r="A47" s="267"/>
      <c r="B47" s="266" t="s">
        <v>256</v>
      </c>
      <c r="C47" s="281">
        <v>24737087209</v>
      </c>
      <c r="D47" s="281">
        <v>24720224326.000004</v>
      </c>
      <c r="E47" s="281">
        <v>13210790077.870003</v>
      </c>
      <c r="F47" s="281">
        <v>13210790077.870003</v>
      </c>
      <c r="G47" s="4"/>
      <c r="H47" s="85">
        <f t="shared" si="2"/>
        <v>53.441222472950145</v>
      </c>
      <c r="I47" s="85">
        <f t="shared" si="3"/>
        <v>100</v>
      </c>
      <c r="K47" s="16"/>
      <c r="L47" s="16"/>
      <c r="M47" s="16"/>
      <c r="N47" s="16"/>
      <c r="O47" s="16"/>
      <c r="P47" s="17"/>
      <c r="Q47" s="17"/>
      <c r="R47" s="18"/>
      <c r="S47" s="19"/>
      <c r="T47" s="19"/>
    </row>
    <row r="48" spans="1:20">
      <c r="A48" s="321" t="s">
        <v>23</v>
      </c>
      <c r="B48" s="321"/>
      <c r="C48" s="264">
        <v>43164238331.650932</v>
      </c>
      <c r="D48" s="264">
        <v>37738314323.722488</v>
      </c>
      <c r="E48" s="264">
        <v>21561694378.556561</v>
      </c>
      <c r="F48" s="264">
        <v>21497786889.605968</v>
      </c>
      <c r="G48" s="282"/>
      <c r="H48" s="263">
        <f t="shared" si="2"/>
        <v>56.965413730979378</v>
      </c>
      <c r="I48" s="263">
        <f t="shared" si="3"/>
        <v>99.703606368643506</v>
      </c>
      <c r="K48" s="16"/>
      <c r="L48" s="16"/>
      <c r="M48" s="16"/>
      <c r="N48" s="16"/>
      <c r="O48" s="16"/>
      <c r="P48" s="17"/>
      <c r="Q48" s="17"/>
      <c r="R48" s="18"/>
      <c r="S48" s="19"/>
      <c r="T48" s="19"/>
    </row>
    <row r="49" spans="1:20">
      <c r="A49" s="268"/>
      <c r="B49" s="266" t="s">
        <v>618</v>
      </c>
      <c r="C49" s="281">
        <v>289682464</v>
      </c>
      <c r="D49" s="281">
        <v>219682464.00000006</v>
      </c>
      <c r="E49" s="281">
        <v>58283273.079999991</v>
      </c>
      <c r="F49" s="281">
        <v>41541330.259999998</v>
      </c>
      <c r="G49" s="4"/>
      <c r="H49" s="85">
        <f t="shared" si="2"/>
        <v>18.909716098231666</v>
      </c>
      <c r="I49" s="85">
        <f t="shared" si="3"/>
        <v>71.274875388312708</v>
      </c>
      <c r="K49" s="16"/>
      <c r="L49" s="16"/>
      <c r="M49" s="16"/>
      <c r="N49" s="16"/>
      <c r="O49" s="16"/>
      <c r="P49" s="17"/>
      <c r="Q49" s="17"/>
      <c r="R49" s="18"/>
      <c r="S49" s="19"/>
      <c r="T49" s="19"/>
    </row>
    <row r="50" spans="1:20">
      <c r="A50" s="268"/>
      <c r="B50" s="266" t="s">
        <v>232</v>
      </c>
      <c r="C50" s="281">
        <v>2383014675.1637611</v>
      </c>
      <c r="D50" s="281">
        <v>2258830117.2786398</v>
      </c>
      <c r="E50" s="281">
        <v>1125118994.9262536</v>
      </c>
      <c r="F50" s="281">
        <v>1124908118.1901665</v>
      </c>
      <c r="G50" s="4"/>
      <c r="H50" s="85">
        <f t="shared" si="2"/>
        <v>49.800474572448891</v>
      </c>
      <c r="I50" s="85">
        <f t="shared" si="3"/>
        <v>99.981257383704474</v>
      </c>
      <c r="K50" s="16"/>
      <c r="L50" s="16"/>
      <c r="M50" s="16"/>
      <c r="N50" s="16"/>
      <c r="O50" s="16"/>
      <c r="P50" s="17"/>
      <c r="Q50" s="17"/>
      <c r="R50" s="18"/>
      <c r="S50" s="19"/>
      <c r="T50" s="19"/>
    </row>
    <row r="51" spans="1:20">
      <c r="A51" s="268"/>
      <c r="B51" s="266" t="s">
        <v>616</v>
      </c>
      <c r="C51" s="281">
        <v>146193117</v>
      </c>
      <c r="D51" s="281">
        <v>142466117</v>
      </c>
      <c r="E51" s="281">
        <v>62895764.550000004</v>
      </c>
      <c r="F51" s="281">
        <v>62895764.550000004</v>
      </c>
      <c r="G51" s="4"/>
      <c r="H51" s="85">
        <f t="shared" si="2"/>
        <v>44.14787591213706</v>
      </c>
      <c r="I51" s="85">
        <f t="shared" si="3"/>
        <v>100</v>
      </c>
      <c r="K51" s="16"/>
      <c r="L51" s="16"/>
      <c r="M51" s="16"/>
      <c r="N51" s="16"/>
      <c r="O51" s="16"/>
      <c r="P51" s="17"/>
      <c r="Q51" s="17"/>
      <c r="R51" s="18"/>
      <c r="S51" s="19"/>
      <c r="T51" s="19"/>
    </row>
    <row r="52" spans="1:20">
      <c r="A52" s="268"/>
      <c r="B52" s="266" t="s">
        <v>526</v>
      </c>
      <c r="C52" s="281">
        <v>215247366.44</v>
      </c>
      <c r="D52" s="281">
        <v>218683566.44</v>
      </c>
      <c r="E52" s="281">
        <v>88233974.750799999</v>
      </c>
      <c r="F52" s="281">
        <v>88233974.750799999</v>
      </c>
      <c r="G52" s="4"/>
      <c r="H52" s="85">
        <f t="shared" si="2"/>
        <v>40.347784786566791</v>
      </c>
      <c r="I52" s="85">
        <f t="shared" si="3"/>
        <v>100</v>
      </c>
      <c r="K52" s="16"/>
      <c r="L52" s="16"/>
      <c r="M52" s="16"/>
      <c r="N52" s="16"/>
      <c r="O52" s="16"/>
      <c r="P52" s="17"/>
      <c r="Q52" s="17"/>
      <c r="R52" s="18"/>
      <c r="S52" s="19"/>
      <c r="T52" s="19"/>
    </row>
    <row r="53" spans="1:20">
      <c r="A53" s="268"/>
      <c r="B53" s="266" t="s">
        <v>68</v>
      </c>
      <c r="C53" s="281">
        <v>222503341.57999998</v>
      </c>
      <c r="D53" s="281">
        <v>161593556.78280005</v>
      </c>
      <c r="E53" s="281">
        <v>51360960.75380002</v>
      </c>
      <c r="F53" s="281">
        <v>51304233.993000023</v>
      </c>
      <c r="G53" s="4"/>
      <c r="H53" s="85">
        <f t="shared" si="2"/>
        <v>31.748935424423326</v>
      </c>
      <c r="I53" s="85">
        <f t="shared" si="3"/>
        <v>99.889552765432256</v>
      </c>
      <c r="K53" s="16"/>
      <c r="L53" s="16"/>
      <c r="M53" s="16"/>
      <c r="N53" s="16"/>
      <c r="O53" s="16"/>
      <c r="P53" s="17"/>
      <c r="Q53" s="17"/>
      <c r="R53" s="18"/>
      <c r="S53" s="19"/>
      <c r="T53" s="19"/>
    </row>
    <row r="54" spans="1:20">
      <c r="A54" s="268"/>
      <c r="B54" s="266" t="s">
        <v>255</v>
      </c>
      <c r="C54" s="281">
        <v>1187200</v>
      </c>
      <c r="D54" s="281">
        <v>1187200</v>
      </c>
      <c r="E54" s="281">
        <v>721278</v>
      </c>
      <c r="F54" s="281">
        <v>721278</v>
      </c>
      <c r="G54" s="4"/>
      <c r="H54" s="85">
        <f t="shared" si="2"/>
        <v>60.754548517520213</v>
      </c>
      <c r="I54" s="85">
        <f t="shared" si="3"/>
        <v>100</v>
      </c>
      <c r="K54" s="16"/>
      <c r="L54" s="16"/>
      <c r="M54" s="16"/>
      <c r="N54" s="16"/>
      <c r="O54" s="16"/>
      <c r="P54" s="17"/>
      <c r="Q54" s="17"/>
      <c r="R54" s="18"/>
      <c r="S54" s="19"/>
      <c r="T54" s="19"/>
    </row>
    <row r="55" spans="1:20">
      <c r="A55" s="268"/>
      <c r="B55" s="266" t="s">
        <v>66</v>
      </c>
      <c r="C55" s="281">
        <v>14000000</v>
      </c>
      <c r="D55" s="281">
        <v>14000000.000000002</v>
      </c>
      <c r="E55" s="281">
        <v>14000000.000000002</v>
      </c>
      <c r="F55" s="281">
        <v>14000000.000000002</v>
      </c>
      <c r="G55" s="4"/>
      <c r="H55" s="85">
        <f t="shared" si="2"/>
        <v>100</v>
      </c>
      <c r="I55" s="85">
        <f t="shared" si="3"/>
        <v>100</v>
      </c>
      <c r="K55" s="16"/>
      <c r="L55" s="16"/>
      <c r="M55" s="16"/>
      <c r="N55" s="16"/>
      <c r="O55" s="16"/>
      <c r="P55" s="17"/>
      <c r="Q55" s="17"/>
      <c r="R55" s="18"/>
      <c r="S55" s="19"/>
      <c r="T55" s="19"/>
    </row>
    <row r="56" spans="1:20">
      <c r="A56" s="268"/>
      <c r="B56" s="266" t="s">
        <v>614</v>
      </c>
      <c r="C56" s="281">
        <v>5011121.04</v>
      </c>
      <c r="D56" s="281">
        <v>6253684.919999999</v>
      </c>
      <c r="E56" s="281">
        <v>1322559.1896000002</v>
      </c>
      <c r="F56" s="281">
        <v>1161562.7579999999</v>
      </c>
      <c r="G56" s="4"/>
      <c r="H56" s="85">
        <f t="shared" si="2"/>
        <v>18.574053104037741</v>
      </c>
      <c r="I56" s="85">
        <f t="shared" si="3"/>
        <v>87.826901596087154</v>
      </c>
      <c r="K56" s="16"/>
      <c r="L56" s="16"/>
      <c r="M56" s="16"/>
      <c r="N56" s="16"/>
      <c r="O56" s="16"/>
      <c r="P56" s="17"/>
      <c r="Q56" s="17"/>
      <c r="R56" s="18"/>
      <c r="S56" s="19"/>
      <c r="T56" s="19"/>
    </row>
    <row r="57" spans="1:20">
      <c r="A57" s="268"/>
      <c r="B57" s="266" t="s">
        <v>42</v>
      </c>
      <c r="C57" s="281">
        <v>224226130</v>
      </c>
      <c r="D57" s="281">
        <v>164714573.00000003</v>
      </c>
      <c r="E57" s="281">
        <v>65307460.420000002</v>
      </c>
      <c r="F57" s="281">
        <v>63529875.350000001</v>
      </c>
      <c r="G57" s="4"/>
      <c r="H57" s="85">
        <f t="shared" si="2"/>
        <v>38.569674918806356</v>
      </c>
      <c r="I57" s="85">
        <f t="shared" si="3"/>
        <v>97.278128626395613</v>
      </c>
      <c r="K57" s="16"/>
      <c r="L57" s="16"/>
      <c r="M57" s="16"/>
      <c r="N57" s="16"/>
      <c r="O57" s="16"/>
      <c r="P57" s="17"/>
      <c r="Q57" s="17"/>
      <c r="R57" s="18"/>
      <c r="S57" s="19"/>
      <c r="T57" s="19"/>
    </row>
    <row r="58" spans="1:20">
      <c r="A58" s="268"/>
      <c r="B58" s="266" t="s">
        <v>648</v>
      </c>
      <c r="C58" s="281">
        <v>1672845044</v>
      </c>
      <c r="D58" s="281">
        <v>1659796632</v>
      </c>
      <c r="E58" s="281">
        <v>513125582.67000002</v>
      </c>
      <c r="F58" s="281">
        <v>513125581.82000005</v>
      </c>
      <c r="G58" s="4"/>
      <c r="H58" s="85">
        <f t="shared" si="2"/>
        <v>30.914967046396562</v>
      </c>
      <c r="I58" s="85">
        <f t="shared" si="3"/>
        <v>99.999999834348557</v>
      </c>
      <c r="K58" s="16"/>
      <c r="L58" s="16"/>
      <c r="M58" s="16"/>
      <c r="N58" s="16"/>
      <c r="O58" s="16"/>
      <c r="P58" s="17"/>
      <c r="Q58" s="17"/>
      <c r="R58" s="18"/>
      <c r="S58" s="19"/>
      <c r="T58" s="19"/>
    </row>
    <row r="59" spans="1:20">
      <c r="A59" s="268"/>
      <c r="B59" s="266" t="s">
        <v>78</v>
      </c>
      <c r="C59" s="281">
        <v>3397788639.2321477</v>
      </c>
      <c r="D59" s="281">
        <v>3359714717.5862846</v>
      </c>
      <c r="E59" s="281">
        <v>1985031903.1529615</v>
      </c>
      <c r="F59" s="281">
        <v>1985031903.1529615</v>
      </c>
      <c r="G59" s="4"/>
      <c r="H59" s="85">
        <f t="shared" si="2"/>
        <v>59.083346950929972</v>
      </c>
      <c r="I59" s="85">
        <f t="shared" si="3"/>
        <v>100</v>
      </c>
      <c r="K59" s="16"/>
      <c r="L59" s="16"/>
      <c r="M59" s="16"/>
      <c r="N59" s="16"/>
      <c r="O59" s="16"/>
      <c r="P59" s="17"/>
      <c r="Q59" s="17"/>
      <c r="R59" s="18"/>
      <c r="S59" s="19"/>
      <c r="T59" s="19"/>
    </row>
    <row r="60" spans="1:20">
      <c r="A60" s="268"/>
      <c r="B60" s="266" t="s">
        <v>647</v>
      </c>
      <c r="C60" s="281">
        <v>120400000</v>
      </c>
      <c r="D60" s="281">
        <v>119018679.97999999</v>
      </c>
      <c r="E60" s="281">
        <v>41398451.890000001</v>
      </c>
      <c r="F60" s="281">
        <v>33581706.949999996</v>
      </c>
      <c r="G60" s="4"/>
      <c r="H60" s="85">
        <f t="shared" si="2"/>
        <v>28.215492690427329</v>
      </c>
      <c r="I60" s="85">
        <f t="shared" si="3"/>
        <v>81.118267512104296</v>
      </c>
      <c r="K60" s="16"/>
      <c r="L60" s="16"/>
      <c r="M60" s="16"/>
      <c r="N60" s="16"/>
      <c r="O60" s="16"/>
      <c r="P60" s="17"/>
      <c r="Q60" s="17"/>
      <c r="R60" s="18"/>
      <c r="S60" s="19"/>
      <c r="T60" s="19"/>
    </row>
    <row r="61" spans="1:20">
      <c r="A61" s="268"/>
      <c r="B61" s="266" t="s">
        <v>646</v>
      </c>
      <c r="C61" s="281">
        <v>45657984</v>
      </c>
      <c r="D61" s="281">
        <v>45657984</v>
      </c>
      <c r="E61" s="281">
        <v>0</v>
      </c>
      <c r="F61" s="281">
        <v>0</v>
      </c>
      <c r="G61" s="4"/>
      <c r="H61" s="85">
        <f t="shared" si="2"/>
        <v>0</v>
      </c>
      <c r="I61" s="85" t="str">
        <f t="shared" si="3"/>
        <v>n.a.</v>
      </c>
      <c r="K61" s="16"/>
      <c r="L61" s="16"/>
      <c r="M61" s="16"/>
      <c r="N61" s="16"/>
      <c r="O61" s="16"/>
      <c r="P61" s="17"/>
      <c r="Q61" s="17"/>
      <c r="R61" s="18"/>
      <c r="S61" s="19"/>
      <c r="T61" s="19"/>
    </row>
    <row r="62" spans="1:20">
      <c r="A62" s="267"/>
      <c r="B62" s="266" t="s">
        <v>67</v>
      </c>
      <c r="C62" s="281">
        <v>648200913.72907269</v>
      </c>
      <c r="D62" s="281">
        <v>634388608.25618494</v>
      </c>
      <c r="E62" s="281">
        <v>457822327.48147732</v>
      </c>
      <c r="F62" s="281">
        <v>426580546.25646919</v>
      </c>
      <c r="G62" s="4"/>
      <c r="H62" s="85">
        <f t="shared" si="2"/>
        <v>67.242781586046902</v>
      </c>
      <c r="I62" s="85">
        <f t="shared" si="3"/>
        <v>93.176003145833448</v>
      </c>
      <c r="K62" s="16"/>
      <c r="L62" s="16"/>
      <c r="M62" s="16"/>
      <c r="N62" s="16"/>
      <c r="O62" s="16"/>
      <c r="P62" s="17"/>
      <c r="Q62" s="17"/>
      <c r="R62" s="18"/>
      <c r="S62" s="19"/>
      <c r="T62" s="19"/>
    </row>
    <row r="63" spans="1:20">
      <c r="A63" s="268"/>
      <c r="B63" s="266" t="s">
        <v>352</v>
      </c>
      <c r="C63" s="281">
        <v>2685844078</v>
      </c>
      <c r="D63" s="281">
        <v>1661695197.9999995</v>
      </c>
      <c r="E63" s="281">
        <v>723931605.76000023</v>
      </c>
      <c r="F63" s="281">
        <v>723931605.73000014</v>
      </c>
      <c r="G63" s="4"/>
      <c r="H63" s="85">
        <f t="shared" si="2"/>
        <v>43.565848093038802</v>
      </c>
      <c r="I63" s="85">
        <f t="shared" si="3"/>
        <v>99.999999995855944</v>
      </c>
      <c r="K63" s="16"/>
      <c r="L63" s="16"/>
      <c r="M63" s="16"/>
      <c r="N63" s="16"/>
      <c r="O63" s="16"/>
      <c r="P63" s="17"/>
      <c r="Q63" s="17"/>
      <c r="R63" s="18"/>
      <c r="S63" s="19"/>
      <c r="T63" s="19"/>
    </row>
    <row r="64" spans="1:20">
      <c r="A64" s="268"/>
      <c r="B64" s="266" t="s">
        <v>301</v>
      </c>
      <c r="C64" s="281">
        <v>30737807536.815948</v>
      </c>
      <c r="D64" s="281">
        <v>26714895071.968678</v>
      </c>
      <c r="E64" s="281">
        <v>16211404315.499571</v>
      </c>
      <c r="F64" s="281">
        <v>16211404315.499571</v>
      </c>
      <c r="G64" s="4"/>
      <c r="H64" s="284">
        <f t="shared" si="2"/>
        <v>60.683016990434758</v>
      </c>
      <c r="I64" s="284">
        <f t="shared" si="3"/>
        <v>100</v>
      </c>
      <c r="K64" s="16"/>
      <c r="L64" s="16"/>
      <c r="M64" s="16"/>
      <c r="N64" s="16"/>
      <c r="O64" s="16"/>
      <c r="P64" s="17"/>
      <c r="Q64" s="17"/>
      <c r="R64" s="18"/>
      <c r="S64" s="19"/>
      <c r="T64" s="19"/>
    </row>
    <row r="65" spans="1:20">
      <c r="A65" s="268"/>
      <c r="B65" s="266" t="s">
        <v>612</v>
      </c>
      <c r="C65" s="281">
        <v>354628720.65000039</v>
      </c>
      <c r="D65" s="281">
        <v>355736152.50989985</v>
      </c>
      <c r="E65" s="281">
        <v>161735926.43210009</v>
      </c>
      <c r="F65" s="281">
        <v>155835092.34499976</v>
      </c>
      <c r="G65" s="4"/>
      <c r="H65" s="85">
        <f t="shared" si="2"/>
        <v>43.806369199617123</v>
      </c>
      <c r="I65" s="85">
        <f t="shared" si="3"/>
        <v>96.351562564191568</v>
      </c>
      <c r="K65" s="16"/>
      <c r="L65" s="16"/>
      <c r="M65" s="16"/>
      <c r="N65" s="16"/>
      <c r="O65" s="16"/>
      <c r="P65" s="17"/>
      <c r="Q65" s="17"/>
      <c r="R65" s="18"/>
      <c r="S65" s="19"/>
      <c r="T65" s="19"/>
    </row>
    <row r="66" spans="1:20">
      <c r="A66" s="321" t="s">
        <v>519</v>
      </c>
      <c r="B66" s="321"/>
      <c r="C66" s="264">
        <v>1000000.0000000001</v>
      </c>
      <c r="D66" s="264">
        <v>1350386.72</v>
      </c>
      <c r="E66" s="264">
        <v>605561.12</v>
      </c>
      <c r="F66" s="264">
        <v>605561.12</v>
      </c>
      <c r="G66" s="282"/>
      <c r="H66" s="263">
        <f t="shared" si="2"/>
        <v>44.843533413894946</v>
      </c>
      <c r="I66" s="263">
        <f t="shared" si="3"/>
        <v>100</v>
      </c>
      <c r="K66" s="16"/>
      <c r="L66" s="16"/>
      <c r="M66" s="16"/>
      <c r="N66" s="16"/>
      <c r="O66" s="16"/>
      <c r="P66" s="17"/>
      <c r="Q66" s="17"/>
      <c r="R66" s="18"/>
      <c r="S66" s="19"/>
      <c r="T66" s="19"/>
    </row>
    <row r="67" spans="1:20">
      <c r="A67" s="268"/>
      <c r="B67" s="266" t="s">
        <v>61</v>
      </c>
      <c r="C67" s="281">
        <v>1000000.0000000001</v>
      </c>
      <c r="D67" s="281">
        <v>1350386.72</v>
      </c>
      <c r="E67" s="281">
        <v>605561.12</v>
      </c>
      <c r="F67" s="281">
        <v>605561.12</v>
      </c>
      <c r="G67" s="4"/>
      <c r="H67" s="85">
        <f t="shared" si="2"/>
        <v>44.843533413894946</v>
      </c>
      <c r="I67" s="85">
        <f t="shared" si="3"/>
        <v>100</v>
      </c>
      <c r="K67" s="16"/>
      <c r="L67" s="16"/>
      <c r="M67" s="16"/>
      <c r="N67" s="16"/>
      <c r="O67" s="16"/>
      <c r="P67" s="17"/>
      <c r="Q67" s="17"/>
      <c r="R67" s="18"/>
      <c r="S67" s="19"/>
      <c r="T67" s="19"/>
    </row>
    <row r="68" spans="1:20">
      <c r="A68" s="321" t="s">
        <v>159</v>
      </c>
      <c r="B68" s="321"/>
      <c r="C68" s="264">
        <v>141406158.61867878</v>
      </c>
      <c r="D68" s="264">
        <v>142095212.48135862</v>
      </c>
      <c r="E68" s="264">
        <v>51840130.9459396</v>
      </c>
      <c r="F68" s="264">
        <v>47808665.586621001</v>
      </c>
      <c r="G68" s="282"/>
      <c r="H68" s="263">
        <f t="shared" si="2"/>
        <v>33.645514688183454</v>
      </c>
      <c r="I68" s="263">
        <f t="shared" si="3"/>
        <v>92.223273194423967</v>
      </c>
      <c r="K68" s="16"/>
      <c r="L68" s="16"/>
      <c r="M68" s="16"/>
      <c r="N68" s="16"/>
      <c r="O68" s="16"/>
      <c r="P68" s="17"/>
      <c r="Q68" s="17"/>
      <c r="R68" s="18"/>
      <c r="S68" s="19"/>
      <c r="T68" s="19"/>
    </row>
    <row r="69" spans="1:20">
      <c r="A69" s="268"/>
      <c r="B69" s="266" t="s">
        <v>50</v>
      </c>
      <c r="C69" s="281">
        <v>1920000</v>
      </c>
      <c r="D69" s="281">
        <v>1920000</v>
      </c>
      <c r="E69" s="281">
        <v>1022688.6</v>
      </c>
      <c r="F69" s="281">
        <v>1007436.38</v>
      </c>
      <c r="G69" s="4"/>
      <c r="H69" s="85">
        <f t="shared" si="2"/>
        <v>52.470644791666665</v>
      </c>
      <c r="I69" s="85">
        <f t="shared" si="3"/>
        <v>98.508615428000283</v>
      </c>
      <c r="K69" s="16"/>
      <c r="L69" s="16"/>
      <c r="M69" s="16"/>
      <c r="N69" s="16"/>
      <c r="O69" s="16"/>
      <c r="P69" s="17"/>
      <c r="Q69" s="17"/>
      <c r="R69" s="18"/>
      <c r="S69" s="19"/>
      <c r="T69" s="19"/>
    </row>
    <row r="70" spans="1:20">
      <c r="A70" s="268"/>
      <c r="B70" s="266" t="s">
        <v>512</v>
      </c>
      <c r="C70" s="281">
        <v>58033233.600000001</v>
      </c>
      <c r="D70" s="281">
        <v>58718637.692000002</v>
      </c>
      <c r="E70" s="281">
        <v>23617942.024</v>
      </c>
      <c r="F70" s="281">
        <v>21692847.353999998</v>
      </c>
      <c r="G70" s="4"/>
      <c r="H70" s="85">
        <f t="shared" si="2"/>
        <v>36.943717032037846</v>
      </c>
      <c r="I70" s="85">
        <f t="shared" si="3"/>
        <v>91.849016023310725</v>
      </c>
      <c r="K70" s="16"/>
      <c r="L70" s="16"/>
      <c r="M70" s="16"/>
      <c r="N70" s="16"/>
      <c r="O70" s="16"/>
      <c r="P70" s="17"/>
      <c r="Q70" s="17"/>
      <c r="R70" s="18"/>
      <c r="S70" s="19"/>
      <c r="T70" s="19"/>
    </row>
    <row r="71" spans="1:20">
      <c r="A71" s="268"/>
      <c r="B71" s="266" t="s">
        <v>645</v>
      </c>
      <c r="C71" s="281">
        <v>125000.000037637</v>
      </c>
      <c r="D71" s="281">
        <v>84182.501301878961</v>
      </c>
      <c r="E71" s="281">
        <v>51685.972195649971</v>
      </c>
      <c r="F71" s="281">
        <v>50958.0085418612</v>
      </c>
      <c r="G71" s="4"/>
      <c r="H71" s="85">
        <f t="shared" si="2"/>
        <v>60.532780273569529</v>
      </c>
      <c r="I71" s="85">
        <f t="shared" si="3"/>
        <v>98.591564359023437</v>
      </c>
      <c r="K71" s="16"/>
      <c r="L71" s="16"/>
      <c r="M71" s="16"/>
      <c r="N71" s="16"/>
      <c r="O71" s="16"/>
      <c r="P71" s="17"/>
      <c r="Q71" s="17"/>
      <c r="R71" s="18"/>
      <c r="S71" s="19"/>
      <c r="T71" s="19"/>
    </row>
    <row r="72" spans="1:20">
      <c r="A72" s="268"/>
      <c r="B72" s="266" t="s">
        <v>54</v>
      </c>
      <c r="C72" s="281">
        <v>81327925.018641129</v>
      </c>
      <c r="D72" s="281">
        <v>81372392.288056731</v>
      </c>
      <c r="E72" s="281">
        <v>27147814.349743951</v>
      </c>
      <c r="F72" s="281">
        <v>25057423.844079148</v>
      </c>
      <c r="G72" s="4"/>
      <c r="H72" s="85">
        <f t="shared" ref="H72:H103" si="4">IFERROR(+F72/D72*100,"n.a.")</f>
        <v>30.793519939018555</v>
      </c>
      <c r="I72" s="85">
        <f t="shared" ref="I72:I103" si="5">IFERROR(+F72/E72*100,"n.a.")</f>
        <v>92.299967582161841</v>
      </c>
      <c r="K72" s="16"/>
      <c r="L72" s="16"/>
      <c r="M72" s="16"/>
      <c r="N72" s="16"/>
      <c r="O72" s="16"/>
      <c r="P72" s="17"/>
      <c r="Q72" s="17"/>
      <c r="R72" s="18"/>
      <c r="S72" s="19"/>
      <c r="T72" s="19"/>
    </row>
    <row r="73" spans="1:20">
      <c r="A73" s="321" t="s">
        <v>292</v>
      </c>
      <c r="B73" s="321"/>
      <c r="C73" s="264">
        <v>4706879820</v>
      </c>
      <c r="D73" s="264">
        <v>4706879820</v>
      </c>
      <c r="E73" s="264">
        <v>2021398014</v>
      </c>
      <c r="F73" s="264">
        <v>2021398014</v>
      </c>
      <c r="G73" s="282"/>
      <c r="H73" s="263">
        <f t="shared" si="4"/>
        <v>42.945604971915344</v>
      </c>
      <c r="I73" s="263">
        <f t="shared" si="5"/>
        <v>100</v>
      </c>
      <c r="K73" s="16"/>
      <c r="L73" s="16"/>
      <c r="M73" s="16"/>
      <c r="N73" s="16"/>
      <c r="O73" s="16"/>
      <c r="P73" s="17"/>
      <c r="Q73" s="17"/>
      <c r="R73" s="18"/>
      <c r="S73" s="19"/>
      <c r="T73" s="19"/>
    </row>
    <row r="74" spans="1:20">
      <c r="A74" s="267"/>
      <c r="B74" s="266" t="s">
        <v>291</v>
      </c>
      <c r="C74" s="281">
        <v>4706879820</v>
      </c>
      <c r="D74" s="281">
        <v>4706879820</v>
      </c>
      <c r="E74" s="281">
        <v>2021398014</v>
      </c>
      <c r="F74" s="281">
        <v>2021398014</v>
      </c>
      <c r="G74" s="4"/>
      <c r="H74" s="85">
        <f t="shared" si="4"/>
        <v>42.945604971915344</v>
      </c>
      <c r="I74" s="85">
        <f t="shared" si="5"/>
        <v>100</v>
      </c>
      <c r="K74" s="16"/>
      <c r="L74" s="16"/>
      <c r="M74" s="16"/>
      <c r="N74" s="16"/>
      <c r="O74" s="16"/>
      <c r="P74" s="17"/>
      <c r="Q74" s="17"/>
      <c r="R74" s="18"/>
      <c r="S74" s="19"/>
      <c r="T74" s="19"/>
    </row>
    <row r="75" spans="1:20">
      <c r="A75" s="321" t="s">
        <v>644</v>
      </c>
      <c r="B75" s="321"/>
      <c r="C75" s="264">
        <v>48998787788.5215</v>
      </c>
      <c r="D75" s="264">
        <v>45492362120.93293</v>
      </c>
      <c r="E75" s="264">
        <v>25973049051.893356</v>
      </c>
      <c r="F75" s="264">
        <v>25954003313.2397</v>
      </c>
      <c r="G75" s="282"/>
      <c r="H75" s="263">
        <f t="shared" si="4"/>
        <v>57.051342474250596</v>
      </c>
      <c r="I75" s="263">
        <f t="shared" si="5"/>
        <v>99.92667114817516</v>
      </c>
      <c r="K75" s="16"/>
      <c r="L75" s="16"/>
      <c r="M75" s="16"/>
      <c r="N75" s="16"/>
      <c r="O75" s="16"/>
      <c r="P75" s="17"/>
      <c r="Q75" s="17"/>
      <c r="R75" s="18"/>
      <c r="S75" s="19"/>
      <c r="T75" s="19"/>
    </row>
    <row r="76" spans="1:20">
      <c r="A76" s="267"/>
      <c r="B76" s="266" t="s">
        <v>643</v>
      </c>
      <c r="C76" s="281">
        <v>944849668.94246614</v>
      </c>
      <c r="D76" s="281">
        <v>944849668.94246626</v>
      </c>
      <c r="E76" s="281">
        <v>944849668.94246626</v>
      </c>
      <c r="F76" s="281">
        <v>944849668.94246626</v>
      </c>
      <c r="G76" s="4"/>
      <c r="H76" s="85">
        <f t="shared" si="4"/>
        <v>100</v>
      </c>
      <c r="I76" s="85">
        <f t="shared" si="5"/>
        <v>100</v>
      </c>
      <c r="K76" s="16"/>
      <c r="L76" s="16"/>
      <c r="M76" s="16"/>
      <c r="N76" s="16"/>
      <c r="O76" s="16"/>
      <c r="P76" s="17"/>
      <c r="Q76" s="17"/>
      <c r="R76" s="18"/>
      <c r="S76" s="19"/>
      <c r="T76" s="19"/>
    </row>
    <row r="77" spans="1:20">
      <c r="A77" s="267"/>
      <c r="B77" s="266" t="s">
        <v>51</v>
      </c>
      <c r="C77" s="281">
        <v>5341965.5999999996</v>
      </c>
      <c r="D77" s="281">
        <v>5891965.5999999996</v>
      </c>
      <c r="E77" s="281">
        <v>4028131.094</v>
      </c>
      <c r="F77" s="281">
        <v>3534160.0819999999</v>
      </c>
      <c r="G77" s="4"/>
      <c r="H77" s="85">
        <f t="shared" si="4"/>
        <v>59.982700543940723</v>
      </c>
      <c r="I77" s="85">
        <f t="shared" si="5"/>
        <v>87.736967827691061</v>
      </c>
      <c r="K77" s="16"/>
      <c r="L77" s="16"/>
      <c r="M77" s="16"/>
      <c r="N77" s="16"/>
      <c r="O77" s="16"/>
      <c r="P77" s="17"/>
      <c r="Q77" s="17"/>
      <c r="R77" s="18"/>
      <c r="S77" s="19"/>
      <c r="T77" s="19"/>
    </row>
    <row r="78" spans="1:20">
      <c r="A78" s="267"/>
      <c r="B78" s="266" t="s">
        <v>290</v>
      </c>
      <c r="C78" s="281">
        <v>748243326.04106581</v>
      </c>
      <c r="D78" s="281">
        <v>748243326.04106605</v>
      </c>
      <c r="E78" s="281">
        <v>748243326.04106605</v>
      </c>
      <c r="F78" s="281">
        <v>748243326.04106605</v>
      </c>
      <c r="G78" s="4"/>
      <c r="H78" s="85">
        <f t="shared" si="4"/>
        <v>100</v>
      </c>
      <c r="I78" s="85">
        <f t="shared" si="5"/>
        <v>100</v>
      </c>
      <c r="K78" s="16"/>
      <c r="L78" s="16"/>
      <c r="M78" s="16"/>
      <c r="N78" s="16"/>
      <c r="O78" s="16"/>
      <c r="P78" s="17"/>
      <c r="Q78" s="17"/>
      <c r="R78" s="18"/>
      <c r="S78" s="19"/>
      <c r="T78" s="19"/>
    </row>
    <row r="79" spans="1:20">
      <c r="A79" s="267"/>
      <c r="B79" s="266" t="s">
        <v>43</v>
      </c>
      <c r="C79" s="281">
        <v>22339864.030000001</v>
      </c>
      <c r="D79" s="281">
        <v>21826391.165699992</v>
      </c>
      <c r="E79" s="281">
        <v>20969166.626099996</v>
      </c>
      <c r="F79" s="281">
        <v>20552817.119999997</v>
      </c>
      <c r="G79" s="4"/>
      <c r="H79" s="85">
        <f t="shared" si="4"/>
        <v>94.164981118356351</v>
      </c>
      <c r="I79" s="85">
        <f t="shared" si="5"/>
        <v>98.01446803526386</v>
      </c>
      <c r="K79" s="16"/>
      <c r="L79" s="16"/>
      <c r="M79" s="16"/>
      <c r="N79" s="16"/>
      <c r="O79" s="16"/>
      <c r="P79" s="17"/>
      <c r="Q79" s="17"/>
      <c r="R79" s="18"/>
      <c r="S79" s="19"/>
      <c r="T79" s="19"/>
    </row>
    <row r="80" spans="1:20">
      <c r="A80" s="267"/>
      <c r="B80" s="266" t="s">
        <v>609</v>
      </c>
      <c r="C80" s="281">
        <v>75503428.979300007</v>
      </c>
      <c r="D80" s="281">
        <v>75725262.797961012</v>
      </c>
      <c r="E80" s="281">
        <v>9708591.7473440003</v>
      </c>
      <c r="F80" s="281">
        <v>7909365.1938490011</v>
      </c>
      <c r="G80" s="4"/>
      <c r="H80" s="85">
        <f t="shared" si="4"/>
        <v>10.44481709485988</v>
      </c>
      <c r="I80" s="85">
        <f t="shared" si="5"/>
        <v>81.46768758726293</v>
      </c>
      <c r="K80" s="16"/>
      <c r="L80" s="16"/>
      <c r="M80" s="16"/>
      <c r="N80" s="16"/>
      <c r="O80" s="16"/>
      <c r="P80" s="17"/>
      <c r="Q80" s="17"/>
      <c r="R80" s="18"/>
      <c r="S80" s="19"/>
      <c r="T80" s="19"/>
    </row>
    <row r="81" spans="1:20">
      <c r="A81" s="267"/>
      <c r="B81" s="266" t="s">
        <v>45</v>
      </c>
      <c r="C81" s="281">
        <v>23800479.5</v>
      </c>
      <c r="D81" s="281">
        <v>23871036.761</v>
      </c>
      <c r="E81" s="281">
        <v>13124584.006999999</v>
      </c>
      <c r="F81" s="281">
        <v>10338676.4</v>
      </c>
      <c r="G81" s="4"/>
      <c r="H81" s="85">
        <f t="shared" si="4"/>
        <v>43.310546179925929</v>
      </c>
      <c r="I81" s="85">
        <f t="shared" si="5"/>
        <v>78.773364508054996</v>
      </c>
      <c r="K81" s="16"/>
      <c r="L81" s="16"/>
      <c r="M81" s="16"/>
      <c r="N81" s="16"/>
      <c r="O81" s="16"/>
      <c r="P81" s="17"/>
      <c r="Q81" s="17"/>
      <c r="R81" s="18"/>
      <c r="S81" s="19"/>
      <c r="T81" s="19"/>
    </row>
    <row r="82" spans="1:20">
      <c r="A82" s="267"/>
      <c r="B82" s="266" t="s">
        <v>42</v>
      </c>
      <c r="C82" s="281">
        <v>3466030741.5909996</v>
      </c>
      <c r="D82" s="281">
        <v>3482110059.694181</v>
      </c>
      <c r="E82" s="281">
        <v>1369163748.6628199</v>
      </c>
      <c r="F82" s="281">
        <v>1355613464.6877601</v>
      </c>
      <c r="G82" s="4"/>
      <c r="H82" s="85">
        <f t="shared" si="4"/>
        <v>38.93080463995495</v>
      </c>
      <c r="I82" s="85">
        <f t="shared" si="5"/>
        <v>99.010324076408423</v>
      </c>
      <c r="K82" s="16"/>
      <c r="L82" s="16"/>
      <c r="M82" s="16"/>
      <c r="N82" s="16"/>
      <c r="O82" s="16"/>
      <c r="P82" s="17"/>
      <c r="Q82" s="17"/>
      <c r="R82" s="18"/>
      <c r="S82" s="19"/>
      <c r="T82" s="19"/>
    </row>
    <row r="83" spans="1:20">
      <c r="A83" s="267"/>
      <c r="B83" s="266" t="s">
        <v>78</v>
      </c>
      <c r="C83" s="281">
        <v>42911052783.620003</v>
      </c>
      <c r="D83" s="281">
        <v>39385791386.881897</v>
      </c>
      <c r="E83" s="281">
        <v>22058908811.723896</v>
      </c>
      <c r="F83" s="281">
        <v>22058908811.723896</v>
      </c>
      <c r="G83" s="4"/>
      <c r="H83" s="85">
        <f t="shared" si="4"/>
        <v>56.007275809293468</v>
      </c>
      <c r="I83" s="85">
        <f t="shared" si="5"/>
        <v>100</v>
      </c>
      <c r="K83" s="16"/>
      <c r="L83" s="16"/>
      <c r="M83" s="16"/>
      <c r="N83" s="16"/>
      <c r="O83" s="16"/>
      <c r="P83" s="17"/>
      <c r="Q83" s="17"/>
      <c r="R83" s="18"/>
      <c r="S83" s="19"/>
      <c r="T83" s="19"/>
    </row>
    <row r="84" spans="1:20">
      <c r="A84" s="267"/>
      <c r="B84" s="266" t="s">
        <v>41</v>
      </c>
      <c r="C84" s="281">
        <v>801625530.21766424</v>
      </c>
      <c r="D84" s="281">
        <v>804053023.0486623</v>
      </c>
      <c r="E84" s="281">
        <v>804053023.0486623</v>
      </c>
      <c r="F84" s="281">
        <v>804053023.0486623</v>
      </c>
      <c r="G84" s="4"/>
      <c r="H84" s="85">
        <f t="shared" si="4"/>
        <v>100</v>
      </c>
      <c r="I84" s="85">
        <f t="shared" si="5"/>
        <v>100</v>
      </c>
      <c r="K84" s="16"/>
      <c r="L84" s="16"/>
      <c r="M84" s="16"/>
      <c r="N84" s="16"/>
      <c r="O84" s="16"/>
      <c r="P84" s="17"/>
      <c r="Q84" s="17"/>
      <c r="R84" s="18"/>
      <c r="S84" s="19"/>
      <c r="T84" s="19"/>
    </row>
    <row r="85" spans="1:20">
      <c r="A85" s="321" t="s">
        <v>642</v>
      </c>
      <c r="B85" s="321"/>
      <c r="C85" s="264">
        <v>6903135</v>
      </c>
      <c r="D85" s="264">
        <v>6903135</v>
      </c>
      <c r="E85" s="264">
        <v>1033711</v>
      </c>
      <c r="F85" s="264">
        <v>45364.95</v>
      </c>
      <c r="G85" s="282"/>
      <c r="H85" s="263">
        <f t="shared" si="4"/>
        <v>0.65716446223346336</v>
      </c>
      <c r="I85" s="263">
        <f t="shared" si="5"/>
        <v>4.3885525064548982</v>
      </c>
      <c r="K85" s="16"/>
      <c r="L85" s="16"/>
      <c r="M85" s="16"/>
      <c r="N85" s="16"/>
      <c r="O85" s="16"/>
      <c r="P85" s="17"/>
      <c r="Q85" s="17"/>
      <c r="R85" s="18"/>
      <c r="S85" s="19"/>
      <c r="T85" s="19"/>
    </row>
    <row r="86" spans="1:20">
      <c r="A86" s="267"/>
      <c r="B86" s="266" t="s">
        <v>641</v>
      </c>
      <c r="C86" s="281">
        <v>6903135</v>
      </c>
      <c r="D86" s="281">
        <v>6903135</v>
      </c>
      <c r="E86" s="281">
        <v>1033711</v>
      </c>
      <c r="F86" s="281">
        <v>45364.95</v>
      </c>
      <c r="G86" s="4"/>
      <c r="H86" s="85">
        <f t="shared" si="4"/>
        <v>0.65716446223346336</v>
      </c>
      <c r="I86" s="85">
        <f t="shared" si="5"/>
        <v>4.3885525064548982</v>
      </c>
      <c r="K86" s="16"/>
      <c r="L86" s="16"/>
      <c r="M86" s="16"/>
      <c r="N86" s="16"/>
      <c r="O86" s="16"/>
      <c r="P86" s="17"/>
      <c r="Q86" s="17"/>
      <c r="R86" s="18"/>
      <c r="S86" s="19"/>
      <c r="T86" s="19"/>
    </row>
    <row r="87" spans="1:20" ht="16.5" customHeight="1">
      <c r="A87" s="321" t="s">
        <v>640</v>
      </c>
      <c r="B87" s="321"/>
      <c r="C87" s="264">
        <v>35151680804</v>
      </c>
      <c r="D87" s="264">
        <v>35306970331.25</v>
      </c>
      <c r="E87" s="264">
        <v>18616614253.909996</v>
      </c>
      <c r="F87" s="264">
        <v>16057582736.759996</v>
      </c>
      <c r="G87" s="282"/>
      <c r="H87" s="283">
        <f t="shared" si="4"/>
        <v>45.479922480200798</v>
      </c>
      <c r="I87" s="283">
        <f t="shared" si="5"/>
        <v>86.25404446669171</v>
      </c>
      <c r="K87" s="16"/>
      <c r="L87" s="16"/>
      <c r="M87" s="16"/>
      <c r="N87" s="16"/>
      <c r="O87" s="16"/>
      <c r="P87" s="17"/>
      <c r="Q87" s="17"/>
      <c r="R87" s="18"/>
      <c r="S87" s="19"/>
      <c r="T87" s="19"/>
    </row>
    <row r="88" spans="1:20">
      <c r="A88" s="267"/>
      <c r="B88" s="266" t="s">
        <v>639</v>
      </c>
      <c r="C88" s="281">
        <v>133707873</v>
      </c>
      <c r="D88" s="281">
        <v>133707873</v>
      </c>
      <c r="E88" s="281">
        <v>88261753</v>
      </c>
      <c r="F88" s="281">
        <v>88261753</v>
      </c>
      <c r="G88" s="4"/>
      <c r="H88" s="85">
        <f t="shared" si="4"/>
        <v>66.010887032807702</v>
      </c>
      <c r="I88" s="85">
        <f t="shared" si="5"/>
        <v>100</v>
      </c>
      <c r="K88" s="16"/>
      <c r="L88" s="16"/>
      <c r="M88" s="16"/>
      <c r="N88" s="16"/>
      <c r="O88" s="16"/>
      <c r="P88" s="17"/>
      <c r="Q88" s="17"/>
      <c r="R88" s="18"/>
      <c r="S88" s="19"/>
      <c r="T88" s="19"/>
    </row>
    <row r="89" spans="1:20">
      <c r="A89" s="267"/>
      <c r="B89" s="266" t="s">
        <v>76</v>
      </c>
      <c r="C89" s="281">
        <v>0</v>
      </c>
      <c r="D89" s="281">
        <v>22571040</v>
      </c>
      <c r="E89" s="281">
        <v>22571040</v>
      </c>
      <c r="F89" s="281">
        <v>22571040</v>
      </c>
      <c r="G89" s="4"/>
      <c r="H89" s="85">
        <f t="shared" si="4"/>
        <v>100</v>
      </c>
      <c r="I89" s="85">
        <f t="shared" si="5"/>
        <v>100</v>
      </c>
      <c r="K89" s="16"/>
      <c r="L89" s="16"/>
      <c r="M89" s="16"/>
      <c r="N89" s="16"/>
      <c r="O89" s="16"/>
      <c r="P89" s="17"/>
      <c r="Q89" s="17"/>
      <c r="R89" s="18"/>
      <c r="S89" s="19"/>
      <c r="T89" s="19"/>
    </row>
    <row r="90" spans="1:20">
      <c r="A90" s="267"/>
      <c r="B90" s="266" t="s">
        <v>638</v>
      </c>
      <c r="C90" s="281">
        <v>34284285256</v>
      </c>
      <c r="D90" s="281">
        <v>34420178177.25</v>
      </c>
      <c r="E90" s="281">
        <v>17864316042.469997</v>
      </c>
      <c r="F90" s="281">
        <v>15421792594.029997</v>
      </c>
      <c r="G90" s="4"/>
      <c r="H90" s="85">
        <f t="shared" si="4"/>
        <v>44.804511221917565</v>
      </c>
      <c r="I90" s="85">
        <f t="shared" si="5"/>
        <v>86.327360965663445</v>
      </c>
      <c r="K90" s="16"/>
      <c r="L90" s="16"/>
      <c r="M90" s="16"/>
      <c r="N90" s="16"/>
      <c r="O90" s="16"/>
      <c r="P90" s="17"/>
      <c r="Q90" s="17"/>
      <c r="R90" s="18"/>
      <c r="S90" s="19"/>
      <c r="T90" s="19"/>
    </row>
    <row r="91" spans="1:20">
      <c r="A91" s="267"/>
      <c r="B91" s="266" t="s">
        <v>248</v>
      </c>
      <c r="C91" s="281">
        <v>733687675</v>
      </c>
      <c r="D91" s="281">
        <v>730513241</v>
      </c>
      <c r="E91" s="281">
        <v>641465418.44000006</v>
      </c>
      <c r="F91" s="281">
        <v>524957349.73000002</v>
      </c>
      <c r="G91" s="4"/>
      <c r="H91" s="85">
        <f t="shared" si="4"/>
        <v>71.861442102183616</v>
      </c>
      <c r="I91" s="85">
        <f t="shared" si="5"/>
        <v>81.837201919108963</v>
      </c>
      <c r="K91" s="16"/>
      <c r="L91" s="16"/>
      <c r="M91" s="16"/>
      <c r="N91" s="16"/>
      <c r="O91" s="16"/>
      <c r="P91" s="17"/>
      <c r="Q91" s="17"/>
      <c r="R91" s="18"/>
      <c r="S91" s="19"/>
      <c r="T91" s="19"/>
    </row>
    <row r="92" spans="1:20">
      <c r="A92" s="321" t="s">
        <v>247</v>
      </c>
      <c r="B92" s="321"/>
      <c r="C92" s="264">
        <v>380120699480.74536</v>
      </c>
      <c r="D92" s="264">
        <v>380101832611.41248</v>
      </c>
      <c r="E92" s="264">
        <v>192950393681.09943</v>
      </c>
      <c r="F92" s="264">
        <v>174816571738.29785</v>
      </c>
      <c r="G92" s="282"/>
      <c r="H92" s="263">
        <f t="shared" si="4"/>
        <v>45.992036012364395</v>
      </c>
      <c r="I92" s="263">
        <f t="shared" si="5"/>
        <v>90.601821744519256</v>
      </c>
      <c r="K92" s="16"/>
      <c r="L92" s="16"/>
      <c r="M92" s="16"/>
      <c r="N92" s="16"/>
      <c r="O92" s="16"/>
      <c r="P92" s="17"/>
      <c r="Q92" s="17"/>
      <c r="R92" s="18"/>
      <c r="S92" s="19"/>
      <c r="T92" s="19"/>
    </row>
    <row r="93" spans="1:20">
      <c r="A93" s="267"/>
      <c r="B93" s="266" t="s">
        <v>240</v>
      </c>
      <c r="C93" s="281">
        <v>139241415.03999999</v>
      </c>
      <c r="D93" s="281">
        <v>119855526.55999997</v>
      </c>
      <c r="E93" s="281">
        <v>70475051.839999989</v>
      </c>
      <c r="F93" s="281">
        <v>70475051.839999989</v>
      </c>
      <c r="G93" s="4"/>
      <c r="H93" s="85">
        <f t="shared" si="4"/>
        <v>58.800001854499385</v>
      </c>
      <c r="I93" s="85">
        <f t="shared" si="5"/>
        <v>100</v>
      </c>
      <c r="K93" s="16"/>
      <c r="L93" s="16"/>
      <c r="M93" s="16"/>
      <c r="N93" s="16"/>
      <c r="O93" s="16"/>
      <c r="P93" s="17"/>
      <c r="Q93" s="17"/>
      <c r="R93" s="18"/>
      <c r="S93" s="19"/>
      <c r="T93" s="19"/>
    </row>
    <row r="94" spans="1:20">
      <c r="A94" s="267"/>
      <c r="B94" s="266" t="s">
        <v>238</v>
      </c>
      <c r="C94" s="281">
        <v>4054173342</v>
      </c>
      <c r="D94" s="281">
        <v>4054173342</v>
      </c>
      <c r="E94" s="281">
        <v>1940982763</v>
      </c>
      <c r="F94" s="281">
        <v>1940982763</v>
      </c>
      <c r="G94" s="4"/>
      <c r="H94" s="85">
        <f t="shared" si="4"/>
        <v>47.876166095120062</v>
      </c>
      <c r="I94" s="85">
        <f t="shared" si="5"/>
        <v>100</v>
      </c>
      <c r="K94" s="16"/>
      <c r="L94" s="16"/>
      <c r="M94" s="16"/>
      <c r="N94" s="16"/>
      <c r="O94" s="16"/>
      <c r="P94" s="17"/>
      <c r="Q94" s="17"/>
      <c r="R94" s="18"/>
      <c r="S94" s="19"/>
      <c r="T94" s="19"/>
    </row>
    <row r="95" spans="1:20">
      <c r="A95" s="267"/>
      <c r="B95" s="266" t="s">
        <v>284</v>
      </c>
      <c r="C95" s="281">
        <v>7438278907.2003031</v>
      </c>
      <c r="D95" s="281">
        <v>7438278907.2003021</v>
      </c>
      <c r="E95" s="281">
        <v>3719139465.8714933</v>
      </c>
      <c r="F95" s="281">
        <v>3719139465.8714933</v>
      </c>
      <c r="G95" s="4"/>
      <c r="H95" s="85">
        <f t="shared" si="4"/>
        <v>50.000000164975553</v>
      </c>
      <c r="I95" s="85">
        <f t="shared" si="5"/>
        <v>100</v>
      </c>
      <c r="K95" s="16"/>
      <c r="L95" s="16"/>
      <c r="M95" s="16"/>
      <c r="N95" s="16"/>
      <c r="O95" s="16"/>
      <c r="P95" s="17"/>
      <c r="Q95" s="17"/>
      <c r="R95" s="18"/>
      <c r="S95" s="19"/>
      <c r="T95" s="19"/>
    </row>
    <row r="96" spans="1:20">
      <c r="A96" s="267"/>
      <c r="B96" s="266" t="s">
        <v>241</v>
      </c>
      <c r="C96" s="281">
        <v>6831051596</v>
      </c>
      <c r="D96" s="281">
        <v>6831051596</v>
      </c>
      <c r="E96" s="281">
        <v>3415525800</v>
      </c>
      <c r="F96" s="281">
        <v>3415525800</v>
      </c>
      <c r="G96" s="4"/>
      <c r="H96" s="85">
        <f t="shared" si="4"/>
        <v>50.00000002927807</v>
      </c>
      <c r="I96" s="85">
        <f t="shared" si="5"/>
        <v>100</v>
      </c>
      <c r="K96" s="16"/>
      <c r="L96" s="16"/>
      <c r="M96" s="16"/>
      <c r="N96" s="16"/>
      <c r="O96" s="16"/>
      <c r="P96" s="17"/>
      <c r="Q96" s="17"/>
      <c r="R96" s="18"/>
      <c r="S96" s="19"/>
      <c r="T96" s="19"/>
    </row>
    <row r="97" spans="1:20">
      <c r="A97" s="267"/>
      <c r="B97" s="266" t="s">
        <v>236</v>
      </c>
      <c r="C97" s="281">
        <v>503362738</v>
      </c>
      <c r="D97" s="281">
        <v>503362738</v>
      </c>
      <c r="E97" s="281">
        <v>251681370</v>
      </c>
      <c r="F97" s="281">
        <v>251681370</v>
      </c>
      <c r="G97" s="4"/>
      <c r="H97" s="85">
        <f t="shared" si="4"/>
        <v>50.000000198663884</v>
      </c>
      <c r="I97" s="85">
        <f t="shared" si="5"/>
        <v>100</v>
      </c>
      <c r="K97" s="16"/>
      <c r="L97" s="16"/>
      <c r="M97" s="16"/>
      <c r="N97" s="16"/>
      <c r="O97" s="16"/>
      <c r="P97" s="17"/>
      <c r="Q97" s="17"/>
      <c r="R97" s="18"/>
      <c r="S97" s="19"/>
      <c r="T97" s="19"/>
    </row>
    <row r="98" spans="1:20">
      <c r="A98" s="267"/>
      <c r="B98" s="266" t="s">
        <v>637</v>
      </c>
      <c r="C98" s="281">
        <v>18086750111.505028</v>
      </c>
      <c r="D98" s="281">
        <v>18087269130.652115</v>
      </c>
      <c r="E98" s="281">
        <v>9098086906.0678482</v>
      </c>
      <c r="F98" s="281">
        <v>9091093656.0963955</v>
      </c>
      <c r="G98" s="4"/>
      <c r="H98" s="85">
        <f t="shared" si="4"/>
        <v>50.262389476418576</v>
      </c>
      <c r="I98" s="85">
        <f t="shared" si="5"/>
        <v>99.923134939865349</v>
      </c>
      <c r="K98" s="16"/>
      <c r="L98" s="16"/>
      <c r="M98" s="16"/>
      <c r="N98" s="16"/>
      <c r="O98" s="16"/>
      <c r="P98" s="17"/>
      <c r="Q98" s="17"/>
      <c r="R98" s="18"/>
      <c r="S98" s="19"/>
      <c r="T98" s="19"/>
    </row>
    <row r="99" spans="1:20">
      <c r="A99" s="267"/>
      <c r="B99" s="266" t="s">
        <v>242</v>
      </c>
      <c r="C99" s="281">
        <v>8945914574</v>
      </c>
      <c r="D99" s="281">
        <v>8945914574</v>
      </c>
      <c r="E99" s="281">
        <v>4473591123</v>
      </c>
      <c r="F99" s="281">
        <v>4473591123</v>
      </c>
      <c r="G99" s="4"/>
      <c r="H99" s="85">
        <f t="shared" si="4"/>
        <v>50.007085200677437</v>
      </c>
      <c r="I99" s="85">
        <f t="shared" si="5"/>
        <v>100</v>
      </c>
      <c r="K99" s="16"/>
      <c r="L99" s="16"/>
      <c r="M99" s="16"/>
      <c r="N99" s="16"/>
      <c r="O99" s="16"/>
      <c r="P99" s="17"/>
      <c r="Q99" s="17"/>
      <c r="R99" s="18"/>
      <c r="S99" s="19"/>
      <c r="T99" s="19"/>
    </row>
    <row r="100" spans="1:20">
      <c r="A100" s="267"/>
      <c r="B100" s="266" t="s">
        <v>243</v>
      </c>
      <c r="C100" s="281">
        <v>12433398539</v>
      </c>
      <c r="D100" s="281">
        <v>12433398539</v>
      </c>
      <c r="E100" s="281">
        <v>6494786945</v>
      </c>
      <c r="F100" s="281">
        <v>6494786945</v>
      </c>
      <c r="G100" s="4"/>
      <c r="H100" s="85">
        <f t="shared" si="4"/>
        <v>52.236618368081089</v>
      </c>
      <c r="I100" s="85">
        <f t="shared" si="5"/>
        <v>100</v>
      </c>
      <c r="K100" s="16"/>
      <c r="L100" s="16"/>
      <c r="M100" s="16"/>
      <c r="N100" s="16"/>
      <c r="O100" s="16"/>
      <c r="P100" s="17"/>
      <c r="Q100" s="17"/>
      <c r="R100" s="18"/>
      <c r="S100" s="19"/>
      <c r="T100" s="19"/>
    </row>
    <row r="101" spans="1:20">
      <c r="A101" s="267"/>
      <c r="B101" s="266" t="s">
        <v>244</v>
      </c>
      <c r="C101" s="281">
        <v>10749607402</v>
      </c>
      <c r="D101" s="281">
        <v>10749607402</v>
      </c>
      <c r="E101" s="281">
        <v>5308983402</v>
      </c>
      <c r="F101" s="281">
        <v>5308983402</v>
      </c>
      <c r="G101" s="4"/>
      <c r="H101" s="85">
        <f t="shared" si="4"/>
        <v>49.387695787031682</v>
      </c>
      <c r="I101" s="85">
        <f t="shared" si="5"/>
        <v>100</v>
      </c>
      <c r="K101" s="16"/>
      <c r="L101" s="16"/>
      <c r="M101" s="16"/>
      <c r="N101" s="16"/>
      <c r="O101" s="16"/>
      <c r="P101" s="17"/>
      <c r="Q101" s="17"/>
      <c r="R101" s="18"/>
      <c r="S101" s="19"/>
      <c r="T101" s="19"/>
    </row>
    <row r="102" spans="1:20">
      <c r="A102" s="267"/>
      <c r="B102" s="266" t="s">
        <v>636</v>
      </c>
      <c r="C102" s="281">
        <v>310938920856</v>
      </c>
      <c r="D102" s="281">
        <v>310938920856.00006</v>
      </c>
      <c r="E102" s="281">
        <v>158177140854.32007</v>
      </c>
      <c r="F102" s="281">
        <v>140050312161.48996</v>
      </c>
      <c r="G102" s="4"/>
      <c r="H102" s="85">
        <f t="shared" si="4"/>
        <v>45.041100604561855</v>
      </c>
      <c r="I102" s="85">
        <f t="shared" si="5"/>
        <v>88.540171737251981</v>
      </c>
      <c r="K102" s="16"/>
      <c r="L102" s="16"/>
      <c r="M102" s="16"/>
      <c r="N102" s="16"/>
      <c r="O102" s="16"/>
      <c r="P102" s="17"/>
      <c r="Q102" s="17"/>
      <c r="R102" s="18"/>
      <c r="S102" s="19"/>
      <c r="T102" s="19"/>
    </row>
    <row r="103" spans="1:20">
      <c r="A103" s="321" t="s">
        <v>283</v>
      </c>
      <c r="B103" s="321"/>
      <c r="C103" s="264">
        <v>4736680.8499999996</v>
      </c>
      <c r="D103" s="264">
        <v>4791529.9899999993</v>
      </c>
      <c r="E103" s="264">
        <v>2391547.2400000002</v>
      </c>
      <c r="F103" s="264">
        <v>1872414.7300000002</v>
      </c>
      <c r="G103" s="282"/>
      <c r="H103" s="263">
        <f t="shared" si="4"/>
        <v>39.077595964290325</v>
      </c>
      <c r="I103" s="263">
        <f t="shared" si="5"/>
        <v>78.293027153417214</v>
      </c>
      <c r="K103" s="16"/>
      <c r="L103" s="16"/>
      <c r="M103" s="16"/>
      <c r="N103" s="16"/>
      <c r="O103" s="16"/>
      <c r="P103" s="17"/>
      <c r="Q103" s="17"/>
      <c r="R103" s="18"/>
      <c r="S103" s="19"/>
      <c r="T103" s="19"/>
    </row>
    <row r="104" spans="1:20">
      <c r="A104" s="267"/>
      <c r="B104" s="266" t="s">
        <v>635</v>
      </c>
      <c r="C104" s="281">
        <v>4736680.8499999996</v>
      </c>
      <c r="D104" s="281">
        <v>4791529.9899999993</v>
      </c>
      <c r="E104" s="281">
        <v>2391547.2400000002</v>
      </c>
      <c r="F104" s="281">
        <v>1872414.7300000002</v>
      </c>
      <c r="G104" s="4"/>
      <c r="H104" s="85">
        <f t="shared" ref="H104:H118" si="6">IFERROR(+F104/D104*100,"n.a.")</f>
        <v>39.077595964290325</v>
      </c>
      <c r="I104" s="85">
        <f t="shared" ref="I104:I118" si="7">IFERROR(+F104/E104*100,"n.a.")</f>
        <v>78.293027153417214</v>
      </c>
      <c r="K104" s="16"/>
      <c r="L104" s="16"/>
      <c r="M104" s="16"/>
      <c r="N104" s="16"/>
      <c r="O104" s="16"/>
      <c r="P104" s="17"/>
      <c r="Q104" s="17"/>
      <c r="R104" s="18"/>
      <c r="S104" s="19"/>
      <c r="T104" s="19"/>
    </row>
    <row r="105" spans="1:20">
      <c r="A105" s="321" t="s">
        <v>634</v>
      </c>
      <c r="B105" s="321"/>
      <c r="C105" s="264">
        <v>5000000</v>
      </c>
      <c r="D105" s="264">
        <v>5437102</v>
      </c>
      <c r="E105" s="264">
        <v>0</v>
      </c>
      <c r="F105" s="264">
        <v>0</v>
      </c>
      <c r="G105" s="282"/>
      <c r="H105" s="263">
        <f t="shared" si="6"/>
        <v>0</v>
      </c>
      <c r="I105" s="263" t="str">
        <f t="shared" si="7"/>
        <v>n.a.</v>
      </c>
      <c r="K105" s="16"/>
      <c r="L105" s="16"/>
      <c r="M105" s="16"/>
      <c r="N105" s="16"/>
      <c r="O105" s="16"/>
      <c r="P105" s="17"/>
      <c r="Q105" s="17"/>
      <c r="R105" s="18"/>
      <c r="S105" s="19"/>
      <c r="T105" s="19"/>
    </row>
    <row r="106" spans="1:20">
      <c r="A106" s="267"/>
      <c r="B106" s="266" t="s">
        <v>633</v>
      </c>
      <c r="C106" s="281">
        <v>5000000</v>
      </c>
      <c r="D106" s="281">
        <v>5437102</v>
      </c>
      <c r="E106" s="281">
        <v>0</v>
      </c>
      <c r="F106" s="281">
        <v>0</v>
      </c>
      <c r="G106" s="4"/>
      <c r="H106" s="85">
        <f t="shared" si="6"/>
        <v>0</v>
      </c>
      <c r="I106" s="85" t="str">
        <f t="shared" si="7"/>
        <v>n.a.</v>
      </c>
      <c r="K106" s="16"/>
      <c r="L106" s="16"/>
      <c r="M106" s="16"/>
      <c r="N106" s="16"/>
      <c r="O106" s="16"/>
      <c r="P106" s="17"/>
      <c r="Q106" s="17"/>
      <c r="R106" s="18"/>
      <c r="S106" s="19"/>
      <c r="T106" s="19"/>
    </row>
    <row r="107" spans="1:20">
      <c r="A107" s="321" t="s">
        <v>235</v>
      </c>
      <c r="B107" s="321"/>
      <c r="C107" s="264">
        <v>1087341204.1500006</v>
      </c>
      <c r="D107" s="264">
        <v>962575399.16867995</v>
      </c>
      <c r="E107" s="264">
        <v>324469460.04933</v>
      </c>
      <c r="F107" s="264">
        <v>320028780.11070001</v>
      </c>
      <c r="G107" s="282"/>
      <c r="H107" s="263">
        <f t="shared" si="6"/>
        <v>33.24713891369862</v>
      </c>
      <c r="I107" s="263">
        <f t="shared" si="7"/>
        <v>98.631402801991015</v>
      </c>
      <c r="K107" s="16"/>
      <c r="L107" s="16"/>
      <c r="M107" s="16"/>
      <c r="N107" s="16"/>
      <c r="O107" s="16"/>
      <c r="P107" s="17"/>
      <c r="Q107" s="17"/>
      <c r="R107" s="18"/>
      <c r="S107" s="19"/>
      <c r="T107" s="19"/>
    </row>
    <row r="108" spans="1:20">
      <c r="A108" s="267"/>
      <c r="B108" s="266" t="s">
        <v>632</v>
      </c>
      <c r="C108" s="281">
        <v>5000000</v>
      </c>
      <c r="D108" s="281">
        <v>600000</v>
      </c>
      <c r="E108" s="281">
        <v>600000</v>
      </c>
      <c r="F108" s="281">
        <v>600000</v>
      </c>
      <c r="G108" s="4"/>
      <c r="H108" s="85">
        <f t="shared" si="6"/>
        <v>100</v>
      </c>
      <c r="I108" s="85">
        <f t="shared" si="7"/>
        <v>100</v>
      </c>
      <c r="K108" s="16"/>
      <c r="L108" s="16"/>
      <c r="M108" s="16"/>
      <c r="N108" s="16"/>
      <c r="O108" s="16"/>
      <c r="P108" s="17"/>
      <c r="Q108" s="17"/>
      <c r="R108" s="18"/>
      <c r="S108" s="19"/>
      <c r="T108" s="19"/>
    </row>
    <row r="109" spans="1:20">
      <c r="A109" s="267"/>
      <c r="B109" s="266" t="s">
        <v>631</v>
      </c>
      <c r="C109" s="281">
        <v>1082341204.1500006</v>
      </c>
      <c r="D109" s="281">
        <v>961975399.16867995</v>
      </c>
      <c r="E109" s="281">
        <v>323869460.04933</v>
      </c>
      <c r="F109" s="281">
        <v>319428780.11070001</v>
      </c>
      <c r="G109" s="4"/>
      <c r="H109" s="85">
        <f t="shared" si="6"/>
        <v>33.205504047893953</v>
      </c>
      <c r="I109" s="85">
        <f t="shared" si="7"/>
        <v>98.628867341195544</v>
      </c>
      <c r="K109" s="16"/>
      <c r="L109" s="16"/>
      <c r="M109" s="16"/>
      <c r="N109" s="16"/>
      <c r="O109" s="16"/>
      <c r="P109" s="17"/>
      <c r="Q109" s="17"/>
      <c r="R109" s="18"/>
      <c r="S109" s="19"/>
      <c r="T109" s="19"/>
    </row>
    <row r="110" spans="1:20">
      <c r="A110" s="321" t="s">
        <v>630</v>
      </c>
      <c r="B110" s="321"/>
      <c r="C110" s="264">
        <v>81073089228.699997</v>
      </c>
      <c r="D110" s="264">
        <v>85243490428.938797</v>
      </c>
      <c r="E110" s="264">
        <v>36755716511.035194</v>
      </c>
      <c r="F110" s="264">
        <v>32770842188.645981</v>
      </c>
      <c r="G110" s="282"/>
      <c r="H110" s="263">
        <f t="shared" si="6"/>
        <v>38.443806117916552</v>
      </c>
      <c r="I110" s="263">
        <f t="shared" si="7"/>
        <v>89.158490975974232</v>
      </c>
      <c r="K110" s="16"/>
      <c r="L110" s="16"/>
      <c r="M110" s="16"/>
      <c r="N110" s="16"/>
      <c r="O110" s="16"/>
      <c r="P110" s="17"/>
      <c r="Q110" s="17"/>
      <c r="R110" s="18"/>
      <c r="S110" s="19"/>
      <c r="T110" s="19"/>
    </row>
    <row r="111" spans="1:20">
      <c r="A111" s="267"/>
      <c r="B111" s="266" t="s">
        <v>669</v>
      </c>
      <c r="C111" s="281">
        <v>2263154560.9700003</v>
      </c>
      <c r="D111" s="281">
        <v>2569088218.8400002</v>
      </c>
      <c r="E111" s="281">
        <v>1173411955.3512001</v>
      </c>
      <c r="F111" s="281">
        <v>1298727963.7647977</v>
      </c>
      <c r="G111" s="4"/>
      <c r="H111" s="85">
        <f t="shared" si="6"/>
        <v>50.552096819438994</v>
      </c>
      <c r="I111" s="85">
        <f t="shared" si="7"/>
        <v>110.67962601216985</v>
      </c>
      <c r="K111" s="16"/>
      <c r="L111" s="16"/>
      <c r="M111" s="16"/>
      <c r="N111" s="16"/>
      <c r="O111" s="16"/>
      <c r="P111" s="17"/>
      <c r="Q111" s="17"/>
      <c r="R111" s="18"/>
      <c r="S111" s="19"/>
      <c r="T111" s="19"/>
    </row>
    <row r="112" spans="1:20">
      <c r="A112" s="267"/>
      <c r="B112" s="266" t="s">
        <v>626</v>
      </c>
      <c r="C112" s="281">
        <v>68144100482.860001</v>
      </c>
      <c r="D112" s="281">
        <v>71950216061.198807</v>
      </c>
      <c r="E112" s="281">
        <v>30480996744.633995</v>
      </c>
      <c r="F112" s="281">
        <v>26523310824.324478</v>
      </c>
      <c r="G112" s="4"/>
      <c r="H112" s="85">
        <f t="shared" si="6"/>
        <v>36.863420676547385</v>
      </c>
      <c r="I112" s="85">
        <f t="shared" si="7"/>
        <v>87.015890741807041</v>
      </c>
      <c r="K112" s="16"/>
      <c r="L112" s="16"/>
      <c r="M112" s="16"/>
      <c r="N112" s="16"/>
      <c r="O112" s="16"/>
      <c r="P112" s="17"/>
      <c r="Q112" s="17"/>
      <c r="R112" s="18"/>
      <c r="S112" s="19"/>
      <c r="T112" s="19"/>
    </row>
    <row r="113" spans="1:20">
      <c r="A113" s="267"/>
      <c r="B113" s="266" t="s">
        <v>629</v>
      </c>
      <c r="C113" s="281">
        <v>414771981.86999995</v>
      </c>
      <c r="D113" s="281">
        <v>414095268.89999998</v>
      </c>
      <c r="E113" s="281">
        <v>207605684.05000001</v>
      </c>
      <c r="F113" s="281">
        <v>219417765.50669965</v>
      </c>
      <c r="G113" s="4"/>
      <c r="H113" s="85">
        <f t="shared" si="6"/>
        <v>52.987266937282243</v>
      </c>
      <c r="I113" s="85">
        <f t="shared" si="7"/>
        <v>105.68967150911668</v>
      </c>
      <c r="K113" s="16"/>
      <c r="L113" s="16"/>
      <c r="M113" s="16"/>
      <c r="N113" s="16"/>
      <c r="O113" s="16"/>
      <c r="P113" s="17"/>
      <c r="Q113" s="17"/>
      <c r="R113" s="18"/>
      <c r="S113" s="19"/>
      <c r="T113" s="19"/>
    </row>
    <row r="114" spans="1:20">
      <c r="A114" s="267"/>
      <c r="B114" s="266" t="s">
        <v>483</v>
      </c>
      <c r="C114" s="281">
        <v>10251062203</v>
      </c>
      <c r="D114" s="281">
        <v>10310090880</v>
      </c>
      <c r="E114" s="281">
        <v>4893702127</v>
      </c>
      <c r="F114" s="281">
        <v>4729385635.0500059</v>
      </c>
      <c r="G114" s="4"/>
      <c r="H114" s="85">
        <f t="shared" si="6"/>
        <v>45.871425287087341</v>
      </c>
      <c r="I114" s="85">
        <f t="shared" si="7"/>
        <v>96.642286602541432</v>
      </c>
      <c r="K114" s="16"/>
      <c r="L114" s="16"/>
      <c r="M114" s="16"/>
      <c r="N114" s="16"/>
      <c r="O114" s="16"/>
      <c r="P114" s="17"/>
      <c r="Q114" s="17"/>
      <c r="R114" s="18"/>
      <c r="S114" s="19"/>
      <c r="T114" s="19"/>
    </row>
    <row r="115" spans="1:20">
      <c r="A115" s="321" t="s">
        <v>628</v>
      </c>
      <c r="B115" s="321"/>
      <c r="C115" s="264">
        <v>3948821059.0000043</v>
      </c>
      <c r="D115" s="264">
        <v>3987296561.4099994</v>
      </c>
      <c r="E115" s="264">
        <v>2366470340.7900038</v>
      </c>
      <c r="F115" s="264">
        <v>2298760473.3000045</v>
      </c>
      <c r="G115" s="282"/>
      <c r="H115" s="263">
        <f t="shared" si="6"/>
        <v>57.652106832181801</v>
      </c>
      <c r="I115" s="263">
        <f t="shared" si="7"/>
        <v>97.138782332366119</v>
      </c>
      <c r="K115" s="16"/>
      <c r="L115" s="16"/>
      <c r="M115" s="16"/>
      <c r="N115" s="16"/>
      <c r="O115" s="16"/>
      <c r="P115" s="17"/>
      <c r="Q115" s="17"/>
      <c r="R115" s="18"/>
      <c r="S115" s="19"/>
      <c r="T115" s="19"/>
    </row>
    <row r="116" spans="1:20">
      <c r="A116" s="267"/>
      <c r="B116" s="266" t="s">
        <v>627</v>
      </c>
      <c r="C116" s="281">
        <v>2121143632.0000045</v>
      </c>
      <c r="D116" s="281">
        <v>2077965742.9699991</v>
      </c>
      <c r="E116" s="281">
        <v>1079486777.2400041</v>
      </c>
      <c r="F116" s="281">
        <v>1014416097.2200047</v>
      </c>
      <c r="G116" s="4"/>
      <c r="H116" s="85">
        <f t="shared" si="6"/>
        <v>48.817748832091809</v>
      </c>
      <c r="I116" s="85">
        <f t="shared" si="7"/>
        <v>93.972072526319408</v>
      </c>
      <c r="K116" s="16"/>
      <c r="L116" s="16"/>
      <c r="M116" s="16"/>
      <c r="N116" s="16"/>
      <c r="O116" s="16"/>
      <c r="P116" s="17"/>
      <c r="Q116" s="17"/>
      <c r="R116" s="18"/>
      <c r="S116" s="19"/>
      <c r="T116" s="19"/>
    </row>
    <row r="117" spans="1:20">
      <c r="A117" s="267"/>
      <c r="B117" s="266" t="s">
        <v>626</v>
      </c>
      <c r="C117" s="281">
        <v>1574283019</v>
      </c>
      <c r="D117" s="281">
        <v>1639848758</v>
      </c>
      <c r="E117" s="281">
        <v>1151897465</v>
      </c>
      <c r="F117" s="281">
        <v>1151897465</v>
      </c>
      <c r="G117" s="4"/>
      <c r="H117" s="85">
        <f t="shared" si="6"/>
        <v>70.244128269785236</v>
      </c>
      <c r="I117" s="85">
        <f t="shared" si="7"/>
        <v>100</v>
      </c>
      <c r="K117" s="16"/>
      <c r="L117" s="16"/>
      <c r="M117" s="16"/>
      <c r="N117" s="16"/>
      <c r="O117" s="16"/>
      <c r="P117" s="17"/>
      <c r="Q117" s="17"/>
      <c r="R117" s="18"/>
      <c r="S117" s="19"/>
      <c r="T117" s="19"/>
    </row>
    <row r="118" spans="1:20" ht="12.75" thickBot="1">
      <c r="A118" s="262"/>
      <c r="B118" s="261" t="s">
        <v>65</v>
      </c>
      <c r="C118" s="281">
        <v>253394407.99999967</v>
      </c>
      <c r="D118" s="281">
        <v>269482060.44000006</v>
      </c>
      <c r="E118" s="281">
        <v>135086098.54999986</v>
      </c>
      <c r="F118" s="281">
        <v>132446911.08000001</v>
      </c>
      <c r="G118" s="280"/>
      <c r="H118" s="259">
        <f t="shared" si="6"/>
        <v>49.148693187125602</v>
      </c>
      <c r="I118" s="259">
        <f t="shared" si="7"/>
        <v>98.046292328871274</v>
      </c>
      <c r="K118" s="16"/>
      <c r="L118" s="16"/>
      <c r="M118" s="16"/>
      <c r="N118" s="16"/>
      <c r="O118" s="16"/>
      <c r="P118" s="17"/>
      <c r="Q118" s="17"/>
      <c r="R118" s="18"/>
      <c r="S118" s="19"/>
      <c r="T118" s="19"/>
    </row>
    <row r="119" spans="1:20" ht="218.25" customHeight="1">
      <c r="A119" s="338" t="s">
        <v>686</v>
      </c>
      <c r="B119" s="339"/>
      <c r="C119" s="339"/>
      <c r="D119" s="339"/>
      <c r="E119" s="339"/>
      <c r="F119" s="339"/>
      <c r="G119" s="339"/>
      <c r="H119" s="339"/>
      <c r="I119" s="339"/>
      <c r="J119" s="278"/>
    </row>
    <row r="120" spans="1:20" ht="13.5" customHeight="1">
      <c r="A120" s="336"/>
      <c r="B120" s="336"/>
      <c r="C120" s="336"/>
      <c r="D120" s="336"/>
      <c r="E120" s="336"/>
      <c r="F120" s="336"/>
      <c r="G120" s="336"/>
      <c r="H120" s="336"/>
      <c r="I120" s="336"/>
      <c r="J120" s="278"/>
    </row>
    <row r="121" spans="1:20" ht="18.75" customHeight="1">
      <c r="A121" s="336"/>
      <c r="B121" s="336"/>
      <c r="C121" s="336"/>
      <c r="D121" s="336"/>
      <c r="E121" s="336"/>
      <c r="F121" s="336"/>
      <c r="G121" s="336"/>
      <c r="H121" s="336"/>
      <c r="I121" s="336"/>
      <c r="J121" s="278"/>
    </row>
    <row r="122" spans="1:20" ht="23.25" customHeight="1">
      <c r="A122" s="335"/>
      <c r="B122" s="335"/>
      <c r="C122" s="335"/>
      <c r="D122" s="335"/>
      <c r="E122" s="335"/>
      <c r="F122" s="335"/>
      <c r="G122" s="335"/>
      <c r="H122" s="335"/>
      <c r="I122" s="335"/>
      <c r="J122" s="279"/>
    </row>
    <row r="123" spans="1:20" ht="26.25" customHeight="1">
      <c r="A123" s="336"/>
      <c r="B123" s="336"/>
      <c r="C123" s="336"/>
      <c r="D123" s="336"/>
      <c r="E123" s="336"/>
      <c r="F123" s="336"/>
      <c r="G123" s="336"/>
      <c r="H123" s="336"/>
      <c r="I123" s="336"/>
      <c r="J123" s="278"/>
    </row>
    <row r="124" spans="1:20" ht="21.75" customHeight="1">
      <c r="A124" s="336"/>
      <c r="B124" s="336"/>
      <c r="C124" s="336"/>
      <c r="D124" s="336"/>
      <c r="E124" s="336"/>
      <c r="F124" s="336"/>
      <c r="G124" s="336"/>
      <c r="H124" s="336"/>
      <c r="I124" s="336"/>
      <c r="J124" s="278"/>
    </row>
    <row r="125" spans="1:20" ht="21" customHeight="1">
      <c r="A125" s="336"/>
      <c r="B125" s="336"/>
      <c r="C125" s="336"/>
      <c r="D125" s="336"/>
      <c r="E125" s="336"/>
      <c r="F125" s="336"/>
      <c r="G125" s="336"/>
      <c r="H125" s="336"/>
      <c r="I125" s="336"/>
      <c r="J125" s="278"/>
    </row>
    <row r="126" spans="1:20" ht="21" customHeight="1">
      <c r="A126" s="336"/>
      <c r="B126" s="336"/>
      <c r="C126" s="336"/>
      <c r="D126" s="336"/>
      <c r="E126" s="336"/>
      <c r="F126" s="336"/>
      <c r="G126" s="336"/>
      <c r="H126" s="336"/>
      <c r="I126" s="336"/>
      <c r="J126" s="278"/>
    </row>
    <row r="127" spans="1:20">
      <c r="A127" s="336"/>
      <c r="B127" s="336"/>
      <c r="C127" s="336"/>
      <c r="D127" s="336"/>
      <c r="E127" s="336"/>
      <c r="F127" s="336"/>
      <c r="G127" s="336"/>
      <c r="H127" s="336"/>
      <c r="I127" s="336"/>
      <c r="J127" s="278"/>
    </row>
    <row r="128" spans="1:20" ht="15" customHeight="1">
      <c r="A128" s="336"/>
      <c r="B128" s="336"/>
      <c r="C128" s="336"/>
      <c r="D128" s="336"/>
      <c r="E128" s="336"/>
      <c r="F128" s="336"/>
      <c r="G128" s="336"/>
      <c r="H128" s="336"/>
      <c r="I128" s="336"/>
      <c r="J128" s="278"/>
    </row>
    <row r="129" spans="1:11" ht="32.25" customHeight="1">
      <c r="A129" s="336"/>
      <c r="B129" s="336"/>
      <c r="C129" s="336"/>
      <c r="D129" s="336"/>
      <c r="E129" s="336"/>
      <c r="F129" s="336"/>
      <c r="G129" s="336"/>
      <c r="H129" s="336"/>
      <c r="I129" s="336"/>
      <c r="J129" s="278"/>
    </row>
    <row r="130" spans="1:11" ht="11.25" customHeight="1">
      <c r="A130" s="336"/>
      <c r="B130" s="336"/>
      <c r="C130" s="336"/>
      <c r="D130" s="336"/>
      <c r="E130" s="336"/>
      <c r="F130" s="336"/>
      <c r="G130" s="336"/>
      <c r="H130" s="336"/>
      <c r="I130" s="336"/>
      <c r="J130" s="278"/>
    </row>
    <row r="131" spans="1:11" ht="12.75" customHeight="1">
      <c r="A131" s="335"/>
      <c r="B131" s="335"/>
      <c r="C131" s="335"/>
      <c r="D131" s="335"/>
      <c r="E131" s="335"/>
      <c r="F131" s="335"/>
      <c r="G131" s="335"/>
      <c r="H131" s="335"/>
      <c r="I131" s="335"/>
      <c r="J131" s="30"/>
    </row>
    <row r="132" spans="1:11">
      <c r="A132" s="95"/>
      <c r="B132" s="95"/>
      <c r="C132" s="95"/>
      <c r="D132" s="120"/>
      <c r="E132" s="120"/>
      <c r="F132" s="120"/>
      <c r="G132" s="120"/>
      <c r="H132" s="95"/>
      <c r="I132" s="95"/>
    </row>
    <row r="133" spans="1:11">
      <c r="A133" s="118"/>
      <c r="B133" s="118"/>
      <c r="C133" s="118"/>
      <c r="D133" s="119"/>
      <c r="E133" s="119"/>
      <c r="F133" s="119"/>
      <c r="G133" s="119"/>
      <c r="H133" s="118"/>
      <c r="I133" s="118"/>
    </row>
    <row r="134" spans="1:11">
      <c r="B134" s="276"/>
      <c r="C134" s="276"/>
      <c r="D134" s="276"/>
      <c r="E134" s="276"/>
      <c r="F134" s="276"/>
      <c r="H134" s="275"/>
      <c r="I134" s="275"/>
      <c r="J134" s="275"/>
      <c r="K134" s="275"/>
    </row>
    <row r="135" spans="1:11">
      <c r="B135" s="276"/>
      <c r="C135" s="276"/>
      <c r="D135" s="276"/>
      <c r="E135" s="276"/>
      <c r="F135" s="276"/>
      <c r="H135" s="275"/>
      <c r="I135" s="275"/>
      <c r="J135" s="275"/>
      <c r="K135" s="275"/>
    </row>
    <row r="136" spans="1:11">
      <c r="B136" s="277"/>
      <c r="C136" s="277"/>
      <c r="D136" s="277"/>
      <c r="E136" s="277"/>
      <c r="F136" s="276"/>
      <c r="H136" s="275"/>
      <c r="I136" s="275"/>
      <c r="J136" s="275"/>
      <c r="K136" s="275"/>
    </row>
    <row r="137" spans="1:11">
      <c r="B137" s="274"/>
      <c r="C137" s="273"/>
      <c r="D137" s="273"/>
      <c r="E137" s="273"/>
      <c r="F137" s="272"/>
      <c r="G137" s="46"/>
      <c r="H137" s="272"/>
      <c r="I137" s="272"/>
      <c r="J137" s="272"/>
      <c r="K137" s="272"/>
    </row>
    <row r="138" spans="1:11">
      <c r="B138" s="274"/>
      <c r="C138" s="273"/>
      <c r="D138" s="273"/>
      <c r="E138" s="273"/>
      <c r="F138" s="272"/>
      <c r="G138" s="46"/>
      <c r="H138" s="272"/>
      <c r="I138" s="272"/>
      <c r="J138" s="272"/>
      <c r="K138" s="272"/>
    </row>
    <row r="139" spans="1:11">
      <c r="B139" s="274"/>
      <c r="C139" s="273"/>
      <c r="D139" s="273"/>
      <c r="E139" s="273"/>
      <c r="F139" s="272"/>
      <c r="G139" s="46"/>
      <c r="H139" s="272"/>
      <c r="I139" s="272"/>
      <c r="J139" s="272"/>
      <c r="K139" s="272"/>
    </row>
    <row r="140" spans="1:11">
      <c r="B140" s="274"/>
      <c r="C140" s="273"/>
      <c r="D140" s="273"/>
      <c r="E140" s="273"/>
      <c r="F140" s="272"/>
      <c r="G140" s="46"/>
      <c r="H140" s="272"/>
      <c r="I140" s="272"/>
      <c r="J140" s="272"/>
      <c r="K140" s="272"/>
    </row>
    <row r="141" spans="1:11">
      <c r="B141" s="274"/>
      <c r="C141" s="273"/>
      <c r="D141" s="273"/>
      <c r="E141" s="273"/>
      <c r="F141" s="272"/>
      <c r="G141" s="46"/>
      <c r="H141" s="272"/>
      <c r="I141" s="272"/>
      <c r="J141" s="272"/>
      <c r="K141" s="272"/>
    </row>
    <row r="142" spans="1:11">
      <c r="B142" s="274"/>
      <c r="C142" s="273"/>
      <c r="D142" s="273"/>
      <c r="E142" s="273"/>
      <c r="F142" s="272"/>
      <c r="G142" s="46"/>
      <c r="H142" s="272"/>
      <c r="I142" s="272"/>
      <c r="J142" s="272"/>
      <c r="K142" s="272"/>
    </row>
    <row r="143" spans="1:11">
      <c r="B143" s="274"/>
      <c r="C143" s="273"/>
      <c r="D143" s="273"/>
      <c r="E143" s="273"/>
      <c r="F143" s="272"/>
      <c r="G143" s="46"/>
      <c r="H143" s="272"/>
      <c r="I143" s="272"/>
      <c r="J143" s="272"/>
      <c r="K143" s="272"/>
    </row>
    <row r="144" spans="1:11">
      <c r="B144" s="274"/>
      <c r="C144" s="273"/>
      <c r="D144" s="273"/>
      <c r="E144" s="273"/>
      <c r="F144" s="272"/>
      <c r="G144" s="46"/>
      <c r="H144" s="272"/>
      <c r="I144" s="272"/>
      <c r="J144" s="272"/>
      <c r="K144" s="272"/>
    </row>
    <row r="145" spans="2:11">
      <c r="B145" s="274"/>
      <c r="C145" s="273"/>
      <c r="D145" s="273"/>
      <c r="E145" s="273"/>
      <c r="F145" s="272"/>
      <c r="G145" s="46"/>
      <c r="H145" s="272"/>
      <c r="I145" s="272"/>
      <c r="J145" s="272"/>
      <c r="K145" s="272"/>
    </row>
    <row r="146" spans="2:11">
      <c r="B146" s="274"/>
      <c r="C146" s="273"/>
      <c r="D146" s="273"/>
      <c r="E146" s="273"/>
      <c r="F146" s="272"/>
      <c r="G146" s="46"/>
      <c r="H146" s="272"/>
      <c r="I146" s="272"/>
      <c r="J146" s="272"/>
      <c r="K146" s="272"/>
    </row>
    <row r="147" spans="2:11">
      <c r="B147" s="274"/>
      <c r="C147" s="273"/>
      <c r="D147" s="273"/>
      <c r="E147" s="273"/>
      <c r="F147" s="272"/>
      <c r="G147" s="46"/>
      <c r="H147" s="272"/>
      <c r="I147" s="272"/>
      <c r="J147" s="272"/>
      <c r="K147" s="272"/>
    </row>
    <row r="148" spans="2:11">
      <c r="B148" s="274"/>
      <c r="C148" s="273"/>
      <c r="D148" s="273"/>
      <c r="E148" s="273"/>
      <c r="F148" s="272"/>
      <c r="G148" s="46"/>
      <c r="H148" s="272"/>
      <c r="I148" s="272"/>
      <c r="J148" s="272"/>
      <c r="K148" s="272"/>
    </row>
    <row r="149" spans="2:11">
      <c r="B149" s="274"/>
      <c r="C149" s="273"/>
      <c r="D149" s="273"/>
      <c r="E149" s="273"/>
      <c r="F149" s="272"/>
      <c r="G149" s="46"/>
      <c r="H149" s="272"/>
      <c r="I149" s="272"/>
      <c r="J149" s="272"/>
      <c r="K149" s="272"/>
    </row>
    <row r="150" spans="2:11">
      <c r="B150" s="274"/>
      <c r="C150" s="273"/>
      <c r="D150" s="273"/>
      <c r="E150" s="273"/>
      <c r="F150" s="272"/>
      <c r="G150" s="46"/>
      <c r="H150" s="272"/>
      <c r="I150" s="272"/>
      <c r="J150" s="272"/>
      <c r="K150" s="272"/>
    </row>
    <row r="151" spans="2:11" ht="15">
      <c r="B151" s="225"/>
      <c r="C151" s="224"/>
      <c r="D151" s="224"/>
      <c r="E151" s="224"/>
      <c r="F151" s="46"/>
      <c r="G151" s="46"/>
      <c r="H151" s="272"/>
      <c r="I151" s="272"/>
      <c r="J151" s="272"/>
      <c r="K151" s="272"/>
    </row>
    <row r="152" spans="2:11" ht="15">
      <c r="B152" s="225"/>
      <c r="C152" s="224"/>
      <c r="D152" s="224"/>
      <c r="E152" s="224"/>
      <c r="F152" s="46"/>
      <c r="G152" s="46"/>
      <c r="H152" s="46"/>
      <c r="I152" s="46"/>
    </row>
  </sheetData>
  <mergeCells count="40">
    <mergeCell ref="A120:I120"/>
    <mergeCell ref="A1:B1"/>
    <mergeCell ref="A3:I3"/>
    <mergeCell ref="A4:A7"/>
    <mergeCell ref="B4:B7"/>
    <mergeCell ref="E4:F4"/>
    <mergeCell ref="H4:I5"/>
    <mergeCell ref="C5:C6"/>
    <mergeCell ref="D5:D6"/>
    <mergeCell ref="E5:E6"/>
    <mergeCell ref="A92:B92"/>
    <mergeCell ref="A103:B103"/>
    <mergeCell ref="A68:B68"/>
    <mergeCell ref="A8:B8"/>
    <mergeCell ref="A9:B9"/>
    <mergeCell ref="A15:B15"/>
    <mergeCell ref="A17:B17"/>
    <mergeCell ref="A19:B19"/>
    <mergeCell ref="A48:B48"/>
    <mergeCell ref="A66:B66"/>
    <mergeCell ref="A105:B105"/>
    <mergeCell ref="A122:I122"/>
    <mergeCell ref="A130:I130"/>
    <mergeCell ref="A125:I125"/>
    <mergeCell ref="A129:I129"/>
    <mergeCell ref="A73:B73"/>
    <mergeCell ref="A75:B75"/>
    <mergeCell ref="A85:B85"/>
    <mergeCell ref="A107:B107"/>
    <mergeCell ref="A110:B110"/>
    <mergeCell ref="A87:B87"/>
    <mergeCell ref="A115:B115"/>
    <mergeCell ref="A119:I119"/>
    <mergeCell ref="A121:I121"/>
    <mergeCell ref="A131:I131"/>
    <mergeCell ref="A126:I126"/>
    <mergeCell ref="A127:I127"/>
    <mergeCell ref="A128:I128"/>
    <mergeCell ref="A123:I123"/>
    <mergeCell ref="A124:I124"/>
  </mergeCells>
  <conditionalFormatting sqref="T8">
    <cfRule type="cellIs" dxfId="47" priority="25" operator="greaterThan">
      <formula>0.1</formula>
    </cfRule>
    <cfRule type="cellIs" dxfId="46" priority="26" operator="greaterThan">
      <formula>1</formula>
    </cfRule>
  </conditionalFormatting>
  <conditionalFormatting sqref="S8">
    <cfRule type="cellIs" dxfId="45" priority="31" operator="greaterThan">
      <formula>0</formula>
    </cfRule>
    <cfRule type="cellIs" dxfId="44" priority="32" operator="greaterThan">
      <formula>1</formula>
    </cfRule>
  </conditionalFormatting>
  <conditionalFormatting sqref="S8">
    <cfRule type="cellIs" dxfId="43" priority="29" operator="greaterThan">
      <formula>0.1</formula>
    </cfRule>
    <cfRule type="cellIs" dxfId="42" priority="30" operator="greaterThan">
      <formula>1</formula>
    </cfRule>
  </conditionalFormatting>
  <conditionalFormatting sqref="T8">
    <cfRule type="cellIs" dxfId="41" priority="27" operator="greaterThan">
      <formula>0</formula>
    </cfRule>
    <cfRule type="cellIs" dxfId="40" priority="28" operator="greaterThan">
      <formula>1</formula>
    </cfRule>
  </conditionalFormatting>
  <conditionalFormatting sqref="T8">
    <cfRule type="cellIs" dxfId="39" priority="17" operator="greaterThan">
      <formula>0.1</formula>
    </cfRule>
    <cfRule type="cellIs" dxfId="38" priority="18" operator="greaterThan">
      <formula>1</formula>
    </cfRule>
  </conditionalFormatting>
  <conditionalFormatting sqref="S8">
    <cfRule type="cellIs" dxfId="37" priority="23" operator="greaterThan">
      <formula>0</formula>
    </cfRule>
    <cfRule type="cellIs" dxfId="36" priority="24" operator="greaterThan">
      <formula>1</formula>
    </cfRule>
  </conditionalFormatting>
  <conditionalFormatting sqref="S8">
    <cfRule type="cellIs" dxfId="35" priority="21" operator="greaterThan">
      <formula>0.1</formula>
    </cfRule>
    <cfRule type="cellIs" dxfId="34" priority="22" operator="greaterThan">
      <formula>1</formula>
    </cfRule>
  </conditionalFormatting>
  <conditionalFormatting sqref="T8">
    <cfRule type="cellIs" dxfId="33" priority="19" operator="greaterThan">
      <formula>0</formula>
    </cfRule>
    <cfRule type="cellIs" dxfId="32" priority="20" operator="greaterThan">
      <formula>1</formula>
    </cfRule>
  </conditionalFormatting>
  <conditionalFormatting sqref="T9:T118">
    <cfRule type="cellIs" dxfId="31" priority="9" operator="greaterThan">
      <formula>0.1</formula>
    </cfRule>
    <cfRule type="cellIs" dxfId="30" priority="10" operator="greaterThan">
      <formula>1</formula>
    </cfRule>
  </conditionalFormatting>
  <conditionalFormatting sqref="S9:S118">
    <cfRule type="cellIs" dxfId="29" priority="15" operator="greaterThan">
      <formula>0</formula>
    </cfRule>
    <cfRule type="cellIs" dxfId="28" priority="16" operator="greaterThan">
      <formula>1</formula>
    </cfRule>
  </conditionalFormatting>
  <conditionalFormatting sqref="S9:S118">
    <cfRule type="cellIs" dxfId="27" priority="13" operator="greaterThan">
      <formula>0.1</formula>
    </cfRule>
    <cfRule type="cellIs" dxfId="26" priority="14" operator="greaterThan">
      <formula>1</formula>
    </cfRule>
  </conditionalFormatting>
  <conditionalFormatting sqref="T9:T118">
    <cfRule type="cellIs" dxfId="25" priority="11" operator="greaterThan">
      <formula>0</formula>
    </cfRule>
    <cfRule type="cellIs" dxfId="24" priority="12" operator="greaterThan">
      <formula>1</formula>
    </cfRule>
  </conditionalFormatting>
  <conditionalFormatting sqref="T9:T118">
    <cfRule type="cellIs" dxfId="23" priority="1" operator="greaterThan">
      <formula>0.1</formula>
    </cfRule>
    <cfRule type="cellIs" dxfId="22" priority="2" operator="greaterThan">
      <formula>1</formula>
    </cfRule>
  </conditionalFormatting>
  <conditionalFormatting sqref="S9:S118">
    <cfRule type="cellIs" dxfId="21" priority="7" operator="greaterThan">
      <formula>0</formula>
    </cfRule>
    <cfRule type="cellIs" dxfId="20" priority="8" operator="greaterThan">
      <formula>1</formula>
    </cfRule>
  </conditionalFormatting>
  <conditionalFormatting sqref="S9:S118">
    <cfRule type="cellIs" dxfId="19" priority="5" operator="greaterThan">
      <formula>0.1</formula>
    </cfRule>
    <cfRule type="cellIs" dxfId="18" priority="6" operator="greaterThan">
      <formula>1</formula>
    </cfRule>
  </conditionalFormatting>
  <conditionalFormatting sqref="T9:T118">
    <cfRule type="cellIs" dxfId="17" priority="3" operator="greaterThan">
      <formula>0</formula>
    </cfRule>
    <cfRule type="cellIs" dxfId="16"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16 '!Área_de_impresión</vt:lpstr>
      <vt:lpstr>'Anexo 17'!Área_de_impresión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16 '!Títulos_a_imprimir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Unidad de Política y Control Presupuestario</cp:lastModifiedBy>
  <cp:lastPrinted>2016-07-19T00:44:58Z</cp:lastPrinted>
  <dcterms:created xsi:type="dcterms:W3CDTF">2014-07-23T17:41:59Z</dcterms:created>
  <dcterms:modified xsi:type="dcterms:W3CDTF">2016-07-28T03:17:14Z</dcterms:modified>
</cp:coreProperties>
</file>