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o_cabrera\Documents\II TRIM 2016\"/>
    </mc:Choice>
  </mc:AlternateContent>
  <bookViews>
    <workbookView xWindow="0" yWindow="0" windowWidth="25200" windowHeight="10575"/>
  </bookViews>
  <sheets>
    <sheet name="Princi_Prog_2T_2016" sheetId="1" r:id="rId1"/>
  </sheets>
  <definedNames>
    <definedName name="_xlnm._FilterDatabase" localSheetId="0" hidden="1">Princi_Prog_2T_2016!$C$10:$K$251</definedName>
    <definedName name="_xlnm.Print_Area" localSheetId="0">Princi_Prog_2T_2016!$A$3:$K$252</definedName>
    <definedName name="_xlnm.Print_Titles" localSheetId="0">Princi_Prog_2T_2016!$3:$8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7" i="1" l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H9" i="1" l="1"/>
  <c r="G9" i="1"/>
  <c r="H197" i="1"/>
  <c r="G197" i="1"/>
  <c r="F197" i="1"/>
  <c r="F9" i="1"/>
  <c r="H218" i="1" l="1"/>
  <c r="G218" i="1"/>
  <c r="F218" i="1"/>
  <c r="H239" i="1" l="1"/>
  <c r="H238" i="1" s="1"/>
  <c r="G239" i="1"/>
  <c r="G238" i="1" s="1"/>
  <c r="F239" i="1"/>
  <c r="F238" i="1" s="1"/>
  <c r="H229" i="1"/>
  <c r="G229" i="1"/>
  <c r="F229" i="1"/>
  <c r="H226" i="1"/>
  <c r="G226" i="1"/>
  <c r="F226" i="1"/>
  <c r="H200" i="1"/>
  <c r="H199" i="1" s="1"/>
  <c r="G200" i="1"/>
  <c r="G199" i="1" s="1"/>
  <c r="F200" i="1"/>
  <c r="F199" i="1" s="1"/>
  <c r="H194" i="1"/>
  <c r="G194" i="1"/>
  <c r="F194" i="1"/>
  <c r="H176" i="1"/>
  <c r="H175" i="1" s="1"/>
  <c r="G176" i="1"/>
  <c r="G175" i="1" s="1"/>
  <c r="F176" i="1"/>
  <c r="F175" i="1" s="1"/>
  <c r="H162" i="1"/>
  <c r="G162" i="1"/>
  <c r="F162" i="1"/>
  <c r="H155" i="1"/>
  <c r="H154" i="1" s="1"/>
  <c r="G155" i="1"/>
  <c r="G154" i="1" s="1"/>
  <c r="F155" i="1"/>
  <c r="F154" i="1" s="1"/>
  <c r="H152" i="1"/>
  <c r="G152" i="1"/>
  <c r="F152" i="1"/>
  <c r="H127" i="1"/>
  <c r="H126" i="1" s="1"/>
  <c r="G127" i="1"/>
  <c r="G126" i="1" s="1"/>
  <c r="F127" i="1"/>
  <c r="F126" i="1" s="1"/>
  <c r="H92" i="1"/>
  <c r="G92" i="1"/>
  <c r="F92" i="1"/>
  <c r="H78" i="1"/>
  <c r="G78" i="1"/>
  <c r="F78" i="1"/>
  <c r="H76" i="1"/>
  <c r="G76" i="1"/>
  <c r="F76" i="1"/>
  <c r="H70" i="1"/>
  <c r="G70" i="1"/>
  <c r="F70" i="1"/>
  <c r="H68" i="1"/>
  <c r="G68" i="1"/>
  <c r="F68" i="1"/>
  <c r="H66" i="1"/>
  <c r="G66" i="1"/>
  <c r="F66" i="1"/>
  <c r="H62" i="1"/>
  <c r="G62" i="1"/>
  <c r="F62" i="1"/>
  <c r="H56" i="1"/>
  <c r="G56" i="1"/>
  <c r="F56" i="1"/>
  <c r="H40" i="1"/>
  <c r="G40" i="1"/>
  <c r="F40" i="1"/>
  <c r="H38" i="1"/>
  <c r="G38" i="1"/>
  <c r="F38" i="1"/>
  <c r="H25" i="1"/>
  <c r="G25" i="1"/>
  <c r="F25" i="1"/>
  <c r="H23" i="1"/>
  <c r="G23" i="1"/>
  <c r="F23" i="1"/>
  <c r="H10" i="1"/>
  <c r="G10" i="1"/>
  <c r="F10" i="1"/>
  <c r="G55" i="1" l="1"/>
  <c r="F55" i="1"/>
  <c r="H55" i="1"/>
  <c r="K9" i="1" l="1"/>
  <c r="J9" i="1"/>
</calcChain>
</file>

<file path=xl/sharedStrings.xml><?xml version="1.0" encoding="utf-8"?>
<sst xmlns="http://schemas.openxmlformats.org/spreadsheetml/2006/main" count="498" uniqueCount="468">
  <si>
    <t>Millones de pesos</t>
  </si>
  <si>
    <t>Programa Modificado</t>
  </si>
  <si>
    <t>Avance %</t>
  </si>
  <si>
    <t>Aprobado</t>
  </si>
  <si>
    <t>Programado al periodo</t>
  </si>
  <si>
    <t>(1)</t>
  </si>
  <si>
    <t>(2)</t>
  </si>
  <si>
    <t>(3)</t>
  </si>
  <si>
    <t>Total</t>
  </si>
  <si>
    <t>Programa de Empleo Temporal (PET)</t>
  </si>
  <si>
    <t>Sistema Satelital</t>
  </si>
  <si>
    <t>Economía</t>
  </si>
  <si>
    <t>Las sumas parciales pueden no coincidir debido al redondeo.</t>
  </si>
  <si>
    <t>Fuente: Secretaría de Hacienda y Crédito Público.</t>
  </si>
  <si>
    <t>AVANCE FINANCIERO DE LOS PROGRAMAS PRESUPUESTARIOS PRINCIPALES</t>
  </si>
  <si>
    <t>Asignación Anual</t>
  </si>
  <si>
    <t>Ramo / Programa</t>
  </si>
  <si>
    <t>PROSPERA Programa de Inclusión Social</t>
  </si>
  <si>
    <t>Gobernación</t>
  </si>
  <si>
    <t>Relaciones Exteriores</t>
  </si>
  <si>
    <t>Hacienda y Crédito Público</t>
  </si>
  <si>
    <t>Comisión Nacional para el Desarrollo de los Pueblos Indígenas</t>
  </si>
  <si>
    <t>Defensa Nacional</t>
  </si>
  <si>
    <t>Agricultura, Ganadería, Desarrollo Rural, Pesca y Alimentación</t>
  </si>
  <si>
    <t>Comunicaciones y Transportes</t>
  </si>
  <si>
    <t xml:space="preserve">Construcción y Modernización de carreteras </t>
  </si>
  <si>
    <t>Caminos Rurales</t>
  </si>
  <si>
    <t>Conservación y Mantenimiento de Carreteras</t>
  </si>
  <si>
    <t>Prestación de Servicios en Puertos, Aeropuertos y Ferrocarriles</t>
  </si>
  <si>
    <t>Educación Pública</t>
  </si>
  <si>
    <t>Salud</t>
  </si>
  <si>
    <t xml:space="preserve">Programa Seguro Popular </t>
  </si>
  <si>
    <t>Marina</t>
  </si>
  <si>
    <t>Trabajo y Previsión Social</t>
  </si>
  <si>
    <t>Sistema Nacional de Empleo ( Portal de Empleo)</t>
  </si>
  <si>
    <t>Desarrollo Agrario, Territorial y Urbano</t>
  </si>
  <si>
    <t>Medio Ambiente y Recursos Naturales</t>
  </si>
  <si>
    <t>Programa Nacional Forestal</t>
  </si>
  <si>
    <t>Procuraduría General de la República</t>
  </si>
  <si>
    <t>Aportaciones a Seguridad Social</t>
  </si>
  <si>
    <t>Desarrollo Social</t>
  </si>
  <si>
    <t>Turismo</t>
  </si>
  <si>
    <t>Comisión Nacional de los Derechos Humanos</t>
  </si>
  <si>
    <t>Consejo Nacional de Ciencia y Tecnología</t>
  </si>
  <si>
    <t>4E1</t>
  </si>
  <si>
    <t>4E8</t>
  </si>
  <si>
    <t>4E12</t>
  </si>
  <si>
    <t>4E901</t>
  </si>
  <si>
    <t>4E903</t>
  </si>
  <si>
    <t>4E904</t>
  </si>
  <si>
    <t>4K23</t>
  </si>
  <si>
    <t>4N1</t>
  </si>
  <si>
    <t>4P10</t>
  </si>
  <si>
    <t>4P24</t>
  </si>
  <si>
    <t>4R903</t>
  </si>
  <si>
    <t>5</t>
  </si>
  <si>
    <t>6</t>
  </si>
  <si>
    <t>AYB</t>
  </si>
  <si>
    <t>6E11</t>
  </si>
  <si>
    <t>6E25</t>
  </si>
  <si>
    <t>6E26</t>
  </si>
  <si>
    <t>6F1</t>
  </si>
  <si>
    <t>6F2</t>
  </si>
  <si>
    <t>6F10</t>
  </si>
  <si>
    <t>6F17</t>
  </si>
  <si>
    <t>6F29</t>
  </si>
  <si>
    <t>6F30</t>
  </si>
  <si>
    <t>6G5</t>
  </si>
  <si>
    <t>7</t>
  </si>
  <si>
    <t>7A3</t>
  </si>
  <si>
    <t>8</t>
  </si>
  <si>
    <t>8E1</t>
  </si>
  <si>
    <t>8E6</t>
  </si>
  <si>
    <t>8G1</t>
  </si>
  <si>
    <t>8S240</t>
  </si>
  <si>
    <t>8S257</t>
  </si>
  <si>
    <t>8S258</t>
  </si>
  <si>
    <t>8S259</t>
  </si>
  <si>
    <t>8S260</t>
  </si>
  <si>
    <t>8S261</t>
  </si>
  <si>
    <t>8S262</t>
  </si>
  <si>
    <t>8S263</t>
  </si>
  <si>
    <t>8U2</t>
  </si>
  <si>
    <t>9</t>
  </si>
  <si>
    <t>9E4</t>
  </si>
  <si>
    <t>9G3</t>
  </si>
  <si>
    <t>9G8</t>
  </si>
  <si>
    <t>9K3</t>
  </si>
  <si>
    <t>9K33</t>
  </si>
  <si>
    <t>9K31</t>
  </si>
  <si>
    <t>9K37</t>
  </si>
  <si>
    <t>9K39</t>
  </si>
  <si>
    <t>9S71</t>
  </si>
  <si>
    <t>9K32</t>
  </si>
  <si>
    <t>9E10</t>
  </si>
  <si>
    <t>9G2</t>
  </si>
  <si>
    <t>9K4</t>
  </si>
  <si>
    <t>9K36</t>
  </si>
  <si>
    <t>9K40</t>
  </si>
  <si>
    <t>9K45</t>
  </si>
  <si>
    <t>10</t>
  </si>
  <si>
    <t>10B2</t>
  </si>
  <si>
    <t>10E5</t>
  </si>
  <si>
    <t>10E9</t>
  </si>
  <si>
    <t>10F3</t>
  </si>
  <si>
    <t>10P2</t>
  </si>
  <si>
    <t>10P8</t>
  </si>
  <si>
    <t>10P9</t>
  </si>
  <si>
    <t>10P10</t>
  </si>
  <si>
    <t>10S20</t>
  </si>
  <si>
    <t>10S21</t>
  </si>
  <si>
    <t>10S151</t>
  </si>
  <si>
    <t>10S220</t>
  </si>
  <si>
    <t>11E66</t>
  </si>
  <si>
    <t>11B3</t>
  </si>
  <si>
    <t>11E3</t>
  </si>
  <si>
    <t>11E5</t>
  </si>
  <si>
    <t>11E7</t>
  </si>
  <si>
    <t>11E10</t>
  </si>
  <si>
    <t>11E11</t>
  </si>
  <si>
    <t>11E12</t>
  </si>
  <si>
    <t>11E13</t>
  </si>
  <si>
    <t>11E21</t>
  </si>
  <si>
    <t>11E47</t>
  </si>
  <si>
    <t>11E64</t>
  </si>
  <si>
    <t>11G1</t>
  </si>
  <si>
    <t>11K9</t>
  </si>
  <si>
    <t>11K27</t>
  </si>
  <si>
    <t>11M1</t>
  </si>
  <si>
    <t>11O1</t>
  </si>
  <si>
    <t>11P1</t>
  </si>
  <si>
    <t>11P3</t>
  </si>
  <si>
    <t>11S72</t>
  </si>
  <si>
    <t>11S221</t>
  </si>
  <si>
    <t>11S243</t>
  </si>
  <si>
    <t>11S247</t>
  </si>
  <si>
    <t>11U6</t>
  </si>
  <si>
    <t>11U77</t>
  </si>
  <si>
    <t>11U79</t>
  </si>
  <si>
    <t>11U80</t>
  </si>
  <si>
    <t>12</t>
  </si>
  <si>
    <t>12U5</t>
  </si>
  <si>
    <t>U00</t>
  </si>
  <si>
    <t>12M1</t>
  </si>
  <si>
    <t>12S201</t>
  </si>
  <si>
    <t>12G4</t>
  </si>
  <si>
    <t>resto</t>
  </si>
  <si>
    <t>12E10</t>
  </si>
  <si>
    <t>12E22</t>
  </si>
  <si>
    <t>12E23</t>
  </si>
  <si>
    <t>12E25</t>
  </si>
  <si>
    <t>12E36</t>
  </si>
  <si>
    <t>12K11</t>
  </si>
  <si>
    <t>12P12</t>
  </si>
  <si>
    <t>12P13</t>
  </si>
  <si>
    <t>12P16</t>
  </si>
  <si>
    <t>12S39</t>
  </si>
  <si>
    <t>12S72</t>
  </si>
  <si>
    <t>12S174</t>
  </si>
  <si>
    <t>12S200</t>
  </si>
  <si>
    <t>12S202</t>
  </si>
  <si>
    <t>12U8</t>
  </si>
  <si>
    <t>13</t>
  </si>
  <si>
    <t>13K19</t>
  </si>
  <si>
    <t>14</t>
  </si>
  <si>
    <t>14S43</t>
  </si>
  <si>
    <t>14E1</t>
  </si>
  <si>
    <t>14E2</t>
  </si>
  <si>
    <t>14E3</t>
  </si>
  <si>
    <t>14E4</t>
  </si>
  <si>
    <t>14P1</t>
  </si>
  <si>
    <t>15</t>
  </si>
  <si>
    <t>15E1</t>
  </si>
  <si>
    <t>15E2</t>
  </si>
  <si>
    <t>15L1</t>
  </si>
  <si>
    <t>15P3</t>
  </si>
  <si>
    <t>15S177</t>
  </si>
  <si>
    <t>15S213</t>
  </si>
  <si>
    <t>15U1</t>
  </si>
  <si>
    <t>16</t>
  </si>
  <si>
    <t>RHQ</t>
  </si>
  <si>
    <t>16S219</t>
  </si>
  <si>
    <t>16E5</t>
  </si>
  <si>
    <t>16E1</t>
  </si>
  <si>
    <t>16E6</t>
  </si>
  <si>
    <t>16G3</t>
  </si>
  <si>
    <t>16G10</t>
  </si>
  <si>
    <t>16G13</t>
  </si>
  <si>
    <t>16K7</t>
  </si>
  <si>
    <t>16K129</t>
  </si>
  <si>
    <t>16P2</t>
  </si>
  <si>
    <t>16S46</t>
  </si>
  <si>
    <t>16S71</t>
  </si>
  <si>
    <t>16S74</t>
  </si>
  <si>
    <t>16S217</t>
  </si>
  <si>
    <t>16S218</t>
  </si>
  <si>
    <t>16U25</t>
  </si>
  <si>
    <t>17</t>
  </si>
  <si>
    <t>17E2</t>
  </si>
  <si>
    <t>17E3</t>
  </si>
  <si>
    <t>19</t>
  </si>
  <si>
    <t>19S38</t>
  </si>
  <si>
    <t>20</t>
  </si>
  <si>
    <t>G00</t>
  </si>
  <si>
    <t>20S72</t>
  </si>
  <si>
    <t>20M1</t>
  </si>
  <si>
    <t>20O1</t>
  </si>
  <si>
    <t>20B4</t>
  </si>
  <si>
    <t>20E3</t>
  </si>
  <si>
    <t>20S52</t>
  </si>
  <si>
    <t>20S53</t>
  </si>
  <si>
    <t>20S57</t>
  </si>
  <si>
    <t>20S61</t>
  </si>
  <si>
    <t>20S65</t>
  </si>
  <si>
    <t>20S70</t>
  </si>
  <si>
    <t>20S71</t>
  </si>
  <si>
    <t>20S155</t>
  </si>
  <si>
    <t>20S174</t>
  </si>
  <si>
    <t>20S176</t>
  </si>
  <si>
    <t>20S241</t>
  </si>
  <si>
    <t>21</t>
  </si>
  <si>
    <t>21E5</t>
  </si>
  <si>
    <t>21E7</t>
  </si>
  <si>
    <t>21F1</t>
  </si>
  <si>
    <t>21K21</t>
  </si>
  <si>
    <t>21K27</t>
  </si>
  <si>
    <t>21S248</t>
  </si>
  <si>
    <t>35</t>
  </si>
  <si>
    <t>35E10</t>
  </si>
  <si>
    <t>35E22</t>
  </si>
  <si>
    <t>38</t>
  </si>
  <si>
    <t>38F2</t>
  </si>
  <si>
    <t>38S190</t>
  </si>
  <si>
    <t>38S191</t>
  </si>
  <si>
    <t>38S192</t>
  </si>
  <si>
    <t>38U3</t>
  </si>
  <si>
    <t>PEF 2016</t>
  </si>
  <si>
    <t>Servicios de inteligencia para la Seguridad Nacional</t>
  </si>
  <si>
    <t>Política y servicios migratorios</t>
  </si>
  <si>
    <t>Registro e Identificación de Población</t>
  </si>
  <si>
    <t>Servicios de protección, custodia, vigilancia y seguridad de personas, bienes e instalaciones</t>
  </si>
  <si>
    <t>Operativos para la prevención y disuasión del delito</t>
  </si>
  <si>
    <t>Administración del Sistema Federal Penitenciario</t>
  </si>
  <si>
    <t>Proyectos de infraestructura gubernamental de seguridad pública</t>
  </si>
  <si>
    <t>Coordinación del Sistema Nacional de Protección Civil</t>
  </si>
  <si>
    <t>Implementación de la Reforma al Sistema de Justicia Penal</t>
  </si>
  <si>
    <t>Promover la Protección de los Derechos Humanos y Prevenir la Discriminación</t>
  </si>
  <si>
    <t>Plataforma México</t>
  </si>
  <si>
    <t>Actividades de apoyo administrativo</t>
  </si>
  <si>
    <t>Actividades de apoyo a la función pública y buen gobierno</t>
  </si>
  <si>
    <t>Planeación y Articulación de la Acción Pública hacia los Pueblos Indígenas</t>
  </si>
  <si>
    <t>Programa de Apoyo a la Educación Indígena</t>
  </si>
  <si>
    <t>Programa de Infraestructura Indígena</t>
  </si>
  <si>
    <t>Programa para el Mejoramiento de la Producción y la Productividad Indígena</t>
  </si>
  <si>
    <t>Programa de Derechos Indígenas</t>
  </si>
  <si>
    <t>Protección y Defensa de los Usuarios de Servicios Financieros</t>
  </si>
  <si>
    <t>Control de la operación aduanera</t>
  </si>
  <si>
    <t>Recaudación de las contribuciones federales</t>
  </si>
  <si>
    <t>Garantías Líquidas</t>
  </si>
  <si>
    <t>Capacitación para Productores e Intermediarios Financieros Rurales</t>
  </si>
  <si>
    <t>Inversión de Capital de Riesgo</t>
  </si>
  <si>
    <t>Apoyos a los Sectores Pesquero y Rural</t>
  </si>
  <si>
    <t>Apoyo a Unidades de Promoción de Crédito</t>
  </si>
  <si>
    <t>Reducción de Costos de Acceso al Crédito</t>
  </si>
  <si>
    <t>Regulación y supervisión de las entidades del sistema financiero mexicano</t>
  </si>
  <si>
    <t>Fortalecimiento a la Transversalidad de la Perspectiva de Género</t>
  </si>
  <si>
    <t>Operación y desarrollo de la Fuerza Aérea Mexicana</t>
  </si>
  <si>
    <t>Desarrollo y aplicación de programas educativos en materia agropecuaria</t>
  </si>
  <si>
    <t>Generación de Proyectos de Investigación</t>
  </si>
  <si>
    <t>Regulación, supervisión y aplicación de las políticas públicas en materia agropecuaria, acuícola y pesquera</t>
  </si>
  <si>
    <t>Programa de Concurrencia con las Entidades Federativas  </t>
  </si>
  <si>
    <t>Programa de Productividad y Competitividad Agroalimentaria</t>
  </si>
  <si>
    <t>Programa de Productividad Rural</t>
  </si>
  <si>
    <t>Programa de Fomento a la Agricultura</t>
  </si>
  <si>
    <t>Programa de Fomento Ganadero</t>
  </si>
  <si>
    <t>Programa de Fomento a la Productividad Pesquera y Acuícola</t>
  </si>
  <si>
    <t>Programa de Comercialización y Desarrollo de Mercados</t>
  </si>
  <si>
    <t>Programa de Sanidad e Inocuidad Agroalimentaria</t>
  </si>
  <si>
    <t>Programa de Acciones Complementarias para Mejorar las Sanidades</t>
  </si>
  <si>
    <t>Estudios técnicos para la construcción, conservación y operación de infraestructura de comunicaciones y transportes</t>
  </si>
  <si>
    <t>Supervisión, regulación, inspección, verificación y servicios administrativos de construcción y conservación de carreteras</t>
  </si>
  <si>
    <t>Derecho de Vía</t>
  </si>
  <si>
    <t>Proyectos de construcción de carreteras</t>
  </si>
  <si>
    <t>Estudios y Proyectos para la construcción, ampliación, modernización, conservación y operación de infraestructura de comunicaciones y transportes</t>
  </si>
  <si>
    <t>Proyectos de construcción de carreteras alimentadoras y caminos rurales</t>
  </si>
  <si>
    <t>Conservación de infraestructura de caminos rurales y carreteras alimentadoras</t>
  </si>
  <si>
    <t>Estudios y proyectos de construcción de caminos rurales y carreteras alimentadoras</t>
  </si>
  <si>
    <t>Reconstrucción y Conservación de Carreteras</t>
  </si>
  <si>
    <t>Servicios de ayudas a la navegación aérea</t>
  </si>
  <si>
    <t>Supervisión, inspección y verificación del transporte terrestre, marítimo y aéreo</t>
  </si>
  <si>
    <t>Proyectos de construcción de puertos</t>
  </si>
  <si>
    <t>Conservación de infraestructura marítimo-portuaria</t>
  </si>
  <si>
    <t>Proyectos de Infraestructura Ferroviaria</t>
  </si>
  <si>
    <t>Promoción de una cultura de consumo responsable e inteligente</t>
  </si>
  <si>
    <t>Protección de los derechos de los consumidores y Sistema Nacional de Protección al Consumidor</t>
  </si>
  <si>
    <t>Atención de trámites y promoción de los programas de la Secretaría en las entidades federativas</t>
  </si>
  <si>
    <t>Promoción del comercio exterior y atracción de inversión extranjera directa</t>
  </si>
  <si>
    <t>Negociaciones internacionales para la integración y competitividad de México en las cadenas globales de valor</t>
  </si>
  <si>
    <t>Instrumentación de políticas de fomento para los emprendedores y las micro, pequeñas y medianas empresas</t>
  </si>
  <si>
    <t>Promoción del desarrollo, competitividad e innovación de los sectores industrial, comercial y de servicios</t>
  </si>
  <si>
    <t>Fortalecimiento de la competitividad y transparencia del marco regulatorio que aplica a los particulares</t>
  </si>
  <si>
    <t>Programa de Fomento a la Economía Social</t>
  </si>
  <si>
    <t>Fondo Nacional Emprendedor</t>
  </si>
  <si>
    <t>Programa nacional de financiamiento al microempresario y a la mujer rural</t>
  </si>
  <si>
    <t>Programa para el desarrollo de la industria de software (PROSOFT) y la innovación</t>
  </si>
  <si>
    <t>Programa para la productividad y competitividad industrial</t>
  </si>
  <si>
    <t>Educación Inicial y Básica Comunitaria</t>
  </si>
  <si>
    <t>Producción y distribución de libros y materiales educativos</t>
  </si>
  <si>
    <t>Evaluaciones de la calidad de la educación</t>
  </si>
  <si>
    <t>Formación y certificación para el trabajo</t>
  </si>
  <si>
    <t>Servicios de Educación Media Superior</t>
  </si>
  <si>
    <t>Servicios de Educación Superior y Posgrado</t>
  </si>
  <si>
    <t>Desarrollo Cultural</t>
  </si>
  <si>
    <t>Protección y conservación del Patrimonio Cultural</t>
  </si>
  <si>
    <t>Producción y transmisión de materiales educativos</t>
  </si>
  <si>
    <t>Investigación Científica y Desarrollo Tecnológico</t>
  </si>
  <si>
    <t>Programa de infraestructura física educativa</t>
  </si>
  <si>
    <t>Educación para Adultos (INEA)</t>
  </si>
  <si>
    <t>Normar los servicios educativos</t>
  </si>
  <si>
    <t>Proyectos de infraestructura social del sector educativo</t>
  </si>
  <si>
    <t>Mantenimiento de infraestructura</t>
  </si>
  <si>
    <t>Diseño de la Política Educativa</t>
  </si>
  <si>
    <t>Educación y cultura indígena</t>
  </si>
  <si>
    <t>Escuelas de Tiempo Completo</t>
  </si>
  <si>
    <t>Programa Nacional de Becas</t>
  </si>
  <si>
    <t>Programa para el Desarrollo Profesional Docente</t>
  </si>
  <si>
    <t>Subsidios para organismos descentralizados estatales</t>
  </si>
  <si>
    <t>Programa de Inclusión Digital</t>
  </si>
  <si>
    <t>Expansión de la Educación Media Superior y Superior</t>
  </si>
  <si>
    <t>Apoyos a centros y organizaciones de educación</t>
  </si>
  <si>
    <t>Seguro Popular</t>
  </si>
  <si>
    <t>Seguro Médico Siglo XXI</t>
  </si>
  <si>
    <t>Protección Contra Riesgos Sanitarios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</si>
  <si>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</si>
  <si>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</si>
  <si>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</si>
  <si>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</si>
  <si>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</si>
  <si>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Proyectos de infraestructura social de salud</t>
  </si>
  <si>
    <t>Rectoría en Salud</t>
  </si>
  <si>
    <t>Asistencia social y protección del paciente</t>
  </si>
  <si>
    <t>Prevención y atención de VIH/SIDA y otras ITS</t>
  </si>
  <si>
    <t>Programa de Atención a Personas con Discapacidad</t>
  </si>
  <si>
    <t>Programa de estancias infantiles para apoyar a madres trabajadoras</t>
  </si>
  <si>
    <t>Fortalecimiento a la atención médica</t>
  </si>
  <si>
    <t>Calidad en la Atención Médica</t>
  </si>
  <si>
    <t>Prevención y Control de Sobrepeso, Obesidad y Diabetes</t>
  </si>
  <si>
    <t>Vigilancia epidemiológica</t>
  </si>
  <si>
    <t>Proyectos de infraestructura gubernamental de seguridad nacional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</si>
  <si>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</si>
  <si>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</si>
  <si>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</si>
  <si>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</si>
  <si>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</si>
  <si>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Instrumentación de la política laboral</t>
  </si>
  <si>
    <t>Procuración de justicia agraria</t>
  </si>
  <si>
    <t>Programa de Atención de Conflictos Agrarios</t>
  </si>
  <si>
    <t>Obligaciones jurídicas Ineludibles</t>
  </si>
  <si>
    <t>Modernización del Catastro Rural Nacional</t>
  </si>
  <si>
    <t>Programa de acceso al financiamiento para soluciones habitacionales</t>
  </si>
  <si>
    <t>Programa para regularizar asentamientos humanos irregulares</t>
  </si>
  <si>
    <t>Regularización y Registro de Actos Jurídicos Agrarios</t>
  </si>
  <si>
    <t>Apoyos para el Desarrollo Forestal Sustentable</t>
  </si>
  <si>
    <t>Capacitación Ambiental y Desarrollo Sustentable</t>
  </si>
  <si>
    <t>Operación y mantenimiento de infraestructura hídrica</t>
  </si>
  <si>
    <t>Sistemas Meteorológicos e Hidrológicos</t>
  </si>
  <si>
    <t>Regulación Ambiental</t>
  </si>
  <si>
    <t>Gestión integral y sustentable del agua</t>
  </si>
  <si>
    <t>Sistema Nacional de Áreas Naturales Protegidas</t>
  </si>
  <si>
    <t>Infraestructura de agua potable, alcantarillado y saneamiento</t>
  </si>
  <si>
    <t>Infraestructura para la Protección de Centros de Población y Áreas Productivas</t>
  </si>
  <si>
    <t>Planeación, Dirección y Evaluación Ambiental</t>
  </si>
  <si>
    <t>Programa de Conservación para el Desarrollo Sostenible</t>
  </si>
  <si>
    <t>Programa de Agua potable, Alcantarillado y Saneamiento</t>
  </si>
  <si>
    <t>Programa de Apoyo a la Infraestructura Hidroagrícola</t>
  </si>
  <si>
    <t>Tratamiento de Aguas Residuales</t>
  </si>
  <si>
    <t>Programa de Recuperación y Repoblación de Especies en Riesgo</t>
  </si>
  <si>
    <t>Investigar y perseguir los delitos del orden federal</t>
  </si>
  <si>
    <t>Investigar y perseguir los delitos relativos a la Delincuencia Organizada</t>
  </si>
  <si>
    <t>Programa IMSS-PROSPERA</t>
  </si>
  <si>
    <t>Adquisición de leche nacional</t>
  </si>
  <si>
    <t>Servicios a grupos con necesidades especiales</t>
  </si>
  <si>
    <t>Programa de Abasto Social de Leche a cargo de Liconsa, S.A. de C.V.</t>
  </si>
  <si>
    <t>Programa de Abasto Rural a cargo de Diconsa, S.A. de C.V. (DICONSA)</t>
  </si>
  <si>
    <t>Programas del Fondo Nacional de Fomento a las Artesanías (FONART)</t>
  </si>
  <si>
    <t>Programa 3 x 1 para Migrantes</t>
  </si>
  <si>
    <t>Programa de Atención a Jornaleros Agrícolas</t>
  </si>
  <si>
    <t>Programa de Coinversión Social</t>
  </si>
  <si>
    <t>Programa de Apoyo a las Instancias de Mujeres en las Entidades Federativas (PAIMEF)</t>
  </si>
  <si>
    <t>Pensión para Adultos Mayores</t>
  </si>
  <si>
    <t>Seguro de vida para jefas de familia</t>
  </si>
  <si>
    <t>Programa de Calidad y Atención Integral al Turismo</t>
  </si>
  <si>
    <t>Conservación y mantenimiento a los CIP's</t>
  </si>
  <si>
    <t>Promoción de México como Destino Turístico</t>
  </si>
  <si>
    <t>Proyectos de infraestructura de turismo</t>
  </si>
  <si>
    <t>Programa de Desarrollo Regional Turístico Sustentable y Pueblos Mágicos</t>
  </si>
  <si>
    <t>Protección de los Derechos Humanos de Indígenas en Reclusión</t>
  </si>
  <si>
    <t>Promover los Derechos Humanos de los pueblos y las comunidades indígenas</t>
  </si>
  <si>
    <t>Apoyos para actividades científicas, tecnológicas y de innovación</t>
  </si>
  <si>
    <t>Becas de posgrado y apoyos a la calidad</t>
  </si>
  <si>
    <t>Sistema Nacional de Investigadores</t>
  </si>
  <si>
    <t>Fortalecimiento sectorial de las capacidades científicas, tecnológicas y de innovación</t>
  </si>
  <si>
    <t>Innovación tecnológica para incrementar la productividad de las empresas</t>
  </si>
  <si>
    <t>Subsidios en materia de seguridad pública</t>
  </si>
  <si>
    <t>5P2</t>
  </si>
  <si>
    <t>Diseño, conducción y ejecución de la política exterior</t>
  </si>
  <si>
    <t>Entidades no Sectorizadas</t>
  </si>
  <si>
    <t>6F35</t>
  </si>
  <si>
    <t>Programa de Inclusión Financiera</t>
  </si>
  <si>
    <t>6S265</t>
  </si>
  <si>
    <t>Programa de aseguramiento agropecuario</t>
  </si>
  <si>
    <t>8E3</t>
  </si>
  <si>
    <t>Desarrollo y Vinculación de la Investigación Científica y Tecnológica con el Sector</t>
  </si>
  <si>
    <t>8S266</t>
  </si>
  <si>
    <t>Programa de Apoyos a Pequeños Productores</t>
  </si>
  <si>
    <t>10G1</t>
  </si>
  <si>
    <t>Aplicación y modernización del marco regulatorio y operativo en materia mercantil, de normalización e inversión extranjera</t>
  </si>
  <si>
    <t>11S267</t>
  </si>
  <si>
    <t>11S269</t>
  </si>
  <si>
    <t>Fortalecimiento de la Calidad Educativa</t>
  </si>
  <si>
    <t>Programa de Cultura Física y Deporte</t>
  </si>
  <si>
    <t>12P18</t>
  </si>
  <si>
    <t>Prevención y control de enfermedades</t>
  </si>
  <si>
    <t>12P20</t>
  </si>
  <si>
    <t>Salud materna, sexual y reproductiva</t>
  </si>
  <si>
    <t>12S272</t>
  </si>
  <si>
    <t>Apoyos para la protección de las personas en estado de necesidad</t>
  </si>
  <si>
    <t>15P5</t>
  </si>
  <si>
    <t>Política de Desarrollo Urbano y Ordenamiento del Territorio</t>
  </si>
  <si>
    <t>15S254</t>
  </si>
  <si>
    <t>15S273</t>
  </si>
  <si>
    <t>15S274</t>
  </si>
  <si>
    <t>Programa de Prevención de Riesgos</t>
  </si>
  <si>
    <t>Programa de Infraestructura</t>
  </si>
  <si>
    <t>Programa de Apoyo a la Vivienda</t>
  </si>
  <si>
    <t>16K141</t>
  </si>
  <si>
    <t>Infraestructura para la modernización y rehabilitación de riego y temporal tecnificado</t>
  </si>
  <si>
    <t>20S17</t>
  </si>
  <si>
    <t>21F5</t>
  </si>
  <si>
    <t>Desarrollo y promoción de proyectos turísticos sustentables</t>
  </si>
  <si>
    <t>38E3</t>
  </si>
  <si>
    <t>Investigación científica, desarrollo e innovación</t>
  </si>
  <si>
    <t>38S278</t>
  </si>
  <si>
    <t>Fomento Regional de las Capacidades Científicas, Tecnológicas y de Innovación</t>
  </si>
  <si>
    <t>47M1</t>
  </si>
  <si>
    <t>47O1</t>
  </si>
  <si>
    <t>47P13</t>
  </si>
  <si>
    <t>47S10</t>
  </si>
  <si>
    <t>47S178</t>
  </si>
  <si>
    <t>47S179</t>
  </si>
  <si>
    <t>47S249</t>
  </si>
  <si>
    <t>47U11</t>
  </si>
  <si>
    <t>(4)=(3/1)</t>
  </si>
  <si>
    <t>(5)=(3/2)</t>
  </si>
  <si>
    <t xml:space="preserve">Informes sobre la Situación Económica,
las Finanzas Públicas y la Deuda Pública </t>
  </si>
  <si>
    <r>
      <t xml:space="preserve">Observado </t>
    </r>
    <r>
      <rPr>
        <b/>
        <vertAlign val="superscript"/>
        <sz val="9"/>
        <rFont val="Soberana Sans"/>
        <family val="3"/>
      </rPr>
      <t>p_/</t>
    </r>
  </si>
  <si>
    <t>n.a. no aplicable.</t>
  </si>
  <si>
    <t>V. AVANCE FINANCIERO DE LOS PRINCIPALES PROGRAMAS PRESUPUESTARIOS</t>
  </si>
  <si>
    <t>Segundo Trimestre de 2016</t>
  </si>
  <si>
    <t>Enero-junio 2016</t>
  </si>
  <si>
    <t>Enero-junio</t>
  </si>
  <si>
    <t>Programa para la Inclusión y la Equidad Educativa</t>
  </si>
  <si>
    <t>Programa de Apoyos a la Cultura</t>
  </si>
  <si>
    <t>Apoyos para la atención a problemas estructurales de las UPES</t>
  </si>
  <si>
    <t>Programa de la Reforma Educativa</t>
  </si>
  <si>
    <t>Programa de modernización de los registros públicos de la propiedad y catastros</t>
  </si>
  <si>
    <t>Fortalecimiento de la Infraestructura Científica y Tecnológica</t>
  </si>
  <si>
    <t>p_/ Cifras preliminares. Las sumas parciales pueden no coincidir con el total, así como los cálculos porcentuales, debido al redondeo de las cifras.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</si>
</sst>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Soberana Sans"/>
      <family val="3"/>
    </font>
    <font>
      <b/>
      <sz val="10"/>
      <name val="Soberana Sans"/>
      <family val="3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4"/>
      <color theme="1"/>
      <name val="Soberana Titular"/>
      <family val="3"/>
    </font>
    <font>
      <b/>
      <sz val="9"/>
      <name val="Soberana Sans"/>
      <family val="3"/>
    </font>
    <font>
      <sz val="9"/>
      <name val="Soberana Sans"/>
      <family val="3"/>
    </font>
    <font>
      <b/>
      <vertAlign val="superscript"/>
      <sz val="9"/>
      <name val="Soberana Sans"/>
      <family val="3"/>
    </font>
    <font>
      <b/>
      <i/>
      <sz val="9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C4D79B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11" fontId="4" fillId="0" borderId="0" xfId="0" quotePrefix="1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center"/>
    </xf>
    <xf numFmtId="0" fontId="10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top"/>
    </xf>
    <xf numFmtId="0" fontId="10" fillId="0" borderId="0" xfId="2" applyFont="1" applyFill="1" applyBorder="1" applyAlignment="1">
      <alignment horizontal="center" vertical="top"/>
    </xf>
    <xf numFmtId="0" fontId="10" fillId="0" borderId="0" xfId="2" applyFont="1" applyFill="1" applyBorder="1" applyAlignment="1">
      <alignment horizontal="right" vertical="top" wrapText="1"/>
    </xf>
    <xf numFmtId="0" fontId="10" fillId="0" borderId="0" xfId="2" applyFont="1" applyFill="1" applyBorder="1" applyAlignment="1">
      <alignment horizontal="right" vertical="top"/>
    </xf>
    <xf numFmtId="0" fontId="10" fillId="0" borderId="1" xfId="2" applyFont="1" applyFill="1" applyBorder="1" applyAlignment="1">
      <alignment vertical="top"/>
    </xf>
    <xf numFmtId="0" fontId="10" fillId="0" borderId="1" xfId="2" applyFont="1" applyFill="1" applyBorder="1" applyAlignment="1">
      <alignment horizontal="center" vertical="top"/>
    </xf>
    <xf numFmtId="0" fontId="10" fillId="0" borderId="1" xfId="2" quotePrefix="1" applyFont="1" applyFill="1" applyBorder="1" applyAlignment="1">
      <alignment horizontal="right" vertical="top"/>
    </xf>
    <xf numFmtId="0" fontId="10" fillId="0" borderId="1" xfId="2" applyFont="1" applyFill="1" applyBorder="1" applyAlignment="1">
      <alignment horizontal="right" vertical="top"/>
    </xf>
    <xf numFmtId="164" fontId="10" fillId="0" borderId="0" xfId="0" applyNumberFormat="1" applyFont="1" applyFill="1" applyBorder="1" applyAlignment="1">
      <alignment vertical="top"/>
    </xf>
    <xf numFmtId="164" fontId="10" fillId="0" borderId="0" xfId="0" applyNumberFormat="1" applyFont="1" applyFill="1" applyBorder="1" applyAlignment="1">
      <alignment horizontal="right" vertical="top"/>
    </xf>
    <xf numFmtId="0" fontId="10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164" fontId="10" fillId="2" borderId="0" xfId="0" applyNumberFormat="1" applyFont="1" applyFill="1" applyBorder="1" applyAlignment="1">
      <alignment vertical="top"/>
    </xf>
    <xf numFmtId="166" fontId="10" fillId="2" borderId="0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164" fontId="11" fillId="0" borderId="0" xfId="0" applyNumberFormat="1" applyFont="1" applyFill="1" applyBorder="1" applyAlignment="1">
      <alignment vertical="top"/>
    </xf>
    <xf numFmtId="166" fontId="11" fillId="0" borderId="0" xfId="0" applyNumberFormat="1" applyFont="1" applyFill="1" applyBorder="1" applyAlignment="1">
      <alignment horizontal="right" vertical="top"/>
    </xf>
    <xf numFmtId="166" fontId="10" fillId="0" borderId="0" xfId="0" applyNumberFormat="1" applyFont="1" applyFill="1" applyBorder="1" applyAlignment="1">
      <alignment horizontal="right" vertical="top"/>
    </xf>
    <xf numFmtId="0" fontId="11" fillId="0" borderId="0" xfId="0" quotePrefix="1" applyFont="1" applyFill="1" applyBorder="1" applyAlignment="1">
      <alignment horizontal="left" vertical="top"/>
    </xf>
    <xf numFmtId="165" fontId="11" fillId="0" borderId="0" xfId="1" applyNumberFormat="1" applyFont="1" applyFill="1" applyBorder="1" applyAlignment="1">
      <alignment horizontal="left" vertical="top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wrapText="1"/>
    </xf>
    <xf numFmtId="0" fontId="13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vertical="top"/>
    </xf>
    <xf numFmtId="164" fontId="11" fillId="0" borderId="1" xfId="0" applyNumberFormat="1" applyFont="1" applyFill="1" applyBorder="1" applyAlignment="1">
      <alignment vertical="top"/>
    </xf>
    <xf numFmtId="166" fontId="11" fillId="0" borderId="1" xfId="0" applyNumberFormat="1" applyFont="1" applyFill="1" applyBorder="1" applyAlignment="1">
      <alignment horizontal="right" vertical="top"/>
    </xf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6">
    <cellStyle name="Millares" xfId="1" builtinId="3"/>
    <cellStyle name="Millares 2 2" xfId="4"/>
    <cellStyle name="Normal" xfId="0" builtinId="0"/>
    <cellStyle name="Normal 2" xfId="2"/>
    <cellStyle name="Normal 2 2" xfId="5"/>
    <cellStyle name="Normal 3" xfId="3"/>
  </cellStyles>
  <dxfs count="0"/>
  <tableStyles count="0" defaultTableStyle="TableStyleMedium2" defaultPivotStyle="PivotStyleLight16"/>
  <colors>
    <mruColors>
      <color rgb="FFC4D79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3"/>
  <sheetViews>
    <sheetView showGridLines="0" tabSelected="1" topLeftCell="F1" zoomScaleNormal="100" workbookViewId="0">
      <selection activeCell="E254" sqref="E254"/>
    </sheetView>
  </sheetViews>
  <sheetFormatPr baseColWidth="10" defaultRowHeight="12.75" x14ac:dyDescent="0.2"/>
  <cols>
    <col min="1" max="1" width="4.42578125" style="1" hidden="1" customWidth="1"/>
    <col min="2" max="2" width="2.28515625" style="1" hidden="1" customWidth="1"/>
    <col min="3" max="4" width="3" style="1" customWidth="1"/>
    <col min="5" max="5" width="57.140625" style="1" customWidth="1"/>
    <col min="6" max="8" width="13.7109375" style="1" customWidth="1"/>
    <col min="9" max="9" width="2.28515625" style="1" customWidth="1"/>
    <col min="10" max="11" width="12.85546875" style="1" customWidth="1"/>
    <col min="12" max="16384" width="11.42578125" style="1"/>
  </cols>
  <sheetData>
    <row r="1" spans="1:17" ht="61.5" customHeight="1" x14ac:dyDescent="0.2">
      <c r="C1" s="38" t="s">
        <v>454</v>
      </c>
      <c r="D1" s="39"/>
      <c r="E1" s="39"/>
      <c r="F1" s="39"/>
      <c r="G1" s="8" t="s">
        <v>458</v>
      </c>
    </row>
    <row r="2" spans="1:17" ht="37.5" customHeight="1" x14ac:dyDescent="0.3">
      <c r="C2" s="40" t="s">
        <v>457</v>
      </c>
      <c r="D2" s="40"/>
      <c r="E2" s="40"/>
      <c r="F2" s="40"/>
      <c r="G2" s="40"/>
      <c r="H2" s="40"/>
      <c r="I2" s="40"/>
      <c r="J2" s="40"/>
      <c r="K2" s="40"/>
    </row>
    <row r="3" spans="1:17" s="5" customFormat="1" ht="18.75" customHeight="1" x14ac:dyDescent="0.2">
      <c r="C3" s="43" t="s">
        <v>14</v>
      </c>
      <c r="D3" s="44"/>
      <c r="E3" s="44"/>
      <c r="F3" s="44"/>
      <c r="G3" s="44"/>
      <c r="H3" s="44"/>
      <c r="I3" s="44"/>
      <c r="J3" s="44"/>
      <c r="K3" s="44"/>
    </row>
    <row r="4" spans="1:17" s="5" customFormat="1" ht="20.25" customHeight="1" x14ac:dyDescent="0.2">
      <c r="C4" s="43" t="s">
        <v>459</v>
      </c>
      <c r="D4" s="44"/>
      <c r="E4" s="44"/>
      <c r="F4" s="44"/>
      <c r="G4" s="44"/>
      <c r="H4" s="44"/>
      <c r="I4" s="44"/>
      <c r="J4" s="44"/>
      <c r="K4" s="44"/>
    </row>
    <row r="5" spans="1:17" s="5" customFormat="1" ht="17.25" customHeight="1" x14ac:dyDescent="0.2">
      <c r="C5" s="43" t="s">
        <v>0</v>
      </c>
      <c r="D5" s="44"/>
      <c r="E5" s="44"/>
      <c r="F5" s="44"/>
      <c r="G5" s="44"/>
      <c r="H5" s="44"/>
      <c r="I5" s="44"/>
      <c r="J5" s="44"/>
      <c r="K5" s="44"/>
    </row>
    <row r="6" spans="1:17" s="5" customFormat="1" ht="30" customHeight="1" x14ac:dyDescent="0.25">
      <c r="C6" s="9"/>
      <c r="D6" s="9"/>
      <c r="E6" s="9"/>
      <c r="F6" s="10" t="s">
        <v>15</v>
      </c>
      <c r="G6" s="41" t="s">
        <v>460</v>
      </c>
      <c r="H6" s="41"/>
      <c r="I6" s="33"/>
      <c r="J6" s="42" t="s">
        <v>2</v>
      </c>
      <c r="K6" s="42"/>
    </row>
    <row r="7" spans="1:17" s="5" customFormat="1" ht="27" x14ac:dyDescent="0.25">
      <c r="C7" s="9"/>
      <c r="D7" s="11" t="s">
        <v>16</v>
      </c>
      <c r="E7" s="9"/>
      <c r="F7" s="12" t="s">
        <v>236</v>
      </c>
      <c r="G7" s="32" t="s">
        <v>1</v>
      </c>
      <c r="H7" s="33" t="s">
        <v>455</v>
      </c>
      <c r="I7" s="33"/>
      <c r="J7" s="14" t="s">
        <v>3</v>
      </c>
      <c r="K7" s="13" t="s">
        <v>4</v>
      </c>
      <c r="O7" s="32"/>
      <c r="P7" s="10"/>
      <c r="Q7" s="33"/>
    </row>
    <row r="8" spans="1:17" s="5" customFormat="1" ht="14.25" thickBot="1" x14ac:dyDescent="0.3">
      <c r="C8" s="15"/>
      <c r="D8" s="15"/>
      <c r="E8" s="15"/>
      <c r="F8" s="16" t="s">
        <v>5</v>
      </c>
      <c r="G8" s="16" t="s">
        <v>6</v>
      </c>
      <c r="H8" s="17" t="s">
        <v>7</v>
      </c>
      <c r="I8" s="17"/>
      <c r="J8" s="18" t="s">
        <v>452</v>
      </c>
      <c r="K8" s="18" t="s">
        <v>453</v>
      </c>
      <c r="O8" s="33"/>
      <c r="P8" s="13"/>
      <c r="Q8" s="33"/>
    </row>
    <row r="9" spans="1:17" s="2" customFormat="1" ht="13.5" x14ac:dyDescent="0.2">
      <c r="C9" s="11" t="s">
        <v>8</v>
      </c>
      <c r="D9" s="11"/>
      <c r="E9" s="11"/>
      <c r="F9" s="19">
        <f>+F10+F23+F25+F38+F40+F55+F78+F92+F126+F152+F154+F162+F175+F194+F197+F199+F218+F226+F229+F238</f>
        <v>942121.45784300019</v>
      </c>
      <c r="G9" s="19">
        <f>+G10+G23+G25+G38+G40+G55+G78+G92+G126+G152+G154+G162+G175+G194+G197+G199+G218+G226+G229+G238</f>
        <v>479858.51861010015</v>
      </c>
      <c r="H9" s="19">
        <f>+H10+H23+H25+H38+H40+H55+H78+H92+H126+H152+H154+H162+H175+H194+H197+H199+H218+H226+H229+H238</f>
        <v>470125.8926809699</v>
      </c>
      <c r="I9" s="19"/>
      <c r="J9" s="20">
        <f>+IF(H9=0,"0.0",(IF(F9=0,"n.a.",(H9/F9)*100)))</f>
        <v>49.90077327793059</v>
      </c>
      <c r="K9" s="20">
        <f>+IF(G9=0,"0.0",(IF(H9=0,"n.a.",(H9/G9)*100)))</f>
        <v>97.971771771954664</v>
      </c>
    </row>
    <row r="10" spans="1:17" s="3" customFormat="1" ht="13.5" x14ac:dyDescent="0.2">
      <c r="C10" s="21" t="s">
        <v>18</v>
      </c>
      <c r="D10" s="21"/>
      <c r="E10" s="22"/>
      <c r="F10" s="23">
        <f>SUM(F11:F22)</f>
        <v>58684.941047999993</v>
      </c>
      <c r="G10" s="23">
        <f>SUM(G11:G22)</f>
        <v>32043.929097300002</v>
      </c>
      <c r="H10" s="23">
        <f>SUM(H11:H22)</f>
        <v>32591.977260270003</v>
      </c>
      <c r="I10" s="23"/>
      <c r="J10" s="24">
        <f t="shared" ref="J10:J73" si="0">+IF(H10=0,"0.0",(IF(F10=0,"n.a.",(H10/F10)*100)))</f>
        <v>55.537207123735797</v>
      </c>
      <c r="K10" s="24">
        <f t="shared" ref="K10:K73" si="1">+IF(G10=0,"0.0",(IF(H10=0,"n.a.",(H10/G10)*100)))</f>
        <v>101.71030263269488</v>
      </c>
    </row>
    <row r="11" spans="1:17" s="3" customFormat="1" ht="13.5" x14ac:dyDescent="0.2">
      <c r="A11" s="3" t="s">
        <v>44</v>
      </c>
      <c r="C11" s="25"/>
      <c r="D11" s="26" t="s">
        <v>237</v>
      </c>
      <c r="E11" s="25"/>
      <c r="F11" s="27">
        <v>3273.2047689999999</v>
      </c>
      <c r="G11" s="27">
        <v>2020.0230372799997</v>
      </c>
      <c r="H11" s="27">
        <v>1989.0428142300002</v>
      </c>
      <c r="I11" s="27"/>
      <c r="J11" s="28">
        <f t="shared" si="0"/>
        <v>60.767442143183573</v>
      </c>
      <c r="K11" s="28">
        <f t="shared" si="1"/>
        <v>98.466343082318758</v>
      </c>
    </row>
    <row r="12" spans="1:17" s="3" customFormat="1" ht="13.5" x14ac:dyDescent="0.2">
      <c r="A12" s="3" t="s">
        <v>45</v>
      </c>
      <c r="C12" s="25"/>
      <c r="D12" s="26" t="s">
        <v>238</v>
      </c>
      <c r="E12" s="25"/>
      <c r="F12" s="27">
        <v>1925.4652329999999</v>
      </c>
      <c r="G12" s="27">
        <v>1493.3377778100016</v>
      </c>
      <c r="H12" s="27">
        <v>2156.0060643300012</v>
      </c>
      <c r="I12" s="27"/>
      <c r="J12" s="28">
        <f t="shared" si="0"/>
        <v>111.97325339241799</v>
      </c>
      <c r="K12" s="28">
        <f t="shared" si="1"/>
        <v>144.3749764029817</v>
      </c>
    </row>
    <row r="13" spans="1:17" s="3" customFormat="1" ht="13.5" x14ac:dyDescent="0.2">
      <c r="A13" s="3" t="s">
        <v>46</v>
      </c>
      <c r="C13" s="25"/>
      <c r="D13" s="26" t="s">
        <v>239</v>
      </c>
      <c r="E13" s="25"/>
      <c r="F13" s="27">
        <v>579.92102499999999</v>
      </c>
      <c r="G13" s="27">
        <v>74.884607090000017</v>
      </c>
      <c r="H13" s="27">
        <v>74.630510090000001</v>
      </c>
      <c r="I13" s="27"/>
      <c r="J13" s="28">
        <f t="shared" si="0"/>
        <v>12.86908162883041</v>
      </c>
      <c r="K13" s="28">
        <f t="shared" si="1"/>
        <v>99.660681934680341</v>
      </c>
    </row>
    <row r="14" spans="1:17" s="3" customFormat="1" ht="13.5" x14ac:dyDescent="0.2">
      <c r="A14" s="3" t="s">
        <v>47</v>
      </c>
      <c r="C14" s="25"/>
      <c r="D14" s="26" t="s">
        <v>240</v>
      </c>
      <c r="E14" s="25"/>
      <c r="F14" s="27">
        <v>1584.0418950000001</v>
      </c>
      <c r="G14" s="27">
        <v>702.11649435000015</v>
      </c>
      <c r="H14" s="27">
        <v>700.07573835000005</v>
      </c>
      <c r="I14" s="27"/>
      <c r="J14" s="28">
        <f t="shared" si="0"/>
        <v>44.195531731816978</v>
      </c>
      <c r="K14" s="28">
        <f t="shared" si="1"/>
        <v>99.709342250691691</v>
      </c>
    </row>
    <row r="15" spans="1:17" s="3" customFormat="1" ht="13.5" x14ac:dyDescent="0.2">
      <c r="A15" s="3" t="s">
        <v>48</v>
      </c>
      <c r="C15" s="25"/>
      <c r="D15" s="26" t="s">
        <v>241</v>
      </c>
      <c r="E15" s="25"/>
      <c r="F15" s="27">
        <v>25065.882426</v>
      </c>
      <c r="G15" s="27">
        <v>12956.308664770002</v>
      </c>
      <c r="H15" s="27">
        <v>12956.308664770002</v>
      </c>
      <c r="I15" s="27"/>
      <c r="J15" s="28">
        <f t="shared" si="0"/>
        <v>51.689018740991365</v>
      </c>
      <c r="K15" s="28">
        <f t="shared" si="1"/>
        <v>100</v>
      </c>
    </row>
    <row r="16" spans="1:17" s="3" customFormat="1" ht="13.5" x14ac:dyDescent="0.2">
      <c r="A16" s="3" t="s">
        <v>49</v>
      </c>
      <c r="C16" s="25"/>
      <c r="D16" s="26" t="s">
        <v>242</v>
      </c>
      <c r="E16" s="25"/>
      <c r="F16" s="27">
        <v>17972.744078</v>
      </c>
      <c r="G16" s="27">
        <v>11109.346064409998</v>
      </c>
      <c r="H16" s="27">
        <v>11072.906785409999</v>
      </c>
      <c r="I16" s="27"/>
      <c r="J16" s="28">
        <f t="shared" si="0"/>
        <v>61.609438922373997</v>
      </c>
      <c r="K16" s="28">
        <f t="shared" si="1"/>
        <v>99.67199438392926</v>
      </c>
    </row>
    <row r="17" spans="1:11" s="3" customFormat="1" ht="13.5" x14ac:dyDescent="0.2">
      <c r="A17" s="3" t="s">
        <v>50</v>
      </c>
      <c r="C17" s="25"/>
      <c r="D17" s="26" t="s">
        <v>243</v>
      </c>
      <c r="E17" s="25"/>
      <c r="F17" s="27">
        <v>802.11723500000005</v>
      </c>
      <c r="G17" s="27">
        <v>62.082314229999994</v>
      </c>
      <c r="H17" s="27">
        <v>31.827543849999994</v>
      </c>
      <c r="I17" s="27"/>
      <c r="J17" s="28">
        <f t="shared" si="0"/>
        <v>3.9679416500756264</v>
      </c>
      <c r="K17" s="28">
        <f t="shared" si="1"/>
        <v>51.266683990043646</v>
      </c>
    </row>
    <row r="18" spans="1:11" s="3" customFormat="1" ht="13.5" x14ac:dyDescent="0.2">
      <c r="A18" s="3" t="s">
        <v>51</v>
      </c>
      <c r="C18" s="25"/>
      <c r="D18" s="26" t="s">
        <v>244</v>
      </c>
      <c r="E18" s="25"/>
      <c r="F18" s="27">
        <v>206.66196500000001</v>
      </c>
      <c r="G18" s="27">
        <v>78.99249724000002</v>
      </c>
      <c r="H18" s="27">
        <v>78.680127570000025</v>
      </c>
      <c r="I18" s="27"/>
      <c r="J18" s="28">
        <f t="shared" si="0"/>
        <v>38.071895604979858</v>
      </c>
      <c r="K18" s="28">
        <f t="shared" si="1"/>
        <v>99.604557798633792</v>
      </c>
    </row>
    <row r="19" spans="1:11" s="3" customFormat="1" ht="13.5" x14ac:dyDescent="0.2">
      <c r="A19" s="3" t="s">
        <v>52</v>
      </c>
      <c r="C19" s="25"/>
      <c r="D19" s="26" t="s">
        <v>245</v>
      </c>
      <c r="E19" s="25"/>
      <c r="F19" s="27">
        <v>75.578365000000005</v>
      </c>
      <c r="G19" s="27">
        <v>43.455352689999998</v>
      </c>
      <c r="H19" s="27">
        <v>43.295239689999995</v>
      </c>
      <c r="I19" s="27"/>
      <c r="J19" s="28">
        <f t="shared" si="0"/>
        <v>57.285229298093434</v>
      </c>
      <c r="K19" s="28">
        <f t="shared" si="1"/>
        <v>99.631545965943005</v>
      </c>
    </row>
    <row r="20" spans="1:11" s="3" customFormat="1" ht="13.5" x14ac:dyDescent="0.2">
      <c r="A20" s="3" t="s">
        <v>53</v>
      </c>
      <c r="C20" s="25"/>
      <c r="D20" s="26" t="s">
        <v>246</v>
      </c>
      <c r="E20" s="25"/>
      <c r="F20" s="27">
        <v>143.81558799999999</v>
      </c>
      <c r="G20" s="27">
        <v>56.269720870000008</v>
      </c>
      <c r="H20" s="27">
        <v>44.795605100000003</v>
      </c>
      <c r="I20" s="27"/>
      <c r="J20" s="28">
        <f t="shared" si="0"/>
        <v>31.147948371215506</v>
      </c>
      <c r="K20" s="28">
        <f t="shared" si="1"/>
        <v>79.608721009104229</v>
      </c>
    </row>
    <row r="21" spans="1:11" s="3" customFormat="1" ht="13.5" x14ac:dyDescent="0.2">
      <c r="A21" s="3" t="s">
        <v>54</v>
      </c>
      <c r="C21" s="25"/>
      <c r="D21" s="26" t="s">
        <v>247</v>
      </c>
      <c r="E21" s="25"/>
      <c r="F21" s="27">
        <v>1102.81062</v>
      </c>
      <c r="G21" s="27">
        <v>505.19328958999995</v>
      </c>
      <c r="H21" s="27">
        <v>504.86474059</v>
      </c>
      <c r="I21" s="27"/>
      <c r="J21" s="28">
        <f t="shared" si="0"/>
        <v>45.77982215931145</v>
      </c>
      <c r="K21" s="28">
        <f t="shared" si="1"/>
        <v>99.934965684071813</v>
      </c>
    </row>
    <row r="22" spans="1:11" s="3" customFormat="1" ht="13.5" x14ac:dyDescent="0.2">
      <c r="C22" s="25"/>
      <c r="D22" s="26" t="s">
        <v>403</v>
      </c>
      <c r="E22" s="25"/>
      <c r="F22" s="27">
        <v>5952.6978490000001</v>
      </c>
      <c r="G22" s="27">
        <v>2941.9192769700003</v>
      </c>
      <c r="H22" s="27">
        <v>2939.5434262899998</v>
      </c>
      <c r="I22" s="27"/>
      <c r="J22" s="28">
        <f t="shared" si="0"/>
        <v>49.381700547489018</v>
      </c>
      <c r="K22" s="28">
        <f t="shared" si="1"/>
        <v>99.919241472782787</v>
      </c>
    </row>
    <row r="23" spans="1:11" s="3" customFormat="1" ht="13.5" x14ac:dyDescent="0.2">
      <c r="A23" s="3" t="s">
        <v>55</v>
      </c>
      <c r="C23" s="21" t="s">
        <v>19</v>
      </c>
      <c r="D23" s="21"/>
      <c r="E23" s="22"/>
      <c r="F23" s="23">
        <f>+F24</f>
        <v>3999.0289210000001</v>
      </c>
      <c r="G23" s="23">
        <f t="shared" ref="G23:H23" si="2">+G24</f>
        <v>2494.6521585299997</v>
      </c>
      <c r="H23" s="23">
        <f t="shared" si="2"/>
        <v>2531.5686737200022</v>
      </c>
      <c r="I23" s="23"/>
      <c r="J23" s="24">
        <f t="shared" si="0"/>
        <v>63.304585281342661</v>
      </c>
      <c r="K23" s="24">
        <f t="shared" si="1"/>
        <v>101.47982615787829</v>
      </c>
    </row>
    <row r="24" spans="1:11" s="3" customFormat="1" ht="13.5" x14ac:dyDescent="0.2">
      <c r="A24" s="3" t="s">
        <v>404</v>
      </c>
      <c r="C24" s="25"/>
      <c r="D24" s="26" t="s">
        <v>405</v>
      </c>
      <c r="E24" s="25"/>
      <c r="F24" s="27">
        <v>3999.0289210000001</v>
      </c>
      <c r="G24" s="27">
        <v>2494.6521585299997</v>
      </c>
      <c r="H24" s="27">
        <v>2531.5686737200022</v>
      </c>
      <c r="I24" s="27"/>
      <c r="J24" s="28">
        <f t="shared" si="0"/>
        <v>63.304585281342661</v>
      </c>
      <c r="K24" s="28">
        <f t="shared" si="1"/>
        <v>101.47982615787829</v>
      </c>
    </row>
    <row r="25" spans="1:11" s="3" customFormat="1" ht="13.5" x14ac:dyDescent="0.2">
      <c r="A25" s="3" t="s">
        <v>56</v>
      </c>
      <c r="C25" s="21" t="s">
        <v>20</v>
      </c>
      <c r="D25" s="21"/>
      <c r="E25" s="22"/>
      <c r="F25" s="23">
        <f>SUM(F26:F37)</f>
        <v>18277.536271999998</v>
      </c>
      <c r="G25" s="23">
        <f t="shared" ref="G25:H25" si="3">SUM(G26:G37)</f>
        <v>11338.565539290001</v>
      </c>
      <c r="H25" s="23">
        <f t="shared" si="3"/>
        <v>10595.997442180003</v>
      </c>
      <c r="I25" s="23"/>
      <c r="J25" s="24">
        <f t="shared" si="0"/>
        <v>57.972788479224</v>
      </c>
      <c r="K25" s="24">
        <f t="shared" si="1"/>
        <v>93.450952022662165</v>
      </c>
    </row>
    <row r="26" spans="1:11" s="3" customFormat="1" ht="13.5" x14ac:dyDescent="0.2">
      <c r="A26" s="3" t="s">
        <v>58</v>
      </c>
      <c r="C26" s="25"/>
      <c r="D26" s="26" t="s">
        <v>255</v>
      </c>
      <c r="E26" s="25"/>
      <c r="F26" s="27">
        <v>545.41747999999995</v>
      </c>
      <c r="G26" s="27">
        <v>259.63192812</v>
      </c>
      <c r="H26" s="27">
        <v>245.56920349000004</v>
      </c>
      <c r="I26" s="27"/>
      <c r="J26" s="28">
        <f t="shared" si="0"/>
        <v>45.024080176161583</v>
      </c>
      <c r="K26" s="28">
        <f t="shared" si="1"/>
        <v>94.583591959652864</v>
      </c>
    </row>
    <row r="27" spans="1:11" s="3" customFormat="1" ht="13.5" x14ac:dyDescent="0.2">
      <c r="A27" s="3" t="s">
        <v>59</v>
      </c>
      <c r="C27" s="25"/>
      <c r="D27" s="26" t="s">
        <v>256</v>
      </c>
      <c r="E27" s="25"/>
      <c r="F27" s="27">
        <v>2974.2690659999998</v>
      </c>
      <c r="G27" s="27">
        <v>1800.9487935999991</v>
      </c>
      <c r="H27" s="27">
        <v>1647.5322367800002</v>
      </c>
      <c r="I27" s="27"/>
      <c r="J27" s="28">
        <f t="shared" si="0"/>
        <v>55.392844434068436</v>
      </c>
      <c r="K27" s="28">
        <f t="shared" si="1"/>
        <v>91.481348200171325</v>
      </c>
    </row>
    <row r="28" spans="1:11" s="3" customFormat="1" ht="13.5" x14ac:dyDescent="0.2">
      <c r="A28" s="3" t="s">
        <v>60</v>
      </c>
      <c r="C28" s="25"/>
      <c r="D28" s="26" t="s">
        <v>257</v>
      </c>
      <c r="E28" s="25"/>
      <c r="F28" s="27">
        <v>9223.9428380000008</v>
      </c>
      <c r="G28" s="27">
        <v>5367.1044282200019</v>
      </c>
      <c r="H28" s="27">
        <v>4934.0357143000037</v>
      </c>
      <c r="I28" s="27"/>
      <c r="J28" s="28">
        <f t="shared" si="0"/>
        <v>53.491612003200963</v>
      </c>
      <c r="K28" s="28">
        <f t="shared" si="1"/>
        <v>91.931054822728214</v>
      </c>
    </row>
    <row r="29" spans="1:11" s="3" customFormat="1" ht="13.5" x14ac:dyDescent="0.2">
      <c r="A29" s="3" t="s">
        <v>61</v>
      </c>
      <c r="C29" s="25"/>
      <c r="D29" s="26" t="s">
        <v>258</v>
      </c>
      <c r="E29" s="25"/>
      <c r="F29" s="27">
        <v>525</v>
      </c>
      <c r="G29" s="27">
        <v>332</v>
      </c>
      <c r="H29" s="27">
        <v>332</v>
      </c>
      <c r="I29" s="27"/>
      <c r="J29" s="28">
        <f t="shared" si="0"/>
        <v>63.238095238095241</v>
      </c>
      <c r="K29" s="28">
        <f t="shared" si="1"/>
        <v>100</v>
      </c>
    </row>
    <row r="30" spans="1:11" s="3" customFormat="1" ht="13.5" x14ac:dyDescent="0.2">
      <c r="A30" s="3" t="s">
        <v>62</v>
      </c>
      <c r="C30" s="25"/>
      <c r="D30" s="26" t="s">
        <v>259</v>
      </c>
      <c r="E30" s="25"/>
      <c r="F30" s="27">
        <v>75</v>
      </c>
      <c r="G30" s="27">
        <v>42</v>
      </c>
      <c r="H30" s="27">
        <v>42</v>
      </c>
      <c r="I30" s="27"/>
      <c r="J30" s="28">
        <f t="shared" si="0"/>
        <v>56.000000000000007</v>
      </c>
      <c r="K30" s="28">
        <f t="shared" si="1"/>
        <v>100</v>
      </c>
    </row>
    <row r="31" spans="1:11" s="3" customFormat="1" ht="13.5" x14ac:dyDescent="0.2">
      <c r="A31" s="3" t="s">
        <v>63</v>
      </c>
      <c r="C31" s="25"/>
      <c r="D31" s="26" t="s">
        <v>260</v>
      </c>
      <c r="E31" s="25"/>
      <c r="F31" s="27">
        <v>210</v>
      </c>
      <c r="G31" s="27">
        <v>210</v>
      </c>
      <c r="H31" s="27">
        <v>210</v>
      </c>
      <c r="I31" s="27"/>
      <c r="J31" s="28">
        <f t="shared" si="0"/>
        <v>100</v>
      </c>
      <c r="K31" s="28">
        <f t="shared" si="1"/>
        <v>100</v>
      </c>
    </row>
    <row r="32" spans="1:11" s="3" customFormat="1" ht="13.5" x14ac:dyDescent="0.2">
      <c r="A32" s="3" t="s">
        <v>64</v>
      </c>
      <c r="C32" s="25"/>
      <c r="D32" s="26" t="s">
        <v>261</v>
      </c>
      <c r="E32" s="25"/>
      <c r="F32" s="27">
        <v>500</v>
      </c>
      <c r="G32" s="27">
        <v>420</v>
      </c>
      <c r="H32" s="27">
        <v>420</v>
      </c>
      <c r="I32" s="27"/>
      <c r="J32" s="28">
        <f t="shared" si="0"/>
        <v>84</v>
      </c>
      <c r="K32" s="28">
        <f t="shared" si="1"/>
        <v>100</v>
      </c>
    </row>
    <row r="33" spans="1:11" s="3" customFormat="1" ht="13.5" x14ac:dyDescent="0.2">
      <c r="A33" s="3" t="s">
        <v>65</v>
      </c>
      <c r="C33" s="25"/>
      <c r="D33" s="26" t="s">
        <v>262</v>
      </c>
      <c r="E33" s="25"/>
      <c r="F33" s="27">
        <v>336</v>
      </c>
      <c r="G33" s="27">
        <v>242.82</v>
      </c>
      <c r="H33" s="27">
        <v>242.82</v>
      </c>
      <c r="I33" s="27"/>
      <c r="J33" s="28">
        <f t="shared" si="0"/>
        <v>72.267857142857139</v>
      </c>
      <c r="K33" s="28">
        <f t="shared" si="1"/>
        <v>100</v>
      </c>
    </row>
    <row r="34" spans="1:11" s="3" customFormat="1" ht="13.5" x14ac:dyDescent="0.2">
      <c r="A34" s="3" t="s">
        <v>66</v>
      </c>
      <c r="C34" s="25"/>
      <c r="D34" s="26" t="s">
        <v>263</v>
      </c>
      <c r="E34" s="25"/>
      <c r="F34" s="27">
        <v>246.2</v>
      </c>
      <c r="G34" s="27">
        <v>117.10599999999999</v>
      </c>
      <c r="H34" s="27">
        <v>117.10599999999999</v>
      </c>
      <c r="I34" s="27"/>
      <c r="J34" s="28">
        <f t="shared" si="0"/>
        <v>47.565393988627129</v>
      </c>
      <c r="K34" s="28">
        <f t="shared" si="1"/>
        <v>100</v>
      </c>
    </row>
    <row r="35" spans="1:11" s="3" customFormat="1" ht="13.5" x14ac:dyDescent="0.2">
      <c r="A35" s="3" t="s">
        <v>407</v>
      </c>
      <c r="C35" s="25"/>
      <c r="D35" s="26" t="s">
        <v>408</v>
      </c>
      <c r="E35" s="25"/>
      <c r="F35" s="27">
        <v>846.07170699999995</v>
      </c>
      <c r="G35" s="27">
        <v>483.76693799999998</v>
      </c>
      <c r="H35" s="27">
        <v>373.11282857999998</v>
      </c>
      <c r="I35" s="27"/>
      <c r="J35" s="28">
        <f t="shared" si="0"/>
        <v>44.099433356893947</v>
      </c>
      <c r="K35" s="28">
        <f t="shared" si="1"/>
        <v>77.126566383914394</v>
      </c>
    </row>
    <row r="36" spans="1:11" s="3" customFormat="1" ht="13.5" x14ac:dyDescent="0.2">
      <c r="A36" s="3" t="s">
        <v>67</v>
      </c>
      <c r="C36" s="25"/>
      <c r="D36" s="26" t="s">
        <v>264</v>
      </c>
      <c r="E36" s="25"/>
      <c r="F36" s="27">
        <v>1126.7151799999999</v>
      </c>
      <c r="G36" s="27">
        <v>907.80369834999976</v>
      </c>
      <c r="H36" s="27">
        <v>876.43770603000007</v>
      </c>
      <c r="I36" s="27"/>
      <c r="J36" s="28">
        <f t="shared" si="0"/>
        <v>77.786979494675862</v>
      </c>
      <c r="K36" s="28">
        <f t="shared" si="1"/>
        <v>96.544848585987282</v>
      </c>
    </row>
    <row r="37" spans="1:11" s="3" customFormat="1" ht="13.5" x14ac:dyDescent="0.2">
      <c r="A37" s="3" t="s">
        <v>409</v>
      </c>
      <c r="C37" s="25"/>
      <c r="D37" s="26" t="s">
        <v>410</v>
      </c>
      <c r="E37" s="25"/>
      <c r="F37" s="27">
        <v>1668.920001</v>
      </c>
      <c r="G37" s="27">
        <v>1155.3837530000001</v>
      </c>
      <c r="H37" s="27">
        <v>1155.3837530000001</v>
      </c>
      <c r="I37" s="27"/>
      <c r="J37" s="28">
        <f t="shared" si="0"/>
        <v>69.229426953221591</v>
      </c>
      <c r="K37" s="28">
        <f t="shared" si="1"/>
        <v>100</v>
      </c>
    </row>
    <row r="38" spans="1:11" s="3" customFormat="1" ht="13.5" x14ac:dyDescent="0.2">
      <c r="A38" s="3" t="s">
        <v>68</v>
      </c>
      <c r="C38" s="21" t="s">
        <v>22</v>
      </c>
      <c r="D38" s="21"/>
      <c r="E38" s="22"/>
      <c r="F38" s="23">
        <f>+F39</f>
        <v>12093.52778</v>
      </c>
      <c r="G38" s="23">
        <f t="shared" ref="G38:H38" si="4">+G39</f>
        <v>3477.0898512700005</v>
      </c>
      <c r="H38" s="23">
        <f t="shared" si="4"/>
        <v>3477.0898512699991</v>
      </c>
      <c r="I38" s="23"/>
      <c r="J38" s="24">
        <f t="shared" si="0"/>
        <v>28.751658858553501</v>
      </c>
      <c r="K38" s="24">
        <f t="shared" si="1"/>
        <v>99.999999999999957</v>
      </c>
    </row>
    <row r="39" spans="1:11" s="3" customFormat="1" ht="13.5" x14ac:dyDescent="0.2">
      <c r="A39" s="3" t="s">
        <v>69</v>
      </c>
      <c r="C39" s="25"/>
      <c r="D39" s="26" t="s">
        <v>266</v>
      </c>
      <c r="E39" s="25"/>
      <c r="F39" s="27">
        <v>12093.52778</v>
      </c>
      <c r="G39" s="27">
        <v>3477.0898512700005</v>
      </c>
      <c r="H39" s="27">
        <v>3477.0898512699991</v>
      </c>
      <c r="I39" s="27"/>
      <c r="J39" s="28">
        <f t="shared" si="0"/>
        <v>28.751658858553501</v>
      </c>
      <c r="K39" s="28">
        <f t="shared" si="1"/>
        <v>99.999999999999957</v>
      </c>
    </row>
    <row r="40" spans="1:11" s="3" customFormat="1" ht="13.5" x14ac:dyDescent="0.2">
      <c r="A40" s="3" t="s">
        <v>70</v>
      </c>
      <c r="C40" s="21" t="s">
        <v>23</v>
      </c>
      <c r="D40" s="21"/>
      <c r="E40" s="22"/>
      <c r="F40" s="23">
        <f>SUM(F41:F54)</f>
        <v>78861.376785999993</v>
      </c>
      <c r="G40" s="23">
        <f t="shared" ref="G40:H40" si="5">SUM(G41:G54)</f>
        <v>44609.280579520011</v>
      </c>
      <c r="H40" s="23">
        <f t="shared" si="5"/>
        <v>43819.145688319993</v>
      </c>
      <c r="I40" s="23"/>
      <c r="J40" s="24">
        <f t="shared" si="0"/>
        <v>55.564773878128726</v>
      </c>
      <c r="K40" s="24">
        <f t="shared" si="1"/>
        <v>98.228765671771967</v>
      </c>
    </row>
    <row r="41" spans="1:11" s="3" customFormat="1" ht="13.5" x14ac:dyDescent="0.2">
      <c r="A41" s="3" t="s">
        <v>71</v>
      </c>
      <c r="C41" s="25"/>
      <c r="D41" s="26" t="s">
        <v>267</v>
      </c>
      <c r="E41" s="25"/>
      <c r="F41" s="27">
        <v>3281.6649040000002</v>
      </c>
      <c r="G41" s="27">
        <v>1852.3334993000001</v>
      </c>
      <c r="H41" s="27">
        <v>1841.7871313800001</v>
      </c>
      <c r="I41" s="27"/>
      <c r="J41" s="28">
        <f t="shared" si="0"/>
        <v>56.123558780637772</v>
      </c>
      <c r="K41" s="28">
        <f t="shared" si="1"/>
        <v>99.430644215850677</v>
      </c>
    </row>
    <row r="42" spans="1:11" s="3" customFormat="1" ht="13.5" x14ac:dyDescent="0.2">
      <c r="A42" s="6" t="s">
        <v>411</v>
      </c>
      <c r="C42" s="25"/>
      <c r="D42" s="26" t="s">
        <v>412</v>
      </c>
      <c r="E42" s="25"/>
      <c r="F42" s="27">
        <v>412.91034500000001</v>
      </c>
      <c r="G42" s="27">
        <v>262.53467499999999</v>
      </c>
      <c r="H42" s="27">
        <v>262.53467499999999</v>
      </c>
      <c r="I42" s="27"/>
      <c r="J42" s="28">
        <f t="shared" si="0"/>
        <v>63.581520341903762</v>
      </c>
      <c r="K42" s="28">
        <f t="shared" si="1"/>
        <v>100</v>
      </c>
    </row>
    <row r="43" spans="1:11" s="3" customFormat="1" ht="13.5" x14ac:dyDescent="0.2">
      <c r="A43" s="3" t="s">
        <v>72</v>
      </c>
      <c r="C43" s="25"/>
      <c r="D43" s="26" t="s">
        <v>268</v>
      </c>
      <c r="E43" s="25"/>
      <c r="F43" s="27">
        <v>1464.776214</v>
      </c>
      <c r="G43" s="27">
        <v>567.7824513600001</v>
      </c>
      <c r="H43" s="27">
        <v>566.75036274000024</v>
      </c>
      <c r="I43" s="27"/>
      <c r="J43" s="28">
        <f t="shared" si="0"/>
        <v>38.691941971963253</v>
      </c>
      <c r="K43" s="28">
        <f t="shared" si="1"/>
        <v>99.818224635592784</v>
      </c>
    </row>
    <row r="44" spans="1:11" s="3" customFormat="1" ht="13.5" x14ac:dyDescent="0.2">
      <c r="A44" s="3" t="s">
        <v>73</v>
      </c>
      <c r="C44" s="25"/>
      <c r="D44" s="26" t="s">
        <v>269</v>
      </c>
      <c r="E44" s="25"/>
      <c r="F44" s="27">
        <v>1866.523608</v>
      </c>
      <c r="G44" s="27">
        <v>1148.3714483000001</v>
      </c>
      <c r="H44" s="27">
        <v>1125.7080267500003</v>
      </c>
      <c r="I44" s="27"/>
      <c r="J44" s="28">
        <f t="shared" si="0"/>
        <v>60.310409250928707</v>
      </c>
      <c r="K44" s="28">
        <f t="shared" si="1"/>
        <v>98.026472916620335</v>
      </c>
    </row>
    <row r="45" spans="1:11" s="3" customFormat="1" ht="13.5" x14ac:dyDescent="0.2">
      <c r="A45" s="3" t="s">
        <v>74</v>
      </c>
      <c r="C45" s="25"/>
      <c r="D45" s="26" t="s">
        <v>270</v>
      </c>
      <c r="E45" s="25"/>
      <c r="F45" s="27">
        <v>3271.781888</v>
      </c>
      <c r="G45" s="27">
        <v>2144.7850010000002</v>
      </c>
      <c r="H45" s="27">
        <v>2144.7850010000002</v>
      </c>
      <c r="I45" s="27"/>
      <c r="J45" s="28">
        <f t="shared" si="0"/>
        <v>65.554033686245532</v>
      </c>
      <c r="K45" s="28">
        <f t="shared" si="1"/>
        <v>100</v>
      </c>
    </row>
    <row r="46" spans="1:11" s="3" customFormat="1" ht="13.5" x14ac:dyDescent="0.2">
      <c r="A46" s="3" t="s">
        <v>75</v>
      </c>
      <c r="C46" s="25"/>
      <c r="D46" s="26" t="s">
        <v>271</v>
      </c>
      <c r="E46" s="25"/>
      <c r="F46" s="27">
        <v>4908.4953569999998</v>
      </c>
      <c r="G46" s="27">
        <v>2939.4140275700001</v>
      </c>
      <c r="H46" s="27">
        <v>2888.4234962600003</v>
      </c>
      <c r="I46" s="27"/>
      <c r="J46" s="28">
        <f t="shared" si="0"/>
        <v>58.845395303080458</v>
      </c>
      <c r="K46" s="28">
        <f t="shared" si="1"/>
        <v>98.265282439569987</v>
      </c>
    </row>
    <row r="47" spans="1:11" s="3" customFormat="1" ht="13.5" x14ac:dyDescent="0.2">
      <c r="A47" s="3" t="s">
        <v>76</v>
      </c>
      <c r="C47" s="25"/>
      <c r="D47" s="26" t="s">
        <v>272</v>
      </c>
      <c r="E47" s="25"/>
      <c r="F47" s="27">
        <v>10603.347592</v>
      </c>
      <c r="G47" s="27">
        <v>6562.6626872000006</v>
      </c>
      <c r="H47" s="27">
        <v>6306.1671073900025</v>
      </c>
      <c r="I47" s="27"/>
      <c r="J47" s="28">
        <f t="shared" si="0"/>
        <v>59.473360206996048</v>
      </c>
      <c r="K47" s="28">
        <f t="shared" si="1"/>
        <v>96.091592817801313</v>
      </c>
    </row>
    <row r="48" spans="1:11" s="3" customFormat="1" ht="13.5" x14ac:dyDescent="0.2">
      <c r="A48" s="3" t="s">
        <v>77</v>
      </c>
      <c r="C48" s="25"/>
      <c r="D48" s="26" t="s">
        <v>273</v>
      </c>
      <c r="E48" s="25"/>
      <c r="F48" s="27">
        <v>22259.559444999999</v>
      </c>
      <c r="G48" s="27">
        <v>13888.021759390002</v>
      </c>
      <c r="H48" s="27">
        <v>13768.981973459999</v>
      </c>
      <c r="I48" s="27"/>
      <c r="J48" s="28">
        <f t="shared" si="0"/>
        <v>61.856489152362016</v>
      </c>
      <c r="K48" s="28">
        <f t="shared" si="1"/>
        <v>99.14286002720641</v>
      </c>
    </row>
    <row r="49" spans="1:11" s="3" customFormat="1" ht="13.5" x14ac:dyDescent="0.2">
      <c r="A49" s="3" t="s">
        <v>78</v>
      </c>
      <c r="C49" s="25"/>
      <c r="D49" s="26" t="s">
        <v>274</v>
      </c>
      <c r="E49" s="25"/>
      <c r="F49" s="27">
        <v>5556.1525270000002</v>
      </c>
      <c r="G49" s="27">
        <v>3214.2593596299998</v>
      </c>
      <c r="H49" s="27">
        <v>3096.9790520000001</v>
      </c>
      <c r="I49" s="27"/>
      <c r="J49" s="28">
        <f t="shared" si="0"/>
        <v>55.739633441492096</v>
      </c>
      <c r="K49" s="28">
        <f t="shared" si="1"/>
        <v>96.351249401246193</v>
      </c>
    </row>
    <row r="50" spans="1:11" s="3" customFormat="1" ht="13.5" x14ac:dyDescent="0.2">
      <c r="A50" s="3" t="s">
        <v>79</v>
      </c>
      <c r="C50" s="25"/>
      <c r="D50" s="26" t="s">
        <v>275</v>
      </c>
      <c r="E50" s="25"/>
      <c r="F50" s="27">
        <v>2335.5072399999999</v>
      </c>
      <c r="G50" s="27">
        <v>372.74157792</v>
      </c>
      <c r="H50" s="27">
        <v>353.29927211</v>
      </c>
      <c r="I50" s="27"/>
      <c r="J50" s="28">
        <f t="shared" si="0"/>
        <v>15.127303656314078</v>
      </c>
      <c r="K50" s="28">
        <f t="shared" si="1"/>
        <v>94.783971801993928</v>
      </c>
    </row>
    <row r="51" spans="1:11" s="3" customFormat="1" ht="13.5" x14ac:dyDescent="0.2">
      <c r="A51" s="3" t="s">
        <v>80</v>
      </c>
      <c r="C51" s="25"/>
      <c r="D51" s="26" t="s">
        <v>276</v>
      </c>
      <c r="E51" s="25"/>
      <c r="F51" s="27">
        <v>12071.81054</v>
      </c>
      <c r="G51" s="27">
        <v>5208.7677886799993</v>
      </c>
      <c r="H51" s="27">
        <v>5198.1103167099991</v>
      </c>
      <c r="I51" s="27"/>
      <c r="J51" s="28">
        <f t="shared" si="0"/>
        <v>43.059906378467723</v>
      </c>
      <c r="K51" s="28">
        <f t="shared" si="1"/>
        <v>99.795393605505666</v>
      </c>
    </row>
    <row r="52" spans="1:11" s="3" customFormat="1" ht="13.5" x14ac:dyDescent="0.2">
      <c r="A52" s="3" t="s">
        <v>81</v>
      </c>
      <c r="C52" s="25"/>
      <c r="D52" s="26" t="s">
        <v>277</v>
      </c>
      <c r="E52" s="25"/>
      <c r="F52" s="27">
        <v>2678.629406</v>
      </c>
      <c r="G52" s="27">
        <v>2443.1497178999998</v>
      </c>
      <c r="H52" s="27">
        <v>2443.0732335799999</v>
      </c>
      <c r="I52" s="27"/>
      <c r="J52" s="28">
        <f t="shared" si="0"/>
        <v>91.20609323961105</v>
      </c>
      <c r="K52" s="28">
        <f t="shared" si="1"/>
        <v>99.996869437863765</v>
      </c>
    </row>
    <row r="53" spans="1:11" s="3" customFormat="1" ht="13.5" x14ac:dyDescent="0.2">
      <c r="A53" s="3" t="s">
        <v>413</v>
      </c>
      <c r="C53" s="25"/>
      <c r="D53" s="26" t="s">
        <v>414</v>
      </c>
      <c r="E53" s="25"/>
      <c r="F53" s="27">
        <v>6160.8204770000002</v>
      </c>
      <c r="G53" s="27">
        <v>3185.7487294799998</v>
      </c>
      <c r="H53" s="27">
        <v>3003.8381831900001</v>
      </c>
      <c r="I53" s="27"/>
      <c r="J53" s="28">
        <f t="shared" si="0"/>
        <v>48.757112699585001</v>
      </c>
      <c r="K53" s="28">
        <f t="shared" si="1"/>
        <v>94.289865217345863</v>
      </c>
    </row>
    <row r="54" spans="1:11" s="3" customFormat="1" ht="13.5" x14ac:dyDescent="0.2">
      <c r="A54" s="3" t="s">
        <v>82</v>
      </c>
      <c r="C54" s="25"/>
      <c r="D54" s="26" t="s">
        <v>278</v>
      </c>
      <c r="E54" s="25"/>
      <c r="F54" s="27">
        <v>1989.3972429999999</v>
      </c>
      <c r="G54" s="27">
        <v>818.70785678999994</v>
      </c>
      <c r="H54" s="27">
        <v>818.70785675000002</v>
      </c>
      <c r="I54" s="27"/>
      <c r="J54" s="28">
        <f t="shared" si="0"/>
        <v>41.153563453993392</v>
      </c>
      <c r="K54" s="28">
        <f t="shared" si="1"/>
        <v>99.999999995114266</v>
      </c>
    </row>
    <row r="55" spans="1:11" s="3" customFormat="1" ht="13.5" x14ac:dyDescent="0.2">
      <c r="A55" s="3" t="s">
        <v>83</v>
      </c>
      <c r="C55" s="21" t="s">
        <v>24</v>
      </c>
      <c r="D55" s="21"/>
      <c r="E55" s="22"/>
      <c r="F55" s="23">
        <f>+F56+F62+F66+F68+F70+F76</f>
        <v>86244.011201999994</v>
      </c>
      <c r="G55" s="23">
        <f t="shared" ref="G55:H55" si="6">+G56+G62+G66+G68+G70+G76</f>
        <v>32279.698533750001</v>
      </c>
      <c r="H55" s="23">
        <f t="shared" si="6"/>
        <v>36078.435449200006</v>
      </c>
      <c r="I55" s="23"/>
      <c r="J55" s="24">
        <f t="shared" si="0"/>
        <v>41.832974772819185</v>
      </c>
      <c r="K55" s="24">
        <f t="shared" si="1"/>
        <v>111.76819204639796</v>
      </c>
    </row>
    <row r="56" spans="1:11" s="3" customFormat="1" ht="13.5" x14ac:dyDescent="0.2">
      <c r="A56" s="3" t="s">
        <v>83</v>
      </c>
      <c r="C56" s="25"/>
      <c r="D56" s="11" t="s">
        <v>25</v>
      </c>
      <c r="E56" s="25"/>
      <c r="F56" s="19">
        <f>SUM(F57:F61)</f>
        <v>29384.852613999999</v>
      </c>
      <c r="G56" s="19">
        <f t="shared" ref="G56:H56" si="7">SUM(G57:G61)</f>
        <v>9305.3872245599978</v>
      </c>
      <c r="H56" s="19">
        <f t="shared" si="7"/>
        <v>9299.3752574500013</v>
      </c>
      <c r="I56" s="19"/>
      <c r="J56" s="29">
        <f t="shared" si="0"/>
        <v>31.646833079637243</v>
      </c>
      <c r="K56" s="29">
        <f t="shared" si="1"/>
        <v>99.935392617578245</v>
      </c>
    </row>
    <row r="57" spans="1:11" s="3" customFormat="1" ht="13.5" x14ac:dyDescent="0.2">
      <c r="A57" s="3" t="s">
        <v>84</v>
      </c>
      <c r="C57" s="26"/>
      <c r="D57" s="25"/>
      <c r="E57" s="26" t="s">
        <v>279</v>
      </c>
      <c r="F57" s="27">
        <v>51.855592000000001</v>
      </c>
      <c r="G57" s="27">
        <v>24.528488109999998</v>
      </c>
      <c r="H57" s="27">
        <v>24.528488109999998</v>
      </c>
      <c r="I57" s="27"/>
      <c r="J57" s="28">
        <f t="shared" si="0"/>
        <v>47.301529428108729</v>
      </c>
      <c r="K57" s="28">
        <f t="shared" si="1"/>
        <v>100</v>
      </c>
    </row>
    <row r="58" spans="1:11" s="3" customFormat="1" ht="13.5" x14ac:dyDescent="0.2">
      <c r="A58" s="3" t="s">
        <v>85</v>
      </c>
      <c r="C58" s="25"/>
      <c r="D58" s="25"/>
      <c r="E58" s="26" t="s">
        <v>280</v>
      </c>
      <c r="F58" s="27">
        <v>3634.958897</v>
      </c>
      <c r="G58" s="27">
        <v>2135.0577881599997</v>
      </c>
      <c r="H58" s="27">
        <v>2135.0071433600001</v>
      </c>
      <c r="I58" s="27"/>
      <c r="J58" s="28">
        <f t="shared" si="0"/>
        <v>58.735386117352292</v>
      </c>
      <c r="K58" s="28">
        <f t="shared" si="1"/>
        <v>99.997627942424771</v>
      </c>
    </row>
    <row r="59" spans="1:11" s="3" customFormat="1" ht="13.5" x14ac:dyDescent="0.2">
      <c r="A59" s="3" t="s">
        <v>86</v>
      </c>
      <c r="C59" s="25"/>
      <c r="D59" s="25"/>
      <c r="E59" s="26" t="s">
        <v>281</v>
      </c>
      <c r="F59" s="27">
        <v>362.91689000000002</v>
      </c>
      <c r="G59" s="27">
        <v>238.4553614299999</v>
      </c>
      <c r="H59" s="27">
        <v>238.41052442999987</v>
      </c>
      <c r="I59" s="27"/>
      <c r="J59" s="28">
        <f t="shared" si="0"/>
        <v>65.692871012423765</v>
      </c>
      <c r="K59" s="28">
        <f t="shared" si="1"/>
        <v>99.981196900027271</v>
      </c>
    </row>
    <row r="60" spans="1:11" s="3" customFormat="1" ht="13.5" x14ac:dyDescent="0.2">
      <c r="A60" s="3" t="s">
        <v>87</v>
      </c>
      <c r="C60" s="25"/>
      <c r="D60" s="25"/>
      <c r="E60" s="26" t="s">
        <v>282</v>
      </c>
      <c r="F60" s="27">
        <v>23685.121234999999</v>
      </c>
      <c r="G60" s="27">
        <v>6501.9912417899986</v>
      </c>
      <c r="H60" s="27">
        <v>6496.0846224800007</v>
      </c>
      <c r="I60" s="27"/>
      <c r="J60" s="28">
        <f t="shared" si="0"/>
        <v>27.426858228956842</v>
      </c>
      <c r="K60" s="28">
        <f t="shared" si="1"/>
        <v>99.909156763053844</v>
      </c>
    </row>
    <row r="61" spans="1:11" s="3" customFormat="1" ht="13.5" x14ac:dyDescent="0.2">
      <c r="A61" s="3" t="s">
        <v>88</v>
      </c>
      <c r="C61" s="25"/>
      <c r="D61" s="25"/>
      <c r="E61" s="26" t="s">
        <v>283</v>
      </c>
      <c r="F61" s="27">
        <v>1650</v>
      </c>
      <c r="G61" s="27">
        <v>405.35434507000025</v>
      </c>
      <c r="H61" s="27">
        <v>405.34447907000009</v>
      </c>
      <c r="I61" s="27"/>
      <c r="J61" s="28">
        <f t="shared" si="0"/>
        <v>24.566332064848488</v>
      </c>
      <c r="K61" s="28">
        <f t="shared" si="1"/>
        <v>99.997566080117267</v>
      </c>
    </row>
    <row r="62" spans="1:11" s="3" customFormat="1" ht="13.5" x14ac:dyDescent="0.2">
      <c r="A62" s="3" t="s">
        <v>83</v>
      </c>
      <c r="C62" s="25"/>
      <c r="D62" s="11" t="s">
        <v>26</v>
      </c>
      <c r="E62" s="25"/>
      <c r="F62" s="19">
        <f>+F63+F64+F65</f>
        <v>16644.333525999999</v>
      </c>
      <c r="G62" s="19">
        <f t="shared" ref="G62:H62" si="8">+G63+G64+G65</f>
        <v>6610.3453517500029</v>
      </c>
      <c r="H62" s="19">
        <f t="shared" si="8"/>
        <v>6549.8296066100011</v>
      </c>
      <c r="I62" s="19"/>
      <c r="J62" s="29">
        <f t="shared" si="0"/>
        <v>39.351708474109564</v>
      </c>
      <c r="K62" s="29">
        <f t="shared" si="1"/>
        <v>99.084529749660035</v>
      </c>
    </row>
    <row r="63" spans="1:11" s="3" customFormat="1" ht="13.5" x14ac:dyDescent="0.2">
      <c r="A63" s="3" t="s">
        <v>89</v>
      </c>
      <c r="C63" s="25"/>
      <c r="D63" s="25"/>
      <c r="E63" s="26" t="s">
        <v>284</v>
      </c>
      <c r="F63" s="27">
        <v>9034.85</v>
      </c>
      <c r="G63" s="27">
        <v>2493.3616726000005</v>
      </c>
      <c r="H63" s="27">
        <v>2445.7996818599972</v>
      </c>
      <c r="I63" s="27"/>
      <c r="J63" s="28">
        <f t="shared" si="0"/>
        <v>27.070728145569621</v>
      </c>
      <c r="K63" s="28">
        <f t="shared" si="1"/>
        <v>98.092455207655178</v>
      </c>
    </row>
    <row r="64" spans="1:11" s="3" customFormat="1" ht="13.5" x14ac:dyDescent="0.2">
      <c r="A64" s="3" t="s">
        <v>90</v>
      </c>
      <c r="C64" s="25"/>
      <c r="D64" s="25"/>
      <c r="E64" s="26" t="s">
        <v>285</v>
      </c>
      <c r="F64" s="27">
        <v>7303.8929070000004</v>
      </c>
      <c r="G64" s="27">
        <v>3973.7247756900033</v>
      </c>
      <c r="H64" s="27">
        <v>3961.8094892200033</v>
      </c>
      <c r="I64" s="27"/>
      <c r="J64" s="28">
        <f t="shared" si="0"/>
        <v>54.2424367342932</v>
      </c>
      <c r="K64" s="28">
        <f t="shared" si="1"/>
        <v>99.70014816972494</v>
      </c>
    </row>
    <row r="65" spans="1:11" s="3" customFormat="1" ht="13.5" x14ac:dyDescent="0.2">
      <c r="A65" s="3" t="s">
        <v>91</v>
      </c>
      <c r="C65" s="25"/>
      <c r="D65" s="25"/>
      <c r="E65" s="26" t="s">
        <v>286</v>
      </c>
      <c r="F65" s="27">
        <v>305.590619</v>
      </c>
      <c r="G65" s="27">
        <v>143.25890345999997</v>
      </c>
      <c r="H65" s="27">
        <v>142.22043553</v>
      </c>
      <c r="I65" s="27"/>
      <c r="J65" s="28">
        <f t="shared" si="0"/>
        <v>46.539529254986718</v>
      </c>
      <c r="K65" s="28">
        <f t="shared" si="1"/>
        <v>99.275111071689921</v>
      </c>
    </row>
    <row r="66" spans="1:11" s="3" customFormat="1" ht="13.5" x14ac:dyDescent="0.2">
      <c r="A66" s="3" t="s">
        <v>83</v>
      </c>
      <c r="C66" s="25"/>
      <c r="D66" s="11" t="s">
        <v>9</v>
      </c>
      <c r="E66" s="25"/>
      <c r="F66" s="19">
        <f>+F67</f>
        <v>1918.359995</v>
      </c>
      <c r="G66" s="19">
        <f t="shared" ref="G66:H66" si="9">+G67</f>
        <v>763.87842418999992</v>
      </c>
      <c r="H66" s="19">
        <f t="shared" si="9"/>
        <v>763.76709929000003</v>
      </c>
      <c r="I66" s="19"/>
      <c r="J66" s="29">
        <f t="shared" si="0"/>
        <v>39.813543927139705</v>
      </c>
      <c r="K66" s="29">
        <f t="shared" si="1"/>
        <v>99.985426358897627</v>
      </c>
    </row>
    <row r="67" spans="1:11" s="3" customFormat="1" ht="13.5" x14ac:dyDescent="0.2">
      <c r="A67" s="3" t="s">
        <v>92</v>
      </c>
      <c r="C67" s="25"/>
      <c r="D67" s="26"/>
      <c r="E67" s="26" t="s">
        <v>9</v>
      </c>
      <c r="F67" s="27">
        <v>1918.359995</v>
      </c>
      <c r="G67" s="27">
        <v>763.87842418999992</v>
      </c>
      <c r="H67" s="27">
        <v>763.76709929000003</v>
      </c>
      <c r="I67" s="27"/>
      <c r="J67" s="28">
        <f t="shared" si="0"/>
        <v>39.813543927139705</v>
      </c>
      <c r="K67" s="28">
        <f t="shared" si="1"/>
        <v>99.985426358897627</v>
      </c>
    </row>
    <row r="68" spans="1:11" s="3" customFormat="1" ht="13.5" x14ac:dyDescent="0.2">
      <c r="A68" s="3" t="s">
        <v>83</v>
      </c>
      <c r="C68" s="25"/>
      <c r="D68" s="11" t="s">
        <v>27</v>
      </c>
      <c r="E68" s="25"/>
      <c r="F68" s="19">
        <f>+F69</f>
        <v>15056.531363</v>
      </c>
      <c r="G68" s="19">
        <f t="shared" ref="G68:H68" si="10">+G69</f>
        <v>4689.4983881500057</v>
      </c>
      <c r="H68" s="19">
        <f t="shared" si="10"/>
        <v>4688.0742766900057</v>
      </c>
      <c r="I68" s="19"/>
      <c r="J68" s="29">
        <f t="shared" si="0"/>
        <v>31.136482657689037</v>
      </c>
      <c r="K68" s="29">
        <f t="shared" si="1"/>
        <v>99.969631902132676</v>
      </c>
    </row>
    <row r="69" spans="1:11" s="3" customFormat="1" ht="13.5" x14ac:dyDescent="0.2">
      <c r="A69" s="3" t="s">
        <v>93</v>
      </c>
      <c r="C69" s="25"/>
      <c r="D69" s="25"/>
      <c r="E69" s="26" t="s">
        <v>287</v>
      </c>
      <c r="F69" s="27">
        <v>15056.531363</v>
      </c>
      <c r="G69" s="27">
        <v>4689.4983881500057</v>
      </c>
      <c r="H69" s="27">
        <v>4688.0742766900057</v>
      </c>
      <c r="I69" s="27"/>
      <c r="J69" s="28">
        <f t="shared" si="0"/>
        <v>31.136482657689037</v>
      </c>
      <c r="K69" s="28">
        <f t="shared" si="1"/>
        <v>99.969631902132676</v>
      </c>
    </row>
    <row r="70" spans="1:11" s="3" customFormat="1" ht="13.5" x14ac:dyDescent="0.2">
      <c r="A70" s="3" t="s">
        <v>83</v>
      </c>
      <c r="C70" s="25"/>
      <c r="D70" s="11" t="s">
        <v>28</v>
      </c>
      <c r="E70" s="25"/>
      <c r="F70" s="19">
        <f>SUM(F71:F75)</f>
        <v>22226.133472000001</v>
      </c>
      <c r="G70" s="19">
        <f t="shared" ref="G70:H70" si="11">SUM(G71:G75)</f>
        <v>10215.817372119996</v>
      </c>
      <c r="H70" s="19">
        <f t="shared" si="11"/>
        <v>14082.617436179999</v>
      </c>
      <c r="I70" s="19"/>
      <c r="J70" s="29">
        <f t="shared" si="0"/>
        <v>63.360626597158578</v>
      </c>
      <c r="K70" s="29">
        <f t="shared" si="1"/>
        <v>137.85110797509844</v>
      </c>
    </row>
    <row r="71" spans="1:11" s="3" customFormat="1" ht="13.5" x14ac:dyDescent="0.2">
      <c r="A71" s="3" t="s">
        <v>94</v>
      </c>
      <c r="C71" s="25"/>
      <c r="D71" s="25"/>
      <c r="E71" s="26" t="s">
        <v>288</v>
      </c>
      <c r="F71" s="27">
        <v>2181.4442840000002</v>
      </c>
      <c r="G71" s="27">
        <v>1125.3908655999999</v>
      </c>
      <c r="H71" s="27">
        <v>1125.3908656000003</v>
      </c>
      <c r="I71" s="27"/>
      <c r="J71" s="28">
        <f t="shared" si="0"/>
        <v>51.589255515452813</v>
      </c>
      <c r="K71" s="28">
        <f t="shared" si="1"/>
        <v>100.00000000000004</v>
      </c>
    </row>
    <row r="72" spans="1:11" s="3" customFormat="1" ht="13.5" x14ac:dyDescent="0.2">
      <c r="A72" s="3" t="s">
        <v>95</v>
      </c>
      <c r="C72" s="25"/>
      <c r="D72" s="25"/>
      <c r="E72" s="26" t="s">
        <v>289</v>
      </c>
      <c r="F72" s="27">
        <v>1918.4164929999999</v>
      </c>
      <c r="G72" s="27">
        <v>695.38969560999851</v>
      </c>
      <c r="H72" s="27">
        <v>695.25947352999867</v>
      </c>
      <c r="I72" s="27"/>
      <c r="J72" s="28">
        <f t="shared" si="0"/>
        <v>36.241320696881573</v>
      </c>
      <c r="K72" s="28">
        <f t="shared" si="1"/>
        <v>99.981273510260223</v>
      </c>
    </row>
    <row r="73" spans="1:11" s="3" customFormat="1" ht="13.5" x14ac:dyDescent="0.2">
      <c r="A73" s="3" t="s">
        <v>96</v>
      </c>
      <c r="C73" s="25"/>
      <c r="D73" s="25"/>
      <c r="E73" s="26" t="s">
        <v>290</v>
      </c>
      <c r="F73" s="27">
        <v>2378.8939089999999</v>
      </c>
      <c r="G73" s="27">
        <v>1411.31754664</v>
      </c>
      <c r="H73" s="27">
        <v>1411.3175455599999</v>
      </c>
      <c r="I73" s="27"/>
      <c r="J73" s="28">
        <f t="shared" si="0"/>
        <v>59.326628237627723</v>
      </c>
      <c r="K73" s="28">
        <f t="shared" si="1"/>
        <v>99.999999923475741</v>
      </c>
    </row>
    <row r="74" spans="1:11" s="3" customFormat="1" ht="13.5" x14ac:dyDescent="0.2">
      <c r="A74" s="3" t="s">
        <v>97</v>
      </c>
      <c r="C74" s="25"/>
      <c r="D74" s="25"/>
      <c r="E74" s="26" t="s">
        <v>291</v>
      </c>
      <c r="F74" s="27">
        <v>0</v>
      </c>
      <c r="G74" s="27">
        <v>3.3364859099999995</v>
      </c>
      <c r="H74" s="27">
        <v>3.3364859099999995</v>
      </c>
      <c r="I74" s="27"/>
      <c r="J74" s="28" t="str">
        <f t="shared" ref="J74:J137" si="12">+IF(H74=0,"0.0",(IF(F74=0,"n.a.",(H74/F74)*100)))</f>
        <v>n.a.</v>
      </c>
      <c r="K74" s="28">
        <f t="shared" ref="K74:K137" si="13">+IF(G74=0,"0.0",(IF(H74=0,"n.a.",(H74/G74)*100)))</f>
        <v>100</v>
      </c>
    </row>
    <row r="75" spans="1:11" s="3" customFormat="1" ht="13.5" x14ac:dyDescent="0.2">
      <c r="A75" s="3" t="s">
        <v>98</v>
      </c>
      <c r="C75" s="25"/>
      <c r="D75" s="25"/>
      <c r="E75" s="26" t="s">
        <v>292</v>
      </c>
      <c r="F75" s="27">
        <v>15747.378785999999</v>
      </c>
      <c r="G75" s="27">
        <v>6980.3827783599991</v>
      </c>
      <c r="H75" s="27">
        <v>10847.31306558</v>
      </c>
      <c r="I75" s="27"/>
      <c r="J75" s="28">
        <f t="shared" si="12"/>
        <v>68.883292978407681</v>
      </c>
      <c r="K75" s="28">
        <f t="shared" si="13"/>
        <v>155.39710944230646</v>
      </c>
    </row>
    <row r="76" spans="1:11" s="3" customFormat="1" ht="13.5" x14ac:dyDescent="0.2">
      <c r="A76" s="3" t="s">
        <v>83</v>
      </c>
      <c r="C76" s="25"/>
      <c r="D76" s="11" t="s">
        <v>10</v>
      </c>
      <c r="E76" s="25"/>
      <c r="F76" s="19">
        <f>+F77</f>
        <v>1013.8002320000001</v>
      </c>
      <c r="G76" s="19">
        <f t="shared" ref="G76:H76" si="14">+G77</f>
        <v>694.77177298000004</v>
      </c>
      <c r="H76" s="19">
        <f t="shared" si="14"/>
        <v>694.77177297999992</v>
      </c>
      <c r="I76" s="19"/>
      <c r="J76" s="29">
        <f t="shared" si="12"/>
        <v>68.531427696497104</v>
      </c>
      <c r="K76" s="29">
        <f t="shared" si="13"/>
        <v>99.999999999999986</v>
      </c>
    </row>
    <row r="77" spans="1:11" s="3" customFormat="1" ht="13.5" x14ac:dyDescent="0.2">
      <c r="A77" s="3" t="s">
        <v>99</v>
      </c>
      <c r="C77" s="25"/>
      <c r="D77" s="25"/>
      <c r="E77" s="26" t="s">
        <v>10</v>
      </c>
      <c r="F77" s="27">
        <v>1013.8002320000001</v>
      </c>
      <c r="G77" s="27">
        <v>694.77177298000004</v>
      </c>
      <c r="H77" s="27">
        <v>694.77177297999992</v>
      </c>
      <c r="I77" s="27"/>
      <c r="J77" s="28">
        <f t="shared" si="12"/>
        <v>68.531427696497104</v>
      </c>
      <c r="K77" s="28">
        <f t="shared" si="13"/>
        <v>99.999999999999986</v>
      </c>
    </row>
    <row r="78" spans="1:11" s="3" customFormat="1" ht="13.5" x14ac:dyDescent="0.2">
      <c r="A78" s="3" t="s">
        <v>100</v>
      </c>
      <c r="C78" s="21" t="s">
        <v>11</v>
      </c>
      <c r="D78" s="21"/>
      <c r="E78" s="22"/>
      <c r="F78" s="23">
        <f>SUM(F79:F91)</f>
        <v>12345.259356</v>
      </c>
      <c r="G78" s="23">
        <f t="shared" ref="G78:H78" si="15">SUM(G79:G91)</f>
        <v>4817.9880275800015</v>
      </c>
      <c r="H78" s="23">
        <f t="shared" si="15"/>
        <v>4800.0927850400012</v>
      </c>
      <c r="I78" s="23"/>
      <c r="J78" s="24">
        <f t="shared" si="12"/>
        <v>38.882073244634405</v>
      </c>
      <c r="K78" s="24">
        <f t="shared" si="13"/>
        <v>99.628574366777983</v>
      </c>
    </row>
    <row r="79" spans="1:11" s="3" customFormat="1" ht="13.5" x14ac:dyDescent="0.2">
      <c r="A79" s="3" t="s">
        <v>101</v>
      </c>
      <c r="C79" s="25"/>
      <c r="D79" s="26" t="s">
        <v>293</v>
      </c>
      <c r="E79" s="25"/>
      <c r="F79" s="27">
        <v>339.53667899999999</v>
      </c>
      <c r="G79" s="27">
        <v>149.01267086999999</v>
      </c>
      <c r="H79" s="27">
        <v>144.33608942000001</v>
      </c>
      <c r="I79" s="27"/>
      <c r="J79" s="28">
        <f t="shared" si="12"/>
        <v>42.509719375561197</v>
      </c>
      <c r="K79" s="28">
        <f t="shared" si="13"/>
        <v>96.861621617345634</v>
      </c>
    </row>
    <row r="80" spans="1:11" s="3" customFormat="1" ht="13.5" x14ac:dyDescent="0.2">
      <c r="A80" s="3" t="s">
        <v>102</v>
      </c>
      <c r="C80" s="25"/>
      <c r="D80" s="26" t="s">
        <v>294</v>
      </c>
      <c r="E80" s="25"/>
      <c r="F80" s="27">
        <v>336.16960599999999</v>
      </c>
      <c r="G80" s="27">
        <v>140.3790557400001</v>
      </c>
      <c r="H80" s="27">
        <v>132.98958619999993</v>
      </c>
      <c r="I80" s="27"/>
      <c r="J80" s="28">
        <f t="shared" si="12"/>
        <v>39.560264767065213</v>
      </c>
      <c r="K80" s="28">
        <f t="shared" si="13"/>
        <v>94.736059805327088</v>
      </c>
    </row>
    <row r="81" spans="1:11" s="3" customFormat="1" ht="13.5" x14ac:dyDescent="0.2">
      <c r="A81" s="3" t="s">
        <v>103</v>
      </c>
      <c r="C81" s="25"/>
      <c r="D81" s="26" t="s">
        <v>295</v>
      </c>
      <c r="E81" s="25"/>
      <c r="F81" s="27">
        <v>374.96768200000002</v>
      </c>
      <c r="G81" s="27">
        <v>175.28086831000039</v>
      </c>
      <c r="H81" s="27">
        <v>175.28086831000039</v>
      </c>
      <c r="I81" s="27"/>
      <c r="J81" s="28">
        <f t="shared" si="12"/>
        <v>46.745593480240352</v>
      </c>
      <c r="K81" s="28">
        <f t="shared" si="13"/>
        <v>100</v>
      </c>
    </row>
    <row r="82" spans="1:11" s="3" customFormat="1" ht="13.5" x14ac:dyDescent="0.2">
      <c r="A82" s="3" t="s">
        <v>104</v>
      </c>
      <c r="C82" s="25"/>
      <c r="D82" s="26" t="s">
        <v>296</v>
      </c>
      <c r="E82" s="25"/>
      <c r="F82" s="27">
        <v>856.06472299999996</v>
      </c>
      <c r="G82" s="27">
        <v>448.10121449000002</v>
      </c>
      <c r="H82" s="27">
        <v>448.10121449000002</v>
      </c>
      <c r="I82" s="27"/>
      <c r="J82" s="28">
        <f t="shared" si="12"/>
        <v>52.344314915777701</v>
      </c>
      <c r="K82" s="28">
        <f t="shared" si="13"/>
        <v>100</v>
      </c>
    </row>
    <row r="83" spans="1:11" s="3" customFormat="1" ht="13.5" x14ac:dyDescent="0.2">
      <c r="A83" s="3" t="s">
        <v>415</v>
      </c>
      <c r="C83" s="25"/>
      <c r="D83" s="26" t="s">
        <v>416</v>
      </c>
      <c r="E83" s="25"/>
      <c r="F83" s="27">
        <v>341.63524899999999</v>
      </c>
      <c r="G83" s="27">
        <v>81.639993010000026</v>
      </c>
      <c r="H83" s="27">
        <v>81.638887010000019</v>
      </c>
      <c r="I83" s="27"/>
      <c r="J83" s="28">
        <f t="shared" si="12"/>
        <v>23.896505775959913</v>
      </c>
      <c r="K83" s="28">
        <f t="shared" si="13"/>
        <v>99.998645271809522</v>
      </c>
    </row>
    <row r="84" spans="1:11" s="3" customFormat="1" ht="13.5" x14ac:dyDescent="0.2">
      <c r="A84" s="3" t="s">
        <v>105</v>
      </c>
      <c r="C84" s="25"/>
      <c r="D84" s="26" t="s">
        <v>297</v>
      </c>
      <c r="E84" s="25"/>
      <c r="F84" s="27">
        <v>499.45143999999999</v>
      </c>
      <c r="G84" s="27">
        <v>244.9211325500001</v>
      </c>
      <c r="H84" s="27">
        <v>244.91696582000012</v>
      </c>
      <c r="I84" s="27"/>
      <c r="J84" s="28">
        <f t="shared" si="12"/>
        <v>49.037192849018538</v>
      </c>
      <c r="K84" s="28">
        <f t="shared" si="13"/>
        <v>99.998298746230432</v>
      </c>
    </row>
    <row r="85" spans="1:11" s="3" customFormat="1" ht="13.5" x14ac:dyDescent="0.2">
      <c r="A85" s="3" t="s">
        <v>106</v>
      </c>
      <c r="C85" s="25"/>
      <c r="D85" s="26" t="s">
        <v>298</v>
      </c>
      <c r="E85" s="25"/>
      <c r="F85" s="27">
        <v>249.724647</v>
      </c>
      <c r="G85" s="27">
        <v>171.60402054000002</v>
      </c>
      <c r="H85" s="27">
        <v>169.90141596999999</v>
      </c>
      <c r="I85" s="27"/>
      <c r="J85" s="28">
        <f t="shared" si="12"/>
        <v>68.035501505784481</v>
      </c>
      <c r="K85" s="28">
        <f t="shared" si="13"/>
        <v>99.007829440917334</v>
      </c>
    </row>
    <row r="86" spans="1:11" s="3" customFormat="1" ht="13.5" x14ac:dyDescent="0.2">
      <c r="A86" s="3" t="s">
        <v>107</v>
      </c>
      <c r="C86" s="25"/>
      <c r="D86" s="26" t="s">
        <v>299</v>
      </c>
      <c r="E86" s="25"/>
      <c r="F86" s="27">
        <v>598.20728899999995</v>
      </c>
      <c r="G86" s="27">
        <v>154.54419502000013</v>
      </c>
      <c r="H86" s="27">
        <v>153.53949008000015</v>
      </c>
      <c r="I86" s="27"/>
      <c r="J86" s="28">
        <f t="shared" si="12"/>
        <v>25.666603015932189</v>
      </c>
      <c r="K86" s="28">
        <f t="shared" si="13"/>
        <v>99.349891505229323</v>
      </c>
    </row>
    <row r="87" spans="1:11" s="3" customFormat="1" ht="13.5" x14ac:dyDescent="0.2">
      <c r="A87" s="3" t="s">
        <v>108</v>
      </c>
      <c r="C87" s="25"/>
      <c r="D87" s="26" t="s">
        <v>300</v>
      </c>
      <c r="E87" s="25"/>
      <c r="F87" s="27">
        <v>68.593834000000001</v>
      </c>
      <c r="G87" s="27">
        <v>32.066847880000005</v>
      </c>
      <c r="H87" s="27">
        <v>29.594057520000003</v>
      </c>
      <c r="I87" s="27"/>
      <c r="J87" s="28">
        <f t="shared" si="12"/>
        <v>43.143903459310941</v>
      </c>
      <c r="K87" s="28">
        <f t="shared" si="13"/>
        <v>92.288639128942023</v>
      </c>
    </row>
    <row r="88" spans="1:11" s="3" customFormat="1" ht="13.5" x14ac:dyDescent="0.2">
      <c r="A88" s="3" t="s">
        <v>109</v>
      </c>
      <c r="C88" s="25"/>
      <c r="D88" s="26" t="s">
        <v>302</v>
      </c>
      <c r="E88" s="25"/>
      <c r="F88" s="27">
        <v>7261.0511560000004</v>
      </c>
      <c r="G88" s="27">
        <v>2824.2427624800002</v>
      </c>
      <c r="H88" s="27">
        <v>2823.5989435300003</v>
      </c>
      <c r="I88" s="27"/>
      <c r="J88" s="28">
        <f t="shared" si="12"/>
        <v>38.886917098728674</v>
      </c>
      <c r="K88" s="28">
        <f t="shared" si="13"/>
        <v>99.9772038381915</v>
      </c>
    </row>
    <row r="89" spans="1:11" s="3" customFormat="1" ht="13.5" x14ac:dyDescent="0.2">
      <c r="A89" s="3" t="s">
        <v>110</v>
      </c>
      <c r="C89" s="25"/>
      <c r="D89" s="26" t="s">
        <v>303</v>
      </c>
      <c r="E89" s="25"/>
      <c r="F89" s="27">
        <v>246.639577</v>
      </c>
      <c r="G89" s="27">
        <v>1.6737996899999998</v>
      </c>
      <c r="H89" s="27">
        <v>1.6737996900000003</v>
      </c>
      <c r="I89" s="27"/>
      <c r="J89" s="28">
        <f t="shared" si="12"/>
        <v>0.67864197237088209</v>
      </c>
      <c r="K89" s="28">
        <f t="shared" si="13"/>
        <v>100.00000000000003</v>
      </c>
    </row>
    <row r="90" spans="1:11" s="3" customFormat="1" ht="13.5" x14ac:dyDescent="0.2">
      <c r="A90" s="3" t="s">
        <v>111</v>
      </c>
      <c r="C90" s="25"/>
      <c r="D90" s="26" t="s">
        <v>304</v>
      </c>
      <c r="E90" s="25"/>
      <c r="F90" s="27">
        <v>865.36535200000003</v>
      </c>
      <c r="G90" s="27">
        <v>391.59489037000003</v>
      </c>
      <c r="H90" s="27">
        <v>391.59489037000003</v>
      </c>
      <c r="I90" s="27"/>
      <c r="J90" s="28">
        <f t="shared" si="12"/>
        <v>45.251972414305769</v>
      </c>
      <c r="K90" s="28">
        <f t="shared" si="13"/>
        <v>100</v>
      </c>
    </row>
    <row r="91" spans="1:11" s="3" customFormat="1" ht="13.5" x14ac:dyDescent="0.2">
      <c r="A91" s="3" t="s">
        <v>112</v>
      </c>
      <c r="C91" s="25"/>
      <c r="D91" s="26" t="s">
        <v>305</v>
      </c>
      <c r="E91" s="25"/>
      <c r="F91" s="27">
        <v>307.85212200000001</v>
      </c>
      <c r="G91" s="27">
        <v>2.92657663</v>
      </c>
      <c r="H91" s="27">
        <v>2.92657663</v>
      </c>
      <c r="I91" s="27"/>
      <c r="J91" s="28">
        <f t="shared" si="12"/>
        <v>0.95064364376867927</v>
      </c>
      <c r="K91" s="28">
        <f t="shared" si="13"/>
        <v>100</v>
      </c>
    </row>
    <row r="92" spans="1:11" s="3" customFormat="1" ht="13.5" x14ac:dyDescent="0.2">
      <c r="A92" s="3">
        <v>11</v>
      </c>
      <c r="C92" s="21" t="s">
        <v>29</v>
      </c>
      <c r="D92" s="21"/>
      <c r="E92" s="22"/>
      <c r="F92" s="23">
        <f>SUM(F93:F125)</f>
        <v>295883.88821</v>
      </c>
      <c r="G92" s="23">
        <f t="shared" ref="G92:H92" si="16">SUM(G93:G125)</f>
        <v>158851.50478056006</v>
      </c>
      <c r="H92" s="23">
        <f t="shared" si="16"/>
        <v>150609.98132628997</v>
      </c>
      <c r="I92" s="23"/>
      <c r="J92" s="24">
        <f t="shared" si="12"/>
        <v>50.901717642495072</v>
      </c>
      <c r="K92" s="24">
        <f t="shared" si="13"/>
        <v>94.811806494590627</v>
      </c>
    </row>
    <row r="93" spans="1:11" s="3" customFormat="1" ht="13.5" x14ac:dyDescent="0.2">
      <c r="A93" s="3" t="s">
        <v>113</v>
      </c>
      <c r="C93" s="25"/>
      <c r="D93" s="26" t="s">
        <v>306</v>
      </c>
      <c r="E93" s="25"/>
      <c r="F93" s="27">
        <v>4636.4085169999998</v>
      </c>
      <c r="G93" s="27">
        <v>2591.9331295900001</v>
      </c>
      <c r="H93" s="27">
        <v>2589.2784011800004</v>
      </c>
      <c r="I93" s="27"/>
      <c r="J93" s="28">
        <f t="shared" si="12"/>
        <v>55.846640598775352</v>
      </c>
      <c r="K93" s="28">
        <f t="shared" si="13"/>
        <v>99.897577280073591</v>
      </c>
    </row>
    <row r="94" spans="1:11" s="3" customFormat="1" ht="13.5" x14ac:dyDescent="0.2">
      <c r="A94" s="3" t="s">
        <v>114</v>
      </c>
      <c r="C94" s="25"/>
      <c r="D94" s="26" t="s">
        <v>307</v>
      </c>
      <c r="E94" s="25"/>
      <c r="F94" s="27">
        <v>2349.9155730000002</v>
      </c>
      <c r="G94" s="27">
        <v>1783.3080339100006</v>
      </c>
      <c r="H94" s="27">
        <v>1782.6045414400007</v>
      </c>
      <c r="I94" s="27"/>
      <c r="J94" s="28">
        <f t="shared" si="12"/>
        <v>75.858237713802339</v>
      </c>
      <c r="K94" s="28">
        <f t="shared" si="13"/>
        <v>99.960551264469018</v>
      </c>
    </row>
    <row r="95" spans="1:11" s="3" customFormat="1" ht="13.5" x14ac:dyDescent="0.2">
      <c r="A95" s="3" t="s">
        <v>115</v>
      </c>
      <c r="C95" s="25"/>
      <c r="D95" s="26" t="s">
        <v>308</v>
      </c>
      <c r="E95" s="25"/>
      <c r="F95" s="27">
        <v>282.62341900000001</v>
      </c>
      <c r="G95" s="27">
        <v>59.744348189999997</v>
      </c>
      <c r="H95" s="27">
        <v>59.389662059999992</v>
      </c>
      <c r="I95" s="27"/>
      <c r="J95" s="28">
        <f t="shared" si="12"/>
        <v>21.013708725956636</v>
      </c>
      <c r="K95" s="28">
        <f t="shared" si="13"/>
        <v>99.406326889914297</v>
      </c>
    </row>
    <row r="96" spans="1:11" s="3" customFormat="1" ht="13.5" x14ac:dyDescent="0.2">
      <c r="A96" s="3" t="s">
        <v>116</v>
      </c>
      <c r="C96" s="25"/>
      <c r="D96" s="26" t="s">
        <v>309</v>
      </c>
      <c r="E96" s="25"/>
      <c r="F96" s="27">
        <v>2718.0710199999999</v>
      </c>
      <c r="G96" s="27">
        <v>1202.3759502699995</v>
      </c>
      <c r="H96" s="27">
        <v>1183.2899747299998</v>
      </c>
      <c r="I96" s="27"/>
      <c r="J96" s="28">
        <f t="shared" si="12"/>
        <v>43.534181631869203</v>
      </c>
      <c r="K96" s="28">
        <f t="shared" si="13"/>
        <v>98.412644935578271</v>
      </c>
    </row>
    <row r="97" spans="1:11" s="3" customFormat="1" ht="13.5" x14ac:dyDescent="0.2">
      <c r="A97" s="3" t="s">
        <v>117</v>
      </c>
      <c r="C97" s="25"/>
      <c r="D97" s="26" t="s">
        <v>310</v>
      </c>
      <c r="E97" s="25"/>
      <c r="F97" s="27">
        <v>35394.501141000001</v>
      </c>
      <c r="G97" s="27">
        <v>18569.144181250005</v>
      </c>
      <c r="H97" s="27">
        <v>18225.257127480003</v>
      </c>
      <c r="I97" s="27"/>
      <c r="J97" s="28">
        <f t="shared" si="12"/>
        <v>51.491775671245087</v>
      </c>
      <c r="K97" s="28">
        <f t="shared" si="13"/>
        <v>98.148072682222804</v>
      </c>
    </row>
    <row r="98" spans="1:11" s="3" customFormat="1" ht="13.5" x14ac:dyDescent="0.2">
      <c r="A98" s="3" t="s">
        <v>118</v>
      </c>
      <c r="C98" s="25"/>
      <c r="D98" s="26" t="s">
        <v>311</v>
      </c>
      <c r="E98" s="25"/>
      <c r="F98" s="27">
        <v>45798.679070999999</v>
      </c>
      <c r="G98" s="27">
        <v>26413.391293140012</v>
      </c>
      <c r="H98" s="27">
        <v>25333.829693890002</v>
      </c>
      <c r="I98" s="27"/>
      <c r="J98" s="28">
        <f t="shared" si="12"/>
        <v>55.315634004674898</v>
      </c>
      <c r="K98" s="28">
        <f t="shared" si="13"/>
        <v>95.912824721108834</v>
      </c>
    </row>
    <row r="99" spans="1:11" s="3" customFormat="1" ht="13.5" x14ac:dyDescent="0.2">
      <c r="A99" s="3" t="s">
        <v>119</v>
      </c>
      <c r="C99" s="25"/>
      <c r="D99" s="26" t="s">
        <v>312</v>
      </c>
      <c r="E99" s="25"/>
      <c r="F99" s="27">
        <v>9015.9375610000006</v>
      </c>
      <c r="G99" s="27">
        <v>4684.3635675200012</v>
      </c>
      <c r="H99" s="27">
        <v>4568.8186833100044</v>
      </c>
      <c r="I99" s="27"/>
      <c r="J99" s="28">
        <f t="shared" si="12"/>
        <v>50.674914864907905</v>
      </c>
      <c r="K99" s="28">
        <f t="shared" si="13"/>
        <v>97.533392049004249</v>
      </c>
    </row>
    <row r="100" spans="1:11" s="3" customFormat="1" ht="13.5" x14ac:dyDescent="0.2">
      <c r="A100" s="3" t="s">
        <v>120</v>
      </c>
      <c r="C100" s="25"/>
      <c r="D100" s="26" t="s">
        <v>313</v>
      </c>
      <c r="E100" s="25"/>
      <c r="F100" s="27">
        <v>1661.821015</v>
      </c>
      <c r="G100" s="27">
        <v>1017.4671577399996</v>
      </c>
      <c r="H100" s="27">
        <v>1017.1137178399997</v>
      </c>
      <c r="I100" s="27"/>
      <c r="J100" s="28">
        <f t="shared" si="12"/>
        <v>61.204769265720216</v>
      </c>
      <c r="K100" s="28">
        <f t="shared" si="13"/>
        <v>99.965262770664268</v>
      </c>
    </row>
    <row r="101" spans="1:11" s="3" customFormat="1" ht="13.5" x14ac:dyDescent="0.2">
      <c r="A101" s="3" t="s">
        <v>121</v>
      </c>
      <c r="C101" s="25"/>
      <c r="D101" s="26" t="s">
        <v>314</v>
      </c>
      <c r="E101" s="25"/>
      <c r="F101" s="27">
        <v>1116.858659</v>
      </c>
      <c r="G101" s="27">
        <v>401.94163950000006</v>
      </c>
      <c r="H101" s="27">
        <v>394.75563106000027</v>
      </c>
      <c r="I101" s="27"/>
      <c r="J101" s="28">
        <f t="shared" si="12"/>
        <v>35.345173525668145</v>
      </c>
      <c r="K101" s="28">
        <f t="shared" si="13"/>
        <v>98.212176163450266</v>
      </c>
    </row>
    <row r="102" spans="1:11" s="3" customFormat="1" ht="13.5" x14ac:dyDescent="0.2">
      <c r="A102" s="3" t="s">
        <v>122</v>
      </c>
      <c r="C102" s="25"/>
      <c r="D102" s="26" t="s">
        <v>315</v>
      </c>
      <c r="E102" s="25"/>
      <c r="F102" s="27">
        <v>14558.379563</v>
      </c>
      <c r="G102" s="27">
        <v>8143.5285250900097</v>
      </c>
      <c r="H102" s="27">
        <v>7715.6797252900096</v>
      </c>
      <c r="I102" s="27"/>
      <c r="J102" s="28">
        <f t="shared" si="12"/>
        <v>52.998204174449093</v>
      </c>
      <c r="K102" s="28">
        <f t="shared" si="13"/>
        <v>94.746149676005814</v>
      </c>
    </row>
    <row r="103" spans="1:11" s="3" customFormat="1" ht="13.5" x14ac:dyDescent="0.2">
      <c r="A103" s="3" t="s">
        <v>123</v>
      </c>
      <c r="C103" s="25"/>
      <c r="D103" s="26" t="s">
        <v>316</v>
      </c>
      <c r="E103" s="25"/>
      <c r="F103" s="27">
        <v>201.87059400000001</v>
      </c>
      <c r="G103" s="27">
        <v>120.15575101000003</v>
      </c>
      <c r="H103" s="27">
        <v>115.68303041000006</v>
      </c>
      <c r="I103" s="27"/>
      <c r="J103" s="28">
        <f t="shared" si="12"/>
        <v>57.305538225146378</v>
      </c>
      <c r="K103" s="28">
        <f t="shared" si="13"/>
        <v>96.277564276030589</v>
      </c>
    </row>
    <row r="104" spans="1:11" s="3" customFormat="1" ht="13.5" x14ac:dyDescent="0.2">
      <c r="A104" s="3" t="s">
        <v>124</v>
      </c>
      <c r="C104" s="25"/>
      <c r="D104" s="26" t="s">
        <v>317</v>
      </c>
      <c r="E104" s="25"/>
      <c r="F104" s="27">
        <v>3144.6783300000002</v>
      </c>
      <c r="G104" s="27">
        <v>1826.3976543199999</v>
      </c>
      <c r="H104" s="27">
        <v>1820.7369735399998</v>
      </c>
      <c r="I104" s="27"/>
      <c r="J104" s="28">
        <f t="shared" si="12"/>
        <v>57.898989418736505</v>
      </c>
      <c r="K104" s="28">
        <f t="shared" si="13"/>
        <v>99.690063072156775</v>
      </c>
    </row>
    <row r="105" spans="1:11" s="3" customFormat="1" ht="13.5" x14ac:dyDescent="0.2">
      <c r="A105" s="3" t="s">
        <v>125</v>
      </c>
      <c r="C105" s="25"/>
      <c r="D105" s="26" t="s">
        <v>318</v>
      </c>
      <c r="E105" s="25"/>
      <c r="F105" s="27">
        <v>478.11564600000003</v>
      </c>
      <c r="G105" s="27">
        <v>167.18419855000013</v>
      </c>
      <c r="H105" s="27">
        <v>165.04431114000005</v>
      </c>
      <c r="I105" s="27"/>
      <c r="J105" s="28">
        <f t="shared" si="12"/>
        <v>34.519746952602347</v>
      </c>
      <c r="K105" s="28">
        <f t="shared" si="13"/>
        <v>98.720042068234036</v>
      </c>
    </row>
    <row r="106" spans="1:11" s="3" customFormat="1" ht="13.5" x14ac:dyDescent="0.2">
      <c r="A106" s="3" t="s">
        <v>126</v>
      </c>
      <c r="C106" s="25"/>
      <c r="D106" s="26" t="s">
        <v>319</v>
      </c>
      <c r="E106" s="25"/>
      <c r="F106" s="27">
        <v>682.63293899999996</v>
      </c>
      <c r="G106" s="27">
        <v>120.00320943</v>
      </c>
      <c r="H106" s="27">
        <v>120.00320943</v>
      </c>
      <c r="I106" s="27"/>
      <c r="J106" s="28">
        <f t="shared" si="12"/>
        <v>17.579463658140295</v>
      </c>
      <c r="K106" s="28">
        <f t="shared" si="13"/>
        <v>100</v>
      </c>
    </row>
    <row r="107" spans="1:11" s="3" customFormat="1" ht="13.5" x14ac:dyDescent="0.2">
      <c r="A107" s="3" t="s">
        <v>127</v>
      </c>
      <c r="C107" s="25"/>
      <c r="D107" s="26" t="s">
        <v>320</v>
      </c>
      <c r="E107" s="25"/>
      <c r="F107" s="27">
        <v>597</v>
      </c>
      <c r="G107" s="27">
        <v>458.35955799999999</v>
      </c>
      <c r="H107" s="27">
        <v>458.35955799999999</v>
      </c>
      <c r="I107" s="27"/>
      <c r="J107" s="28">
        <f t="shared" si="12"/>
        <v>76.777145393634839</v>
      </c>
      <c r="K107" s="28">
        <f t="shared" si="13"/>
        <v>100</v>
      </c>
    </row>
    <row r="108" spans="1:11" s="3" customFormat="1" ht="13.5" x14ac:dyDescent="0.2">
      <c r="A108" s="3" t="s">
        <v>128</v>
      </c>
      <c r="C108" s="25"/>
      <c r="D108" s="26" t="s">
        <v>248</v>
      </c>
      <c r="E108" s="25"/>
      <c r="F108" s="27">
        <v>8593.7331780000004</v>
      </c>
      <c r="G108" s="27">
        <v>3695.858012620004</v>
      </c>
      <c r="H108" s="27">
        <v>3683.5945257500066</v>
      </c>
      <c r="I108" s="27"/>
      <c r="J108" s="28">
        <f t="shared" si="12"/>
        <v>42.863729294970746</v>
      </c>
      <c r="K108" s="28">
        <f t="shared" si="13"/>
        <v>99.668182954320159</v>
      </c>
    </row>
    <row r="109" spans="1:11" s="3" customFormat="1" ht="13.5" x14ac:dyDescent="0.2">
      <c r="A109" s="3" t="s">
        <v>129</v>
      </c>
      <c r="C109" s="25"/>
      <c r="D109" s="26" t="s">
        <v>249</v>
      </c>
      <c r="E109" s="25"/>
      <c r="F109" s="27">
        <v>388.97270500000002</v>
      </c>
      <c r="G109" s="27">
        <v>181.53522079000007</v>
      </c>
      <c r="H109" s="27">
        <v>180.02158639000015</v>
      </c>
      <c r="I109" s="27"/>
      <c r="J109" s="28">
        <f t="shared" si="12"/>
        <v>46.281290197470319</v>
      </c>
      <c r="K109" s="28">
        <f t="shared" si="13"/>
        <v>99.166203454396936</v>
      </c>
    </row>
    <row r="110" spans="1:11" s="3" customFormat="1" ht="13.5" x14ac:dyDescent="0.2">
      <c r="A110" s="3" t="s">
        <v>130</v>
      </c>
      <c r="C110" s="25"/>
      <c r="D110" s="26" t="s">
        <v>321</v>
      </c>
      <c r="E110" s="25"/>
      <c r="F110" s="27">
        <v>2381.0846689999998</v>
      </c>
      <c r="G110" s="27">
        <v>990.29262797999979</v>
      </c>
      <c r="H110" s="27">
        <v>982.88404467999931</v>
      </c>
      <c r="I110" s="27"/>
      <c r="J110" s="28">
        <f t="shared" si="12"/>
        <v>41.278836383957227</v>
      </c>
      <c r="K110" s="28">
        <f t="shared" si="13"/>
        <v>99.251879384873092</v>
      </c>
    </row>
    <row r="111" spans="1:11" s="3" customFormat="1" ht="13.5" x14ac:dyDescent="0.2">
      <c r="A111" s="3" t="s">
        <v>131</v>
      </c>
      <c r="C111" s="25"/>
      <c r="D111" s="26" t="s">
        <v>322</v>
      </c>
      <c r="E111" s="25"/>
      <c r="F111" s="27">
        <v>87.839377999999996</v>
      </c>
      <c r="G111" s="27">
        <v>46.463552840000006</v>
      </c>
      <c r="H111" s="27">
        <v>45.927767580000001</v>
      </c>
      <c r="I111" s="27"/>
      <c r="J111" s="28">
        <f t="shared" si="12"/>
        <v>52.286080145057504</v>
      </c>
      <c r="K111" s="28">
        <f t="shared" si="13"/>
        <v>98.846869799550177</v>
      </c>
    </row>
    <row r="112" spans="1:11" s="3" customFormat="1" ht="13.5" x14ac:dyDescent="0.2">
      <c r="A112" s="3" t="s">
        <v>132</v>
      </c>
      <c r="C112" s="25"/>
      <c r="D112" s="26" t="s">
        <v>17</v>
      </c>
      <c r="E112" s="25"/>
      <c r="F112" s="27">
        <v>29152.424804999999</v>
      </c>
      <c r="G112" s="27">
        <v>24901.23011615</v>
      </c>
      <c r="H112" s="27">
        <v>18709.834775810003</v>
      </c>
      <c r="I112" s="27"/>
      <c r="J112" s="28">
        <f t="shared" si="12"/>
        <v>64.179343231171075</v>
      </c>
      <c r="K112" s="28">
        <f t="shared" si="13"/>
        <v>75.136186800970563</v>
      </c>
    </row>
    <row r="113" spans="1:14" s="3" customFormat="1" ht="13.5" x14ac:dyDescent="0.2">
      <c r="A113" s="3" t="s">
        <v>133</v>
      </c>
      <c r="C113" s="25"/>
      <c r="D113" s="26" t="s">
        <v>323</v>
      </c>
      <c r="E113" s="25"/>
      <c r="F113" s="27">
        <v>11061.365390000001</v>
      </c>
      <c r="G113" s="27">
        <v>4748.1894112900018</v>
      </c>
      <c r="H113" s="27">
        <v>4748.0406407</v>
      </c>
      <c r="I113" s="27"/>
      <c r="J113" s="28">
        <f t="shared" si="12"/>
        <v>42.92454388128661</v>
      </c>
      <c r="K113" s="28">
        <f t="shared" si="13"/>
        <v>99.996866793273924</v>
      </c>
    </row>
    <row r="114" spans="1:14" s="3" customFormat="1" ht="13.5" x14ac:dyDescent="0.2">
      <c r="A114" s="3" t="s">
        <v>134</v>
      </c>
      <c r="C114" s="25"/>
      <c r="D114" s="26" t="s">
        <v>324</v>
      </c>
      <c r="E114" s="25"/>
      <c r="F114" s="27">
        <v>12651.849521</v>
      </c>
      <c r="G114" s="27">
        <v>4439.8522926500009</v>
      </c>
      <c r="H114" s="27">
        <v>4439.6194292500013</v>
      </c>
      <c r="I114" s="27"/>
      <c r="J114" s="28">
        <f t="shared" si="12"/>
        <v>35.09067525566882</v>
      </c>
      <c r="K114" s="28">
        <f t="shared" si="13"/>
        <v>99.99475515434635</v>
      </c>
    </row>
    <row r="115" spans="1:14" s="3" customFormat="1" ht="13.5" x14ac:dyDescent="0.2">
      <c r="A115" s="3" t="s">
        <v>135</v>
      </c>
      <c r="C115" s="25"/>
      <c r="D115" s="26" t="s">
        <v>461</v>
      </c>
      <c r="E115" s="25"/>
      <c r="F115" s="27">
        <v>615.01065200000005</v>
      </c>
      <c r="G115" s="27">
        <v>182.98960916999997</v>
      </c>
      <c r="H115" s="27">
        <v>182.95583014999991</v>
      </c>
      <c r="I115" s="27"/>
      <c r="J115" s="28">
        <f t="shared" si="12"/>
        <v>29.74840021957862</v>
      </c>
      <c r="K115" s="28">
        <f t="shared" si="13"/>
        <v>99.981540470984527</v>
      </c>
    </row>
    <row r="116" spans="1:14" s="3" customFormat="1" ht="13.5" x14ac:dyDescent="0.2">
      <c r="A116" s="3" t="s">
        <v>417</v>
      </c>
      <c r="C116" s="25"/>
      <c r="D116" s="26" t="s">
        <v>325</v>
      </c>
      <c r="E116" s="25"/>
      <c r="F116" s="27">
        <v>2645.8239640000002</v>
      </c>
      <c r="G116" s="27">
        <v>64.288559620000001</v>
      </c>
      <c r="H116" s="27">
        <v>64.14847281000003</v>
      </c>
      <c r="I116" s="27"/>
      <c r="J116" s="28">
        <f t="shared" si="12"/>
        <v>2.424517794185344</v>
      </c>
      <c r="K116" s="28">
        <f t="shared" si="13"/>
        <v>99.782096829003478</v>
      </c>
    </row>
    <row r="117" spans="1:14" s="3" customFormat="1" ht="13.5" x14ac:dyDescent="0.2">
      <c r="A117" s="3" t="s">
        <v>418</v>
      </c>
      <c r="C117" s="25"/>
      <c r="D117" s="26" t="s">
        <v>419</v>
      </c>
      <c r="E117" s="25"/>
      <c r="F117" s="27">
        <v>4726.9085539999996</v>
      </c>
      <c r="G117" s="27">
        <v>426.58730166000004</v>
      </c>
      <c r="H117" s="27">
        <v>426.45109741999994</v>
      </c>
      <c r="I117" s="27"/>
      <c r="J117" s="28">
        <f t="shared" si="12"/>
        <v>9.0217759143897318</v>
      </c>
      <c r="K117" s="28">
        <f t="shared" si="13"/>
        <v>99.968071192117051</v>
      </c>
    </row>
    <row r="118" spans="1:14" s="3" customFormat="1" ht="13.5" x14ac:dyDescent="0.2">
      <c r="A118" s="3" t="s">
        <v>136</v>
      </c>
      <c r="C118" s="25"/>
      <c r="D118" s="26" t="s">
        <v>462</v>
      </c>
      <c r="E118" s="25"/>
      <c r="F118" s="27">
        <v>1978.150977</v>
      </c>
      <c r="G118" s="27">
        <v>991.19172500000002</v>
      </c>
      <c r="H118" s="27">
        <v>991.19172500000002</v>
      </c>
      <c r="I118" s="27"/>
      <c r="J118" s="28">
        <f t="shared" si="12"/>
        <v>50.106980535085825</v>
      </c>
      <c r="K118" s="28">
        <f t="shared" si="13"/>
        <v>100</v>
      </c>
    </row>
    <row r="119" spans="1:14" s="3" customFormat="1" ht="13.5" x14ac:dyDescent="0.2">
      <c r="C119" s="25"/>
      <c r="D119" s="26" t="s">
        <v>420</v>
      </c>
      <c r="E119" s="25"/>
      <c r="F119" s="27">
        <v>2067.8459229999999</v>
      </c>
      <c r="G119" s="27">
        <v>711.05195323999999</v>
      </c>
      <c r="H119" s="27">
        <v>693.45416832000001</v>
      </c>
      <c r="I119" s="27"/>
      <c r="J119" s="28">
        <f t="shared" si="12"/>
        <v>33.535098558694699</v>
      </c>
      <c r="K119" s="28">
        <f t="shared" si="13"/>
        <v>97.525105607288836</v>
      </c>
    </row>
    <row r="120" spans="1:14" s="3" customFormat="1" ht="13.5" x14ac:dyDescent="0.2">
      <c r="C120" s="25"/>
      <c r="D120" s="26" t="s">
        <v>326</v>
      </c>
      <c r="E120" s="25"/>
      <c r="F120" s="27">
        <v>77597.27</v>
      </c>
      <c r="G120" s="27">
        <v>43560.865945869999</v>
      </c>
      <c r="H120" s="27">
        <v>43560.865945869999</v>
      </c>
      <c r="I120" s="27"/>
      <c r="J120" s="28">
        <f t="shared" si="12"/>
        <v>56.137111454913288</v>
      </c>
      <c r="K120" s="28">
        <f t="shared" si="13"/>
        <v>100</v>
      </c>
    </row>
    <row r="121" spans="1:14" s="3" customFormat="1" ht="13.5" x14ac:dyDescent="0.2">
      <c r="C121" s="25"/>
      <c r="D121" s="26" t="s">
        <v>327</v>
      </c>
      <c r="E121" s="25"/>
      <c r="F121" s="27">
        <v>1641.965792</v>
      </c>
      <c r="G121" s="27">
        <v>44.220448570000002</v>
      </c>
      <c r="H121" s="27">
        <v>44.002679849999986</v>
      </c>
      <c r="I121" s="27"/>
      <c r="J121" s="28">
        <f t="shared" si="12"/>
        <v>2.6798779891999103</v>
      </c>
      <c r="K121" s="28">
        <f t="shared" si="13"/>
        <v>99.507538419346204</v>
      </c>
    </row>
    <row r="122" spans="1:14" s="3" customFormat="1" ht="13.5" x14ac:dyDescent="0.2">
      <c r="C122" s="25"/>
      <c r="D122" s="26" t="s">
        <v>328</v>
      </c>
      <c r="E122" s="25"/>
      <c r="F122" s="27">
        <v>6373.398072</v>
      </c>
      <c r="G122" s="27">
        <v>382.17170181</v>
      </c>
      <c r="H122" s="27">
        <v>381.93261884000003</v>
      </c>
      <c r="I122" s="27"/>
      <c r="J122" s="28">
        <f t="shared" si="12"/>
        <v>5.9926057422637644</v>
      </c>
      <c r="K122" s="28">
        <f t="shared" si="13"/>
        <v>99.937440954192141</v>
      </c>
    </row>
    <row r="123" spans="1:14" s="3" customFormat="1" ht="13.5" x14ac:dyDescent="0.2">
      <c r="A123" s="3" t="s">
        <v>137</v>
      </c>
      <c r="C123" s="25"/>
      <c r="D123" s="26" t="s">
        <v>329</v>
      </c>
      <c r="E123" s="25"/>
      <c r="F123" s="27">
        <v>961.91941599999996</v>
      </c>
      <c r="G123" s="27">
        <v>4841.5568859700006</v>
      </c>
      <c r="H123" s="27">
        <v>4841.5568859700006</v>
      </c>
      <c r="I123" s="27"/>
      <c r="J123" s="28">
        <f t="shared" si="12"/>
        <v>503.32250346945909</v>
      </c>
      <c r="K123" s="28">
        <f t="shared" si="13"/>
        <v>100</v>
      </c>
    </row>
    <row r="124" spans="1:14" s="3" customFormat="1" ht="13.5" x14ac:dyDescent="0.2">
      <c r="A124" s="3" t="s">
        <v>138</v>
      </c>
      <c r="C124" s="25"/>
      <c r="D124" s="26" t="s">
        <v>463</v>
      </c>
      <c r="E124" s="25"/>
      <c r="F124" s="27">
        <v>2713.0573639999998</v>
      </c>
      <c r="G124" s="27">
        <v>1066.6732906</v>
      </c>
      <c r="H124" s="27">
        <v>1066.6599892299998</v>
      </c>
      <c r="I124" s="27"/>
      <c r="J124" s="28">
        <f t="shared" si="12"/>
        <v>39.3157919690046</v>
      </c>
      <c r="K124" s="28">
        <f t="shared" si="13"/>
        <v>99.998753004306252</v>
      </c>
    </row>
    <row r="125" spans="1:14" s="3" customFormat="1" ht="13.5" x14ac:dyDescent="0.2">
      <c r="A125" s="3" t="s">
        <v>139</v>
      </c>
      <c r="C125" s="25"/>
      <c r="D125" s="26" t="s">
        <v>464</v>
      </c>
      <c r="E125" s="25"/>
      <c r="F125" s="27">
        <v>7607.7748019999999</v>
      </c>
      <c r="G125" s="27">
        <v>17.187927220000002</v>
      </c>
      <c r="H125" s="27">
        <v>16.994901869999993</v>
      </c>
      <c r="I125" s="27"/>
      <c r="J125" s="28">
        <f t="shared" si="12"/>
        <v>0.22338860326849083</v>
      </c>
      <c r="K125" s="28">
        <f t="shared" si="13"/>
        <v>98.876971332672369</v>
      </c>
    </row>
    <row r="126" spans="1:14" s="3" customFormat="1" ht="13.5" x14ac:dyDescent="0.2">
      <c r="A126" s="3" t="s">
        <v>140</v>
      </c>
      <c r="C126" s="21" t="s">
        <v>30</v>
      </c>
      <c r="D126" s="21"/>
      <c r="E126" s="22"/>
      <c r="F126" s="23">
        <f>SUM(F132:F151)+F127</f>
        <v>127139.63820799999</v>
      </c>
      <c r="G126" s="23">
        <f>SUM(G132:G151)+G127</f>
        <v>63331.418956859998</v>
      </c>
      <c r="H126" s="23">
        <f>SUM(H132:H151)+H127</f>
        <v>63099.375321389991</v>
      </c>
      <c r="I126" s="23"/>
      <c r="J126" s="24">
        <f t="shared" si="12"/>
        <v>49.62997866814726</v>
      </c>
      <c r="K126" s="24">
        <f t="shared" si="13"/>
        <v>99.633604237372168</v>
      </c>
    </row>
    <row r="127" spans="1:14" s="3" customFormat="1" ht="13.5" x14ac:dyDescent="0.2">
      <c r="A127" s="3" t="s">
        <v>140</v>
      </c>
      <c r="C127" s="25"/>
      <c r="D127" s="11" t="s">
        <v>31</v>
      </c>
      <c r="E127" s="25"/>
      <c r="F127" s="19">
        <f>SUM(F128:F131)</f>
        <v>79869.410239999997</v>
      </c>
      <c r="G127" s="19">
        <f t="shared" ref="G127:H127" si="17">SUM(G128:G131)</f>
        <v>41533.224309189995</v>
      </c>
      <c r="H127" s="19">
        <f t="shared" si="17"/>
        <v>41514.142787110002</v>
      </c>
      <c r="I127" s="19"/>
      <c r="J127" s="29">
        <f t="shared" si="12"/>
        <v>51.977525140556246</v>
      </c>
      <c r="K127" s="29">
        <f t="shared" si="13"/>
        <v>99.954057209866633</v>
      </c>
      <c r="M127" s="4"/>
      <c r="N127" s="4"/>
    </row>
    <row r="128" spans="1:14" s="3" customFormat="1" ht="13.5" x14ac:dyDescent="0.2">
      <c r="A128" s="3" t="s">
        <v>141</v>
      </c>
      <c r="C128" s="25"/>
      <c r="D128" s="25"/>
      <c r="E128" s="26" t="s">
        <v>330</v>
      </c>
      <c r="F128" s="27">
        <v>75437.199414000002</v>
      </c>
      <c r="G128" s="27">
        <v>39988.494701149997</v>
      </c>
      <c r="H128" s="27">
        <v>39988.494701150004</v>
      </c>
      <c r="I128" s="27"/>
      <c r="J128" s="28">
        <f t="shared" si="12"/>
        <v>53.008986298248963</v>
      </c>
      <c r="K128" s="28">
        <f t="shared" si="13"/>
        <v>100.00000000000003</v>
      </c>
    </row>
    <row r="129" spans="1:14" s="3" customFormat="1" ht="13.5" x14ac:dyDescent="0.2">
      <c r="A129" s="3" t="s">
        <v>153</v>
      </c>
      <c r="C129" s="25"/>
      <c r="D129" s="25"/>
      <c r="E129" s="26" t="s">
        <v>339</v>
      </c>
      <c r="F129" s="27">
        <v>1316.3651</v>
      </c>
      <c r="G129" s="27">
        <v>611.39091813999948</v>
      </c>
      <c r="H129" s="27">
        <v>592.52904343999978</v>
      </c>
      <c r="I129" s="27"/>
      <c r="J129" s="28">
        <f t="shared" si="12"/>
        <v>45.012515406250117</v>
      </c>
      <c r="K129" s="28">
        <f t="shared" si="13"/>
        <v>96.914923964297316</v>
      </c>
      <c r="M129" s="7"/>
      <c r="N129" s="7"/>
    </row>
    <row r="130" spans="1:14" s="3" customFormat="1" ht="13.5" x14ac:dyDescent="0.2">
      <c r="A130" s="3" t="s">
        <v>143</v>
      </c>
      <c r="B130" s="3" t="s">
        <v>142</v>
      </c>
      <c r="C130" s="25"/>
      <c r="D130" s="25"/>
      <c r="E130" s="26" t="s">
        <v>248</v>
      </c>
      <c r="F130" s="27">
        <v>430.00164799999999</v>
      </c>
      <c r="G130" s="27">
        <v>185.45808536000001</v>
      </c>
      <c r="H130" s="27">
        <v>185.23843800999998</v>
      </c>
      <c r="I130" s="27"/>
      <c r="J130" s="28">
        <f t="shared" si="12"/>
        <v>43.078541412938954</v>
      </c>
      <c r="K130" s="28">
        <f t="shared" si="13"/>
        <v>99.881564964086806</v>
      </c>
    </row>
    <row r="131" spans="1:14" s="3" customFormat="1" ht="13.5" x14ac:dyDescent="0.2">
      <c r="A131" s="3" t="s">
        <v>144</v>
      </c>
      <c r="C131" s="25"/>
      <c r="D131" s="25"/>
      <c r="E131" s="26" t="s">
        <v>331</v>
      </c>
      <c r="F131" s="27">
        <v>2685.8440780000001</v>
      </c>
      <c r="G131" s="27">
        <v>747.88060454000015</v>
      </c>
      <c r="H131" s="27">
        <v>747.88060451000024</v>
      </c>
      <c r="I131" s="27"/>
      <c r="J131" s="28">
        <f t="shared" si="12"/>
        <v>27.84527257691391</v>
      </c>
      <c r="K131" s="28">
        <f t="shared" si="13"/>
        <v>99.999999995988674</v>
      </c>
    </row>
    <row r="132" spans="1:14" s="3" customFormat="1" ht="13.5" x14ac:dyDescent="0.2">
      <c r="A132" s="3" t="s">
        <v>145</v>
      </c>
      <c r="C132" s="25"/>
      <c r="D132" s="26" t="s">
        <v>332</v>
      </c>
      <c r="E132" s="25"/>
      <c r="F132" s="27">
        <v>860.28077199999996</v>
      </c>
      <c r="G132" s="27">
        <v>582.63853300000005</v>
      </c>
      <c r="H132" s="27">
        <v>659.76095399999997</v>
      </c>
      <c r="I132" s="27"/>
      <c r="J132" s="28">
        <f t="shared" si="12"/>
        <v>76.691351878779415</v>
      </c>
      <c r="K132" s="28">
        <f t="shared" si="13"/>
        <v>113.23675257159826</v>
      </c>
    </row>
    <row r="133" spans="1:14" s="3" customFormat="1" ht="13.5" x14ac:dyDescent="0.2">
      <c r="A133" s="3" t="s">
        <v>143</v>
      </c>
      <c r="B133" s="3" t="s">
        <v>146</v>
      </c>
      <c r="C133" s="25"/>
      <c r="D133" s="26" t="s">
        <v>248</v>
      </c>
      <c r="E133" s="25"/>
      <c r="F133" s="27">
        <v>2974.9518670000002</v>
      </c>
      <c r="G133" s="27">
        <v>1234.0442045299999</v>
      </c>
      <c r="H133" s="27">
        <v>1224.0577558299999</v>
      </c>
      <c r="I133" s="27"/>
      <c r="J133" s="28">
        <f t="shared" si="12"/>
        <v>41.145464214329081</v>
      </c>
      <c r="K133" s="28">
        <f t="shared" si="13"/>
        <v>99.190754377894962</v>
      </c>
    </row>
    <row r="134" spans="1:14" s="3" customFormat="1" ht="13.5" x14ac:dyDescent="0.2">
      <c r="A134" s="3" t="s">
        <v>147</v>
      </c>
      <c r="C134" s="25"/>
      <c r="D134" s="26" t="s">
        <v>333</v>
      </c>
      <c r="E134" s="25"/>
      <c r="F134" s="27">
        <v>3783.6023810000002</v>
      </c>
      <c r="G134" s="27">
        <v>1455.2383913400001</v>
      </c>
      <c r="H134" s="27">
        <v>1438.7407206500011</v>
      </c>
      <c r="I134" s="27"/>
      <c r="J134" s="28">
        <f t="shared" si="12"/>
        <v>38.025684936527185</v>
      </c>
      <c r="K134" s="28">
        <f t="shared" si="13"/>
        <v>98.866325215980055</v>
      </c>
    </row>
    <row r="135" spans="1:14" s="3" customFormat="1" ht="13.5" x14ac:dyDescent="0.2">
      <c r="A135" s="3" t="s">
        <v>148</v>
      </c>
      <c r="C135" s="25"/>
      <c r="D135" s="26" t="s">
        <v>334</v>
      </c>
      <c r="E135" s="25"/>
      <c r="F135" s="27">
        <v>2057.0983150000002</v>
      </c>
      <c r="G135" s="27">
        <v>861.98457853000025</v>
      </c>
      <c r="H135" s="27">
        <v>860.19609373000014</v>
      </c>
      <c r="I135" s="27"/>
      <c r="J135" s="28">
        <f t="shared" si="12"/>
        <v>41.815993307543984</v>
      </c>
      <c r="K135" s="28">
        <f t="shared" si="13"/>
        <v>99.792515452764817</v>
      </c>
    </row>
    <row r="136" spans="1:14" s="3" customFormat="1" ht="13.5" x14ac:dyDescent="0.2">
      <c r="A136" s="3" t="s">
        <v>149</v>
      </c>
      <c r="C136" s="25"/>
      <c r="D136" s="26" t="s">
        <v>335</v>
      </c>
      <c r="E136" s="25"/>
      <c r="F136" s="27">
        <v>19983.656105999999</v>
      </c>
      <c r="G136" s="27">
        <v>8899.8648434000024</v>
      </c>
      <c r="H136" s="27">
        <v>8840.9265934499945</v>
      </c>
      <c r="I136" s="27"/>
      <c r="J136" s="28">
        <f t="shared" si="12"/>
        <v>44.240786303340904</v>
      </c>
      <c r="K136" s="28">
        <f t="shared" si="13"/>
        <v>99.337762415642572</v>
      </c>
    </row>
    <row r="137" spans="1:14" s="3" customFormat="1" ht="13.5" x14ac:dyDescent="0.2">
      <c r="A137" s="3" t="s">
        <v>150</v>
      </c>
      <c r="C137" s="25"/>
      <c r="D137" s="26" t="s">
        <v>336</v>
      </c>
      <c r="E137" s="25"/>
      <c r="F137" s="27">
        <v>1405.0269880000001</v>
      </c>
      <c r="G137" s="27">
        <v>436.95268970999996</v>
      </c>
      <c r="H137" s="27">
        <v>436.1171105300001</v>
      </c>
      <c r="I137" s="27"/>
      <c r="J137" s="28">
        <f t="shared" si="12"/>
        <v>31.039767510145509</v>
      </c>
      <c r="K137" s="28">
        <f t="shared" si="13"/>
        <v>99.80877124693879</v>
      </c>
    </row>
    <row r="138" spans="1:14" s="3" customFormat="1" ht="13.5" x14ac:dyDescent="0.2">
      <c r="A138" s="3" t="s">
        <v>151</v>
      </c>
      <c r="C138" s="25"/>
      <c r="D138" s="26" t="s">
        <v>337</v>
      </c>
      <c r="E138" s="25"/>
      <c r="F138" s="27">
        <v>1919.9353309999999</v>
      </c>
      <c r="G138" s="27">
        <v>635.23651473999996</v>
      </c>
      <c r="H138" s="27">
        <v>635.16526082000007</v>
      </c>
      <c r="I138" s="27"/>
      <c r="J138" s="28">
        <f t="shared" ref="J138:J201" si="18">+IF(H138=0,"0.0",(IF(F138=0,"n.a.",(H138/F138)*100)))</f>
        <v>33.082638282882876</v>
      </c>
      <c r="K138" s="28">
        <f t="shared" ref="K138:K201" si="19">+IF(G138=0,"0.0",(IF(H138=0,"n.a.",(H138/G138)*100)))</f>
        <v>99.988783088133872</v>
      </c>
    </row>
    <row r="139" spans="1:14" s="3" customFormat="1" ht="13.5" x14ac:dyDescent="0.2">
      <c r="A139" s="3" t="s">
        <v>152</v>
      </c>
      <c r="C139" s="25"/>
      <c r="D139" s="26" t="s">
        <v>338</v>
      </c>
      <c r="E139" s="25"/>
      <c r="F139" s="27">
        <v>801.071189</v>
      </c>
      <c r="G139" s="27">
        <v>231.79457039000002</v>
      </c>
      <c r="H139" s="27">
        <v>194.91512369000003</v>
      </c>
      <c r="I139" s="27"/>
      <c r="J139" s="28">
        <f t="shared" si="18"/>
        <v>24.331810501550819</v>
      </c>
      <c r="K139" s="28">
        <f t="shared" si="19"/>
        <v>84.089598544974791</v>
      </c>
    </row>
    <row r="140" spans="1:14" s="3" customFormat="1" ht="13.5" x14ac:dyDescent="0.2">
      <c r="A140" s="3" t="s">
        <v>154</v>
      </c>
      <c r="C140" s="25"/>
      <c r="D140" s="26" t="s">
        <v>340</v>
      </c>
      <c r="E140" s="25"/>
      <c r="F140" s="27">
        <v>716.344335</v>
      </c>
      <c r="G140" s="27">
        <v>266.45468111999992</v>
      </c>
      <c r="H140" s="27">
        <v>257.33899725999993</v>
      </c>
      <c r="I140" s="27"/>
      <c r="J140" s="28">
        <f t="shared" si="18"/>
        <v>35.923924387564249</v>
      </c>
      <c r="K140" s="28">
        <f t="shared" si="19"/>
        <v>96.578898962598942</v>
      </c>
    </row>
    <row r="141" spans="1:14" s="3" customFormat="1" ht="13.5" x14ac:dyDescent="0.2">
      <c r="A141" s="3" t="s">
        <v>155</v>
      </c>
      <c r="C141" s="25"/>
      <c r="D141" s="26" t="s">
        <v>341</v>
      </c>
      <c r="E141" s="25"/>
      <c r="F141" s="27">
        <v>429.99194199999999</v>
      </c>
      <c r="G141" s="27">
        <v>123.19554206000001</v>
      </c>
      <c r="H141" s="27">
        <v>123.17202527000001</v>
      </c>
      <c r="I141" s="27"/>
      <c r="J141" s="28">
        <f t="shared" si="18"/>
        <v>28.645193837144046</v>
      </c>
      <c r="K141" s="28">
        <f t="shared" si="19"/>
        <v>99.980911005701373</v>
      </c>
    </row>
    <row r="142" spans="1:14" s="3" customFormat="1" ht="13.5" x14ac:dyDescent="0.2">
      <c r="A142" s="3" t="s">
        <v>421</v>
      </c>
      <c r="C142" s="25"/>
      <c r="D142" s="26" t="s">
        <v>422</v>
      </c>
      <c r="E142" s="25"/>
      <c r="F142" s="27">
        <v>940.64885000000004</v>
      </c>
      <c r="G142" s="27">
        <v>318.70002500000004</v>
      </c>
      <c r="H142" s="27">
        <v>315.14173089000002</v>
      </c>
      <c r="I142" s="27"/>
      <c r="J142" s="28">
        <f t="shared" si="18"/>
        <v>33.502590354519654</v>
      </c>
      <c r="K142" s="28">
        <f t="shared" si="19"/>
        <v>98.883497385982309</v>
      </c>
    </row>
    <row r="143" spans="1:14" s="3" customFormat="1" ht="13.5" x14ac:dyDescent="0.2">
      <c r="A143" s="3" t="s">
        <v>423</v>
      </c>
      <c r="C143" s="25"/>
      <c r="D143" s="26" t="s">
        <v>424</v>
      </c>
      <c r="E143" s="25"/>
      <c r="F143" s="27">
        <v>2345.0660720000001</v>
      </c>
      <c r="G143" s="27">
        <v>1576.6112164599995</v>
      </c>
      <c r="H143" s="27">
        <v>1469.2236773599998</v>
      </c>
      <c r="I143" s="27"/>
      <c r="J143" s="28">
        <f t="shared" si="18"/>
        <v>62.651696466145445</v>
      </c>
      <c r="K143" s="28">
        <f t="shared" si="19"/>
        <v>93.188711460450008</v>
      </c>
    </row>
    <row r="144" spans="1:14" s="3" customFormat="1" ht="13.5" x14ac:dyDescent="0.2">
      <c r="A144" s="3" t="s">
        <v>156</v>
      </c>
      <c r="C144" s="25"/>
      <c r="D144" s="26" t="s">
        <v>342</v>
      </c>
      <c r="E144" s="25"/>
      <c r="F144" s="27">
        <v>41.759341999999997</v>
      </c>
      <c r="G144" s="27">
        <v>11.021326579999998</v>
      </c>
      <c r="H144" s="27">
        <v>9.6796896499999985</v>
      </c>
      <c r="I144" s="27"/>
      <c r="J144" s="28">
        <f t="shared" si="18"/>
        <v>23.179698688738913</v>
      </c>
      <c r="K144" s="28">
        <f t="shared" si="19"/>
        <v>87.826901596087168</v>
      </c>
    </row>
    <row r="145" spans="1:11" s="3" customFormat="1" ht="13.5" x14ac:dyDescent="0.2">
      <c r="A145" s="3" t="s">
        <v>157</v>
      </c>
      <c r="C145" s="25"/>
      <c r="D145" s="26" t="s">
        <v>17</v>
      </c>
      <c r="E145" s="25"/>
      <c r="F145" s="27">
        <v>6209.9091609999996</v>
      </c>
      <c r="G145" s="27">
        <v>3482.1817963799999</v>
      </c>
      <c r="H145" s="27">
        <v>3482.1817851399992</v>
      </c>
      <c r="I145" s="27"/>
      <c r="J145" s="28">
        <f t="shared" si="18"/>
        <v>56.074601010415634</v>
      </c>
      <c r="K145" s="28">
        <f t="shared" si="19"/>
        <v>99.99999967721385</v>
      </c>
    </row>
    <row r="146" spans="1:11" s="3" customFormat="1" ht="13.5" x14ac:dyDescent="0.2">
      <c r="A146" s="3" t="s">
        <v>158</v>
      </c>
      <c r="C146" s="25"/>
      <c r="D146" s="26" t="s">
        <v>343</v>
      </c>
      <c r="E146" s="25"/>
      <c r="F146" s="27">
        <v>224.22613000000001</v>
      </c>
      <c r="G146" s="27">
        <v>65.307460419999998</v>
      </c>
      <c r="H146" s="27">
        <v>63.529875350000005</v>
      </c>
      <c r="I146" s="27"/>
      <c r="J146" s="28">
        <f t="shared" si="18"/>
        <v>28.332949130415802</v>
      </c>
      <c r="K146" s="28">
        <f t="shared" si="19"/>
        <v>97.278128626395613</v>
      </c>
    </row>
    <row r="147" spans="1:11" s="3" customFormat="1" ht="13.5" x14ac:dyDescent="0.2">
      <c r="A147" s="3" t="s">
        <v>159</v>
      </c>
      <c r="C147" s="25"/>
      <c r="D147" s="26" t="s">
        <v>344</v>
      </c>
      <c r="E147" s="25"/>
      <c r="F147" s="27">
        <v>857.83434499999998</v>
      </c>
      <c r="G147" s="27">
        <v>365.93481565999997</v>
      </c>
      <c r="H147" s="27">
        <v>365.93481565999997</v>
      </c>
      <c r="I147" s="27"/>
      <c r="J147" s="28">
        <f t="shared" si="18"/>
        <v>42.657981438129525</v>
      </c>
      <c r="K147" s="28">
        <f t="shared" si="19"/>
        <v>100</v>
      </c>
    </row>
    <row r="148" spans="1:11" s="3" customFormat="1" ht="13.5" x14ac:dyDescent="0.2">
      <c r="A148" s="3" t="s">
        <v>160</v>
      </c>
      <c r="C148" s="25"/>
      <c r="D148" s="26" t="s">
        <v>345</v>
      </c>
      <c r="E148" s="25"/>
      <c r="F148" s="27">
        <v>104.800257</v>
      </c>
      <c r="G148" s="27">
        <v>24.893166390000001</v>
      </c>
      <c r="H148" s="27">
        <v>18.691787490000003</v>
      </c>
      <c r="I148" s="27"/>
      <c r="J148" s="28">
        <f t="shared" si="18"/>
        <v>17.835631347736104</v>
      </c>
      <c r="K148" s="28">
        <f t="shared" si="19"/>
        <v>75.088026959514494</v>
      </c>
    </row>
    <row r="149" spans="1:11" s="3" customFormat="1" ht="13.5" x14ac:dyDescent="0.2">
      <c r="A149" s="3" t="s">
        <v>425</v>
      </c>
      <c r="C149" s="25"/>
      <c r="D149" s="26" t="s">
        <v>426</v>
      </c>
      <c r="E149" s="25"/>
      <c r="F149" s="27">
        <v>289.68246399999998</v>
      </c>
      <c r="G149" s="27">
        <v>78.283273080000001</v>
      </c>
      <c r="H149" s="27">
        <v>49.922063030000004</v>
      </c>
      <c r="I149" s="27"/>
      <c r="J149" s="28">
        <f t="shared" si="18"/>
        <v>17.233374205902919</v>
      </c>
      <c r="K149" s="28">
        <f t="shared" si="19"/>
        <v>63.771047205682329</v>
      </c>
    </row>
    <row r="150" spans="1:11" s="3" customFormat="1" ht="13.5" x14ac:dyDescent="0.2">
      <c r="A150" s="3" t="s">
        <v>161</v>
      </c>
      <c r="C150" s="25"/>
      <c r="D150" s="26" t="s">
        <v>346</v>
      </c>
      <c r="E150" s="25"/>
      <c r="F150" s="27">
        <v>589.12924799999996</v>
      </c>
      <c r="G150" s="27">
        <v>510.67430915</v>
      </c>
      <c r="H150" s="27">
        <v>505.08130607999999</v>
      </c>
      <c r="I150" s="27"/>
      <c r="J150" s="28">
        <f t="shared" si="18"/>
        <v>85.733530934794132</v>
      </c>
      <c r="K150" s="28">
        <f t="shared" si="19"/>
        <v>98.904780802600129</v>
      </c>
    </row>
    <row r="151" spans="1:11" s="3" customFormat="1" ht="13.5" x14ac:dyDescent="0.2">
      <c r="C151" s="25"/>
      <c r="D151" s="26" t="s">
        <v>347</v>
      </c>
      <c r="E151" s="25"/>
      <c r="F151" s="27">
        <v>735.21287299999995</v>
      </c>
      <c r="G151" s="27">
        <v>637.1827097300004</v>
      </c>
      <c r="H151" s="27">
        <v>635.45516840000039</v>
      </c>
      <c r="I151" s="27"/>
      <c r="J151" s="28">
        <f t="shared" si="18"/>
        <v>86.431452948729913</v>
      </c>
      <c r="K151" s="28">
        <f t="shared" si="19"/>
        <v>99.728878184605477</v>
      </c>
    </row>
    <row r="152" spans="1:11" s="3" customFormat="1" ht="13.5" x14ac:dyDescent="0.2">
      <c r="A152" s="3" t="s">
        <v>162</v>
      </c>
      <c r="C152" s="21" t="s">
        <v>32</v>
      </c>
      <c r="D152" s="21"/>
      <c r="E152" s="22"/>
      <c r="F152" s="23">
        <f>+F153</f>
        <v>362.46</v>
      </c>
      <c r="G152" s="23">
        <f t="shared" ref="G152:H152" si="20">+G153</f>
        <v>303.49014899000008</v>
      </c>
      <c r="H152" s="23">
        <f t="shared" si="20"/>
        <v>303.49014899000008</v>
      </c>
      <c r="I152" s="23"/>
      <c r="J152" s="24">
        <f t="shared" si="18"/>
        <v>83.730659656237961</v>
      </c>
      <c r="K152" s="24">
        <f t="shared" si="19"/>
        <v>100</v>
      </c>
    </row>
    <row r="153" spans="1:11" s="3" customFormat="1" ht="13.5" x14ac:dyDescent="0.2">
      <c r="A153" s="3" t="s">
        <v>163</v>
      </c>
      <c r="C153" s="25"/>
      <c r="D153" s="26" t="s">
        <v>348</v>
      </c>
      <c r="E153" s="25"/>
      <c r="F153" s="27">
        <v>362.46</v>
      </c>
      <c r="G153" s="27">
        <v>303.49014899000008</v>
      </c>
      <c r="H153" s="27">
        <v>303.49014899000008</v>
      </c>
      <c r="I153" s="27"/>
      <c r="J153" s="28">
        <f t="shared" si="18"/>
        <v>83.730659656237961</v>
      </c>
      <c r="K153" s="28">
        <f t="shared" si="19"/>
        <v>100</v>
      </c>
    </row>
    <row r="154" spans="1:11" s="3" customFormat="1" ht="13.5" x14ac:dyDescent="0.2">
      <c r="A154" s="3" t="s">
        <v>164</v>
      </c>
      <c r="C154" s="21" t="s">
        <v>33</v>
      </c>
      <c r="D154" s="21"/>
      <c r="E154" s="22"/>
      <c r="F154" s="23">
        <f>SUM(F157:F161)+F155</f>
        <v>3980.8159729999998</v>
      </c>
      <c r="G154" s="23">
        <f t="shared" ref="G154:H154" si="21">SUM(G157:G161)+G155</f>
        <v>2028.4260017999995</v>
      </c>
      <c r="H154" s="23">
        <f t="shared" si="21"/>
        <v>2017.7547303199995</v>
      </c>
      <c r="I154" s="23"/>
      <c r="J154" s="24">
        <f t="shared" si="18"/>
        <v>50.686963276008733</v>
      </c>
      <c r="K154" s="24">
        <f t="shared" si="19"/>
        <v>99.473913691180726</v>
      </c>
    </row>
    <row r="155" spans="1:11" s="3" customFormat="1" ht="13.5" x14ac:dyDescent="0.2">
      <c r="A155" s="3" t="s">
        <v>164</v>
      </c>
      <c r="C155" s="25"/>
      <c r="D155" s="11" t="s">
        <v>34</v>
      </c>
      <c r="E155" s="25"/>
      <c r="F155" s="19">
        <f>+F156</f>
        <v>1726.6029000000001</v>
      </c>
      <c r="G155" s="19">
        <f t="shared" ref="G155:H155" si="22">+G156</f>
        <v>799.47921286999974</v>
      </c>
      <c r="H155" s="19">
        <f t="shared" si="22"/>
        <v>796.53718798999978</v>
      </c>
      <c r="I155" s="19"/>
      <c r="J155" s="29">
        <f t="shared" si="18"/>
        <v>46.13320109621035</v>
      </c>
      <c r="K155" s="29">
        <f t="shared" si="19"/>
        <v>99.632007332693675</v>
      </c>
    </row>
    <row r="156" spans="1:11" s="3" customFormat="1" ht="13.5" x14ac:dyDescent="0.2">
      <c r="A156" s="3" t="s">
        <v>165</v>
      </c>
      <c r="C156" s="25"/>
      <c r="D156" s="25"/>
      <c r="E156" s="26" t="s">
        <v>349</v>
      </c>
      <c r="F156" s="27">
        <v>1726.6029000000001</v>
      </c>
      <c r="G156" s="27">
        <v>799.47921286999974</v>
      </c>
      <c r="H156" s="27">
        <v>796.53718798999978</v>
      </c>
      <c r="I156" s="27"/>
      <c r="J156" s="28">
        <f t="shared" si="18"/>
        <v>46.13320109621035</v>
      </c>
      <c r="K156" s="28">
        <f t="shared" si="19"/>
        <v>99.632007332693675</v>
      </c>
    </row>
    <row r="157" spans="1:11" s="3" customFormat="1" ht="13.5" x14ac:dyDescent="0.2">
      <c r="A157" s="3" t="s">
        <v>166</v>
      </c>
      <c r="C157" s="25"/>
      <c r="D157" s="26" t="s">
        <v>350</v>
      </c>
      <c r="E157" s="25"/>
      <c r="F157" s="27">
        <v>907.11289299999999</v>
      </c>
      <c r="G157" s="27">
        <v>502.27909166999979</v>
      </c>
      <c r="H157" s="27">
        <v>499.26052196999973</v>
      </c>
      <c r="I157" s="27"/>
      <c r="J157" s="28">
        <f t="shared" si="18"/>
        <v>55.038410965458496</v>
      </c>
      <c r="K157" s="28">
        <f t="shared" si="19"/>
        <v>99.399025412353154</v>
      </c>
    </row>
    <row r="158" spans="1:11" s="3" customFormat="1" ht="13.5" x14ac:dyDescent="0.2">
      <c r="A158" s="3" t="s">
        <v>167</v>
      </c>
      <c r="C158" s="25"/>
      <c r="D158" s="26" t="s">
        <v>351</v>
      </c>
      <c r="E158" s="25"/>
      <c r="F158" s="27">
        <v>190.23459600000001</v>
      </c>
      <c r="G158" s="27">
        <v>81.298298489999993</v>
      </c>
      <c r="H158" s="27">
        <v>79.629028550000001</v>
      </c>
      <c r="I158" s="27"/>
      <c r="J158" s="28">
        <f t="shared" si="18"/>
        <v>41.858331883018792</v>
      </c>
      <c r="K158" s="28">
        <f t="shared" si="19"/>
        <v>97.946734469227152</v>
      </c>
    </row>
    <row r="159" spans="1:11" s="3" customFormat="1" ht="13.5" x14ac:dyDescent="0.2">
      <c r="A159" s="3" t="s">
        <v>168</v>
      </c>
      <c r="C159" s="25"/>
      <c r="D159" s="26" t="s">
        <v>352</v>
      </c>
      <c r="E159" s="25"/>
      <c r="F159" s="27">
        <v>578.537194</v>
      </c>
      <c r="G159" s="27">
        <v>273.51770903000011</v>
      </c>
      <c r="H159" s="27">
        <v>271.39501705000015</v>
      </c>
      <c r="I159" s="27"/>
      <c r="J159" s="28">
        <f t="shared" si="18"/>
        <v>46.910556462857279</v>
      </c>
      <c r="K159" s="28">
        <f t="shared" si="19"/>
        <v>99.223928868252131</v>
      </c>
    </row>
    <row r="160" spans="1:11" s="3" customFormat="1" ht="13.5" x14ac:dyDescent="0.2">
      <c r="A160" s="3" t="s">
        <v>169</v>
      </c>
      <c r="C160" s="25"/>
      <c r="D160" s="26" t="s">
        <v>353</v>
      </c>
      <c r="E160" s="25"/>
      <c r="F160" s="27">
        <v>84.522075000000001</v>
      </c>
      <c r="G160" s="27">
        <v>25.586495299999996</v>
      </c>
      <c r="H160" s="27">
        <v>25.528018849999999</v>
      </c>
      <c r="I160" s="27"/>
      <c r="J160" s="28">
        <f t="shared" si="18"/>
        <v>30.202782941616135</v>
      </c>
      <c r="K160" s="28">
        <f t="shared" si="19"/>
        <v>99.771455803874801</v>
      </c>
    </row>
    <row r="161" spans="1:11" s="3" customFormat="1" ht="13.5" x14ac:dyDescent="0.2">
      <c r="A161" s="3" t="s">
        <v>170</v>
      </c>
      <c r="C161" s="25"/>
      <c r="D161" s="26" t="s">
        <v>354</v>
      </c>
      <c r="E161" s="25"/>
      <c r="F161" s="27">
        <v>493.80631499999998</v>
      </c>
      <c r="G161" s="27">
        <v>346.26519443999968</v>
      </c>
      <c r="H161" s="27">
        <v>345.40495590999967</v>
      </c>
      <c r="I161" s="27"/>
      <c r="J161" s="28">
        <f t="shared" si="18"/>
        <v>69.947456202539598</v>
      </c>
      <c r="K161" s="28">
        <f t="shared" si="19"/>
        <v>99.751566561175395</v>
      </c>
    </row>
    <row r="162" spans="1:11" s="3" customFormat="1" ht="13.5" x14ac:dyDescent="0.2">
      <c r="A162" s="3" t="s">
        <v>171</v>
      </c>
      <c r="C162" s="21" t="s">
        <v>35</v>
      </c>
      <c r="D162" s="21"/>
      <c r="E162" s="22"/>
      <c r="F162" s="23">
        <f>SUM(F163:F174)</f>
        <v>24775.937284</v>
      </c>
      <c r="G162" s="23">
        <f t="shared" ref="G162:H162" si="23">SUM(G163:G174)</f>
        <v>12297.593487959999</v>
      </c>
      <c r="H162" s="23">
        <f t="shared" si="23"/>
        <v>11055.499601219999</v>
      </c>
      <c r="I162" s="23"/>
      <c r="J162" s="24">
        <f t="shared" si="18"/>
        <v>44.621922773268828</v>
      </c>
      <c r="K162" s="24">
        <f t="shared" si="19"/>
        <v>89.899699579791147</v>
      </c>
    </row>
    <row r="163" spans="1:11" s="3" customFormat="1" ht="13.5" x14ac:dyDescent="0.2">
      <c r="A163" s="3" t="s">
        <v>172</v>
      </c>
      <c r="C163" s="25"/>
      <c r="D163" s="26" t="s">
        <v>355</v>
      </c>
      <c r="E163" s="25"/>
      <c r="F163" s="27">
        <v>708.42046400000004</v>
      </c>
      <c r="G163" s="27">
        <v>353.43155867999997</v>
      </c>
      <c r="H163" s="27">
        <v>348.67156106999994</v>
      </c>
      <c r="I163" s="27"/>
      <c r="J163" s="28">
        <f t="shared" si="18"/>
        <v>49.218166158170149</v>
      </c>
      <c r="K163" s="28">
        <f t="shared" si="19"/>
        <v>98.653205268998121</v>
      </c>
    </row>
    <row r="164" spans="1:11" s="3" customFormat="1" ht="13.5" x14ac:dyDescent="0.2">
      <c r="A164" s="3" t="s">
        <v>173</v>
      </c>
      <c r="C164" s="25"/>
      <c r="D164" s="26" t="s">
        <v>356</v>
      </c>
      <c r="E164" s="25"/>
      <c r="F164" s="27">
        <v>400</v>
      </c>
      <c r="G164" s="27">
        <v>243.52764495</v>
      </c>
      <c r="H164" s="27">
        <v>239.07369592999999</v>
      </c>
      <c r="I164" s="27"/>
      <c r="J164" s="28">
        <f t="shared" si="18"/>
        <v>59.768423982499996</v>
      </c>
      <c r="K164" s="28">
        <f t="shared" si="19"/>
        <v>98.171070466798767</v>
      </c>
    </row>
    <row r="165" spans="1:11" s="3" customFormat="1" ht="13.5" x14ac:dyDescent="0.2">
      <c r="A165" s="3" t="s">
        <v>174</v>
      </c>
      <c r="C165" s="25"/>
      <c r="D165" s="26" t="s">
        <v>357</v>
      </c>
      <c r="E165" s="25"/>
      <c r="F165" s="27">
        <v>148.08170000000001</v>
      </c>
      <c r="G165" s="27">
        <v>293.07334107999998</v>
      </c>
      <c r="H165" s="27">
        <v>293.07334107999998</v>
      </c>
      <c r="I165" s="27"/>
      <c r="J165" s="28">
        <f t="shared" si="18"/>
        <v>197.91327428034654</v>
      </c>
      <c r="K165" s="28">
        <f t="shared" si="19"/>
        <v>100</v>
      </c>
    </row>
    <row r="166" spans="1:11" s="3" customFormat="1" ht="13.5" x14ac:dyDescent="0.2">
      <c r="A166" s="3" t="s">
        <v>175</v>
      </c>
      <c r="C166" s="25"/>
      <c r="D166" s="26" t="s">
        <v>358</v>
      </c>
      <c r="E166" s="25"/>
      <c r="F166" s="27">
        <v>184.59238999999999</v>
      </c>
      <c r="G166" s="27">
        <v>62.583527279999991</v>
      </c>
      <c r="H166" s="27">
        <v>59.057447889999999</v>
      </c>
      <c r="I166" s="27"/>
      <c r="J166" s="28">
        <f t="shared" si="18"/>
        <v>31.993435856158538</v>
      </c>
      <c r="K166" s="28">
        <f t="shared" si="19"/>
        <v>94.365802722776806</v>
      </c>
    </row>
    <row r="167" spans="1:11" s="3" customFormat="1" ht="13.5" x14ac:dyDescent="0.2">
      <c r="A167" s="3" t="s">
        <v>427</v>
      </c>
      <c r="C167" s="25"/>
      <c r="D167" s="26" t="s">
        <v>428</v>
      </c>
      <c r="E167" s="25"/>
      <c r="F167" s="27">
        <v>897.92483200000004</v>
      </c>
      <c r="G167" s="27">
        <v>488.33649438999953</v>
      </c>
      <c r="H167" s="27">
        <v>485.4394341999996</v>
      </c>
      <c r="I167" s="27"/>
      <c r="J167" s="28">
        <f t="shared" si="18"/>
        <v>54.062368797480765</v>
      </c>
      <c r="K167" s="28">
        <f t="shared" si="19"/>
        <v>99.406749193787221</v>
      </c>
    </row>
    <row r="168" spans="1:11" s="3" customFormat="1" ht="13.5" x14ac:dyDescent="0.2">
      <c r="A168" s="3" t="s">
        <v>176</v>
      </c>
      <c r="C168" s="25"/>
      <c r="D168" s="26" t="s">
        <v>359</v>
      </c>
      <c r="E168" s="25"/>
      <c r="F168" s="27">
        <v>9624.5226490000005</v>
      </c>
      <c r="G168" s="27">
        <v>5961.4450953899996</v>
      </c>
      <c r="H168" s="27">
        <v>5960.0516137199993</v>
      </c>
      <c r="I168" s="27"/>
      <c r="J168" s="28">
        <f t="shared" si="18"/>
        <v>61.925685367255653</v>
      </c>
      <c r="K168" s="28">
        <f t="shared" si="19"/>
        <v>99.976625102677247</v>
      </c>
    </row>
    <row r="169" spans="1:11" s="3" customFormat="1" ht="13.5" x14ac:dyDescent="0.2">
      <c r="A169" s="3" t="s">
        <v>177</v>
      </c>
      <c r="C169" s="25"/>
      <c r="D169" s="26" t="s">
        <v>360</v>
      </c>
      <c r="E169" s="25"/>
      <c r="F169" s="27">
        <v>193.15320600000001</v>
      </c>
      <c r="G169" s="27">
        <v>186.66940762999999</v>
      </c>
      <c r="H169" s="27">
        <v>184.97753401</v>
      </c>
      <c r="I169" s="27"/>
      <c r="J169" s="28">
        <f t="shared" si="18"/>
        <v>95.767260528929555</v>
      </c>
      <c r="K169" s="28">
        <f t="shared" si="19"/>
        <v>99.093652440707643</v>
      </c>
    </row>
    <row r="170" spans="1:11" s="3" customFormat="1" ht="13.5" x14ac:dyDescent="0.2">
      <c r="A170" s="3" t="s">
        <v>429</v>
      </c>
      <c r="C170" s="25"/>
      <c r="D170" s="26" t="s">
        <v>432</v>
      </c>
      <c r="E170" s="25"/>
      <c r="F170" s="27">
        <v>125.709424</v>
      </c>
      <c r="G170" s="27">
        <v>3.0015608699999996</v>
      </c>
      <c r="H170" s="27">
        <v>2.6442892200000006</v>
      </c>
      <c r="I170" s="27"/>
      <c r="J170" s="28">
        <f t="shared" si="18"/>
        <v>2.1034932273653566</v>
      </c>
      <c r="K170" s="28">
        <f t="shared" si="19"/>
        <v>88.097137940101177</v>
      </c>
    </row>
    <row r="171" spans="1:11" s="3" customFormat="1" ht="13.5" x14ac:dyDescent="0.2">
      <c r="A171" s="3" t="s">
        <v>430</v>
      </c>
      <c r="C171" s="25"/>
      <c r="D171" s="26" t="s">
        <v>433</v>
      </c>
      <c r="E171" s="25"/>
      <c r="F171" s="27">
        <v>9362.5826699999998</v>
      </c>
      <c r="G171" s="27">
        <v>3486.9171583100006</v>
      </c>
      <c r="H171" s="27">
        <v>2264.1718217200005</v>
      </c>
      <c r="I171" s="27"/>
      <c r="J171" s="28">
        <f t="shared" si="18"/>
        <v>24.183197110504132</v>
      </c>
      <c r="K171" s="28">
        <f t="shared" si="19"/>
        <v>64.93334137073029</v>
      </c>
    </row>
    <row r="172" spans="1:11" s="3" customFormat="1" ht="13.5" x14ac:dyDescent="0.2">
      <c r="A172" s="3" t="s">
        <v>431</v>
      </c>
      <c r="C172" s="25"/>
      <c r="D172" s="26" t="s">
        <v>434</v>
      </c>
      <c r="E172" s="25"/>
      <c r="F172" s="27">
        <v>2562.3858180000002</v>
      </c>
      <c r="G172" s="27">
        <v>1085.5782472599999</v>
      </c>
      <c r="H172" s="27">
        <v>1085.3951102599999</v>
      </c>
      <c r="I172" s="27"/>
      <c r="J172" s="28">
        <f t="shared" si="18"/>
        <v>42.358769808801675</v>
      </c>
      <c r="K172" s="28">
        <f t="shared" si="19"/>
        <v>99.98313000463466</v>
      </c>
    </row>
    <row r="173" spans="1:11" s="3" customFormat="1" ht="13.5" x14ac:dyDescent="0.2">
      <c r="C173" s="25"/>
      <c r="D173" s="26" t="s">
        <v>361</v>
      </c>
      <c r="E173" s="25"/>
      <c r="F173" s="27">
        <v>315.017785</v>
      </c>
      <c r="G173" s="27">
        <v>130.32096948999998</v>
      </c>
      <c r="H173" s="27">
        <v>130.23526949000001</v>
      </c>
      <c r="I173" s="27"/>
      <c r="J173" s="28">
        <f t="shared" si="18"/>
        <v>41.342195803325836</v>
      </c>
      <c r="K173" s="28">
        <f t="shared" si="19"/>
        <v>99.934239286021779</v>
      </c>
    </row>
    <row r="174" spans="1:11" s="3" customFormat="1" ht="13.5" x14ac:dyDescent="0.2">
      <c r="A174" s="3" t="s">
        <v>178</v>
      </c>
      <c r="C174" s="25"/>
      <c r="D174" s="26" t="s">
        <v>465</v>
      </c>
      <c r="E174" s="25"/>
      <c r="F174" s="27">
        <v>253.546346</v>
      </c>
      <c r="G174" s="27">
        <v>2.7084826299999998</v>
      </c>
      <c r="H174" s="27">
        <v>2.7084826299999998</v>
      </c>
      <c r="I174" s="27"/>
      <c r="J174" s="28">
        <f t="shared" si="18"/>
        <v>1.0682396621878352</v>
      </c>
      <c r="K174" s="28">
        <f t="shared" si="19"/>
        <v>100</v>
      </c>
    </row>
    <row r="175" spans="1:11" s="3" customFormat="1" ht="13.5" x14ac:dyDescent="0.2">
      <c r="A175" s="3" t="s">
        <v>179</v>
      </c>
      <c r="C175" s="21" t="s">
        <v>36</v>
      </c>
      <c r="D175" s="21"/>
      <c r="E175" s="22"/>
      <c r="F175" s="23">
        <f>SUM(F179:F193)+F176</f>
        <v>47184.504926999994</v>
      </c>
      <c r="G175" s="23">
        <f>SUM(G179:G193)+G176</f>
        <v>19624.881068309998</v>
      </c>
      <c r="H175" s="23">
        <f>SUM(H179:H193)+H176</f>
        <v>18801.404833500004</v>
      </c>
      <c r="I175" s="23"/>
      <c r="J175" s="24">
        <f t="shared" si="18"/>
        <v>39.84656586434042</v>
      </c>
      <c r="K175" s="24">
        <f t="shared" si="19"/>
        <v>95.803917323403638</v>
      </c>
    </row>
    <row r="176" spans="1:11" s="3" customFormat="1" ht="13.5" x14ac:dyDescent="0.2">
      <c r="A176" s="3" t="s">
        <v>179</v>
      </c>
      <c r="C176" s="25"/>
      <c r="D176" s="11" t="s">
        <v>37</v>
      </c>
      <c r="E176" s="25"/>
      <c r="F176" s="19">
        <f>+F177+F178</f>
        <v>5235.1591859999999</v>
      </c>
      <c r="G176" s="19">
        <f t="shared" ref="G176:H176" si="24">+G177+G178</f>
        <v>3367.3939005699999</v>
      </c>
      <c r="H176" s="19">
        <f t="shared" si="24"/>
        <v>3353.3949933100002</v>
      </c>
      <c r="I176" s="19"/>
      <c r="J176" s="29">
        <f t="shared" si="18"/>
        <v>64.055263157570025</v>
      </c>
      <c r="K176" s="29">
        <f t="shared" si="19"/>
        <v>99.584280673026399</v>
      </c>
    </row>
    <row r="177" spans="1:11" s="3" customFormat="1" ht="13.5" x14ac:dyDescent="0.2">
      <c r="A177" s="3" t="s">
        <v>181</v>
      </c>
      <c r="B177" s="3" t="s">
        <v>180</v>
      </c>
      <c r="C177" s="25"/>
      <c r="D177" s="25"/>
      <c r="E177" s="26" t="s">
        <v>362</v>
      </c>
      <c r="F177" s="27">
        <v>5178.0374899999997</v>
      </c>
      <c r="G177" s="27">
        <v>3356.7523447499998</v>
      </c>
      <c r="H177" s="27">
        <v>3344.8660668400003</v>
      </c>
      <c r="I177" s="27"/>
      <c r="J177" s="28">
        <f t="shared" si="18"/>
        <v>64.597177469257772</v>
      </c>
      <c r="K177" s="28">
        <f t="shared" si="19"/>
        <v>99.645899468020332</v>
      </c>
    </row>
    <row r="178" spans="1:11" s="3" customFormat="1" ht="13.5" x14ac:dyDescent="0.2">
      <c r="A178" s="3" t="s">
        <v>182</v>
      </c>
      <c r="C178" s="26"/>
      <c r="D178" s="25"/>
      <c r="E178" s="26" t="s">
        <v>363</v>
      </c>
      <c r="F178" s="27">
        <v>57.121696</v>
      </c>
      <c r="G178" s="27">
        <v>10.641555819999999</v>
      </c>
      <c r="H178" s="27">
        <v>8.5289264699999983</v>
      </c>
      <c r="I178" s="27"/>
      <c r="J178" s="28">
        <f t="shared" si="18"/>
        <v>14.931150626199891</v>
      </c>
      <c r="K178" s="28">
        <f t="shared" si="19"/>
        <v>80.147363921829239</v>
      </c>
    </row>
    <row r="179" spans="1:11" s="3" customFormat="1" ht="13.5" x14ac:dyDescent="0.2">
      <c r="A179" s="3" t="s">
        <v>183</v>
      </c>
      <c r="C179" s="25"/>
      <c r="D179" s="26" t="s">
        <v>364</v>
      </c>
      <c r="E179" s="25"/>
      <c r="F179" s="27">
        <v>2568.1081340000001</v>
      </c>
      <c r="G179" s="27">
        <v>1052.1764793700002</v>
      </c>
      <c r="H179" s="27">
        <v>1038.31336644</v>
      </c>
      <c r="I179" s="27"/>
      <c r="J179" s="28">
        <f t="shared" si="18"/>
        <v>40.431061009209046</v>
      </c>
      <c r="K179" s="28">
        <f t="shared" si="19"/>
        <v>98.682434629378818</v>
      </c>
    </row>
    <row r="180" spans="1:11" s="3" customFormat="1" ht="13.5" x14ac:dyDescent="0.2">
      <c r="A180" s="3" t="s">
        <v>184</v>
      </c>
      <c r="C180" s="25"/>
      <c r="D180" s="26" t="s">
        <v>365</v>
      </c>
      <c r="E180" s="25"/>
      <c r="F180" s="27">
        <v>447.20788700000003</v>
      </c>
      <c r="G180" s="27">
        <v>119.53797086000004</v>
      </c>
      <c r="H180" s="27">
        <v>117.84759219000003</v>
      </c>
      <c r="I180" s="27"/>
      <c r="J180" s="28">
        <f t="shared" si="18"/>
        <v>26.351859082932506</v>
      </c>
      <c r="K180" s="28">
        <f t="shared" si="19"/>
        <v>98.585906504988486</v>
      </c>
    </row>
    <row r="181" spans="1:11" s="3" customFormat="1" ht="13.5" x14ac:dyDescent="0.2">
      <c r="A181" s="3" t="s">
        <v>185</v>
      </c>
      <c r="C181" s="25"/>
      <c r="D181" s="26" t="s">
        <v>366</v>
      </c>
      <c r="E181" s="25"/>
      <c r="F181" s="27">
        <v>993.14000899999996</v>
      </c>
      <c r="G181" s="27">
        <v>331.70118672000012</v>
      </c>
      <c r="H181" s="27">
        <v>307.13624382000006</v>
      </c>
      <c r="I181" s="27"/>
      <c r="J181" s="28">
        <f t="shared" si="18"/>
        <v>30.925774919616604</v>
      </c>
      <c r="K181" s="28">
        <f t="shared" si="19"/>
        <v>92.594255346835368</v>
      </c>
    </row>
    <row r="182" spans="1:11" s="3" customFormat="1" ht="13.5" x14ac:dyDescent="0.2">
      <c r="A182" s="3" t="s">
        <v>186</v>
      </c>
      <c r="C182" s="25"/>
      <c r="D182" s="26" t="s">
        <v>367</v>
      </c>
      <c r="E182" s="25"/>
      <c r="F182" s="27">
        <v>5736.9090340000002</v>
      </c>
      <c r="G182" s="27">
        <v>3241.2438752299981</v>
      </c>
      <c r="H182" s="27">
        <v>3025.6300963800063</v>
      </c>
      <c r="I182" s="27"/>
      <c r="J182" s="28">
        <f t="shared" si="18"/>
        <v>52.739725842757821</v>
      </c>
      <c r="K182" s="28">
        <f t="shared" si="19"/>
        <v>93.347807596406426</v>
      </c>
    </row>
    <row r="183" spans="1:11" s="3" customFormat="1" ht="13.5" x14ac:dyDescent="0.2">
      <c r="A183" s="3" t="s">
        <v>187</v>
      </c>
      <c r="C183" s="25"/>
      <c r="D183" s="26" t="s">
        <v>368</v>
      </c>
      <c r="E183" s="25"/>
      <c r="F183" s="27">
        <v>193.42530500000001</v>
      </c>
      <c r="G183" s="27">
        <v>50.079068690000014</v>
      </c>
      <c r="H183" s="27">
        <v>47.363285770000026</v>
      </c>
      <c r="I183" s="27"/>
      <c r="J183" s="28">
        <f t="shared" si="18"/>
        <v>24.48660260352182</v>
      </c>
      <c r="K183" s="28">
        <f t="shared" si="19"/>
        <v>94.577009934407414</v>
      </c>
    </row>
    <row r="184" spans="1:11" s="3" customFormat="1" ht="13.5" x14ac:dyDescent="0.2">
      <c r="A184" s="3" t="s">
        <v>188</v>
      </c>
      <c r="C184" s="25"/>
      <c r="D184" s="26" t="s">
        <v>369</v>
      </c>
      <c r="E184" s="25"/>
      <c r="F184" s="27">
        <v>6547.9667659999996</v>
      </c>
      <c r="G184" s="27">
        <v>1276.7343070300003</v>
      </c>
      <c r="H184" s="27">
        <v>1200.8558777599997</v>
      </c>
      <c r="I184" s="27"/>
      <c r="J184" s="28">
        <f t="shared" si="18"/>
        <v>18.339370382809296</v>
      </c>
      <c r="K184" s="28">
        <f t="shared" si="19"/>
        <v>94.056834781348314</v>
      </c>
    </row>
    <row r="185" spans="1:11" s="3" customFormat="1" ht="13.5" x14ac:dyDescent="0.2">
      <c r="A185" s="3" t="s">
        <v>189</v>
      </c>
      <c r="C185" s="25"/>
      <c r="D185" s="26" t="s">
        <v>370</v>
      </c>
      <c r="E185" s="25"/>
      <c r="F185" s="27">
        <v>4516.1019969999998</v>
      </c>
      <c r="G185" s="27">
        <v>868.17409289000011</v>
      </c>
      <c r="H185" s="27">
        <v>835.87238686000012</v>
      </c>
      <c r="I185" s="27"/>
      <c r="J185" s="28">
        <f t="shared" si="18"/>
        <v>18.508713652066795</v>
      </c>
      <c r="K185" s="28">
        <f t="shared" si="19"/>
        <v>96.279351538529184</v>
      </c>
    </row>
    <row r="186" spans="1:11" s="3" customFormat="1" ht="13.5" x14ac:dyDescent="0.2">
      <c r="A186" s="3" t="s">
        <v>435</v>
      </c>
      <c r="C186" s="25"/>
      <c r="D186" s="26" t="s">
        <v>436</v>
      </c>
      <c r="E186" s="25"/>
      <c r="F186" s="27">
        <v>3430.9228320000002</v>
      </c>
      <c r="G186" s="27">
        <v>610.54181241999993</v>
      </c>
      <c r="H186" s="27">
        <v>591.22730294999985</v>
      </c>
      <c r="I186" s="27"/>
      <c r="J186" s="28">
        <f t="shared" si="18"/>
        <v>17.232311302243822</v>
      </c>
      <c r="K186" s="28">
        <f t="shared" si="19"/>
        <v>96.836496849668123</v>
      </c>
    </row>
    <row r="187" spans="1:11" s="3" customFormat="1" ht="13.5" x14ac:dyDescent="0.2">
      <c r="A187" s="3" t="s">
        <v>190</v>
      </c>
      <c r="C187" s="25"/>
      <c r="D187" s="26" t="s">
        <v>371</v>
      </c>
      <c r="E187" s="25"/>
      <c r="F187" s="27">
        <v>679.38762799999995</v>
      </c>
      <c r="G187" s="27">
        <v>304.04928751</v>
      </c>
      <c r="H187" s="27">
        <v>258.9028306300001</v>
      </c>
      <c r="I187" s="27"/>
      <c r="J187" s="28">
        <f t="shared" si="18"/>
        <v>38.10826396591375</v>
      </c>
      <c r="K187" s="28">
        <f t="shared" si="19"/>
        <v>85.151599186524962</v>
      </c>
    </row>
    <row r="188" spans="1:11" s="3" customFormat="1" ht="13.5" x14ac:dyDescent="0.2">
      <c r="A188" s="3" t="s">
        <v>191</v>
      </c>
      <c r="C188" s="25"/>
      <c r="D188" s="26" t="s">
        <v>372</v>
      </c>
      <c r="E188" s="25"/>
      <c r="F188" s="27">
        <v>240.50178199999999</v>
      </c>
      <c r="G188" s="27">
        <v>87.116086879999997</v>
      </c>
      <c r="H188" s="27">
        <v>87.106579260000004</v>
      </c>
      <c r="I188" s="27"/>
      <c r="J188" s="28">
        <f t="shared" si="18"/>
        <v>36.218683510627798</v>
      </c>
      <c r="K188" s="28">
        <f t="shared" si="19"/>
        <v>99.989086263696521</v>
      </c>
    </row>
    <row r="189" spans="1:11" s="3" customFormat="1" ht="13.5" x14ac:dyDescent="0.2">
      <c r="A189" s="3" t="s">
        <v>192</v>
      </c>
      <c r="C189" s="25"/>
      <c r="D189" s="26" t="s">
        <v>9</v>
      </c>
      <c r="E189" s="25"/>
      <c r="F189" s="27">
        <v>647.22696800000006</v>
      </c>
      <c r="G189" s="27">
        <v>149.34240401000002</v>
      </c>
      <c r="H189" s="27">
        <v>146.20191384999995</v>
      </c>
      <c r="I189" s="27"/>
      <c r="J189" s="28">
        <f t="shared" si="18"/>
        <v>22.588971269503705</v>
      </c>
      <c r="K189" s="28">
        <f t="shared" si="19"/>
        <v>97.897120927697273</v>
      </c>
    </row>
    <row r="190" spans="1:11" s="3" customFormat="1" ht="13.5" x14ac:dyDescent="0.2">
      <c r="A190" s="3" t="s">
        <v>193</v>
      </c>
      <c r="C190" s="25"/>
      <c r="D190" s="26" t="s">
        <v>373</v>
      </c>
      <c r="E190" s="25"/>
      <c r="F190" s="27">
        <v>9990.8807589999997</v>
      </c>
      <c r="G190" s="27">
        <v>4630.822444899999</v>
      </c>
      <c r="H190" s="27">
        <v>4503.5455594099994</v>
      </c>
      <c r="I190" s="27"/>
      <c r="J190" s="28">
        <f t="shared" si="18"/>
        <v>45.076561997330508</v>
      </c>
      <c r="K190" s="28">
        <f t="shared" si="19"/>
        <v>97.251527412151773</v>
      </c>
    </row>
    <row r="191" spans="1:11" s="3" customFormat="1" ht="13.5" x14ac:dyDescent="0.2">
      <c r="A191" s="3" t="s">
        <v>194</v>
      </c>
      <c r="C191" s="25"/>
      <c r="D191" s="26" t="s">
        <v>374</v>
      </c>
      <c r="E191" s="25"/>
      <c r="F191" s="27">
        <v>2974.1011429999999</v>
      </c>
      <c r="G191" s="27">
        <v>2348.9785504199999</v>
      </c>
      <c r="H191" s="27">
        <v>2169.5623790700001</v>
      </c>
      <c r="I191" s="27"/>
      <c r="J191" s="28">
        <f t="shared" si="18"/>
        <v>72.948506952307113</v>
      </c>
      <c r="K191" s="28">
        <f t="shared" si="19"/>
        <v>92.36194935377678</v>
      </c>
    </row>
    <row r="192" spans="1:11" s="3" customFormat="1" ht="13.5" x14ac:dyDescent="0.2">
      <c r="A192" s="3" t="s">
        <v>195</v>
      </c>
      <c r="C192" s="25"/>
      <c r="D192" s="26" t="s">
        <v>375</v>
      </c>
      <c r="E192" s="25"/>
      <c r="F192" s="27">
        <v>2462.7489559999999</v>
      </c>
      <c r="G192" s="27">
        <v>921.62992748000011</v>
      </c>
      <c r="H192" s="27">
        <v>868.42391485999997</v>
      </c>
      <c r="I192" s="27"/>
      <c r="J192" s="28">
        <f t="shared" si="18"/>
        <v>35.26238079379781</v>
      </c>
      <c r="K192" s="28">
        <f t="shared" si="19"/>
        <v>94.226965614551972</v>
      </c>
    </row>
    <row r="193" spans="1:11" s="3" customFormat="1" ht="13.5" x14ac:dyDescent="0.2">
      <c r="A193" s="3" t="s">
        <v>196</v>
      </c>
      <c r="C193" s="25"/>
      <c r="D193" s="26" t="s">
        <v>376</v>
      </c>
      <c r="E193" s="25"/>
      <c r="F193" s="27">
        <v>520.71654100000001</v>
      </c>
      <c r="G193" s="27">
        <v>265.35967332999996</v>
      </c>
      <c r="H193" s="27">
        <v>250.02051094000001</v>
      </c>
      <c r="I193" s="27"/>
      <c r="J193" s="28">
        <f t="shared" si="18"/>
        <v>48.014704979383396</v>
      </c>
      <c r="K193" s="28">
        <f t="shared" si="19"/>
        <v>94.219482486728779</v>
      </c>
    </row>
    <row r="194" spans="1:11" s="3" customFormat="1" ht="13.5" x14ac:dyDescent="0.2">
      <c r="A194" s="3" t="s">
        <v>197</v>
      </c>
      <c r="C194" s="21" t="s">
        <v>38</v>
      </c>
      <c r="D194" s="21"/>
      <c r="E194" s="22"/>
      <c r="F194" s="23">
        <f>+F195+F196</f>
        <v>11767.993836</v>
      </c>
      <c r="G194" s="23">
        <f t="shared" ref="G194:H194" si="25">+G195+G196</f>
        <v>4432.3957136200006</v>
      </c>
      <c r="H194" s="23">
        <f t="shared" si="25"/>
        <v>4316.224674730006</v>
      </c>
      <c r="I194" s="23"/>
      <c r="J194" s="24">
        <f t="shared" si="18"/>
        <v>36.677659207519717</v>
      </c>
      <c r="K194" s="24">
        <f t="shared" si="19"/>
        <v>97.379046312741863</v>
      </c>
    </row>
    <row r="195" spans="1:11" s="3" customFormat="1" ht="13.5" x14ac:dyDescent="0.2">
      <c r="A195" s="3" t="s">
        <v>198</v>
      </c>
      <c r="C195" s="25"/>
      <c r="D195" s="26" t="s">
        <v>377</v>
      </c>
      <c r="E195" s="25"/>
      <c r="F195" s="27">
        <v>9787.4665100000002</v>
      </c>
      <c r="G195" s="27">
        <v>3707.5325953800011</v>
      </c>
      <c r="H195" s="27">
        <v>3607.320579660005</v>
      </c>
      <c r="I195" s="27"/>
      <c r="J195" s="28">
        <f t="shared" si="18"/>
        <v>36.856530502294461</v>
      </c>
      <c r="K195" s="28">
        <f t="shared" si="19"/>
        <v>97.297069866766066</v>
      </c>
    </row>
    <row r="196" spans="1:11" s="3" customFormat="1" ht="13.5" x14ac:dyDescent="0.2">
      <c r="A196" s="3" t="s">
        <v>199</v>
      </c>
      <c r="C196" s="25"/>
      <c r="D196" s="26" t="s">
        <v>378</v>
      </c>
      <c r="E196" s="25"/>
      <c r="F196" s="27">
        <v>1980.5273259999999</v>
      </c>
      <c r="G196" s="27">
        <v>724.86311823999927</v>
      </c>
      <c r="H196" s="27">
        <v>708.90409507000061</v>
      </c>
      <c r="I196" s="27"/>
      <c r="J196" s="28">
        <f t="shared" si="18"/>
        <v>35.793704321250083</v>
      </c>
      <c r="K196" s="28">
        <f t="shared" si="19"/>
        <v>97.798339746027096</v>
      </c>
    </row>
    <row r="197" spans="1:11" s="3" customFormat="1" ht="13.5" x14ac:dyDescent="0.2">
      <c r="A197" s="3" t="s">
        <v>200</v>
      </c>
      <c r="C197" s="21" t="s">
        <v>39</v>
      </c>
      <c r="D197" s="21"/>
      <c r="E197" s="22"/>
      <c r="F197" s="23">
        <f>+F198</f>
        <v>10201.299999999999</v>
      </c>
      <c r="G197" s="23">
        <f t="shared" ref="G197:H197" si="26">+G198</f>
        <v>4381.01</v>
      </c>
      <c r="H197" s="23">
        <f t="shared" si="26"/>
        <v>4381.01</v>
      </c>
      <c r="I197" s="23"/>
      <c r="J197" s="24">
        <f t="shared" si="18"/>
        <v>42.945604971915351</v>
      </c>
      <c r="K197" s="24">
        <f t="shared" si="19"/>
        <v>100</v>
      </c>
    </row>
    <row r="198" spans="1:11" s="3" customFormat="1" ht="13.5" x14ac:dyDescent="0.2">
      <c r="A198" s="3" t="s">
        <v>201</v>
      </c>
      <c r="C198" s="25"/>
      <c r="D198" s="26" t="s">
        <v>379</v>
      </c>
      <c r="E198" s="25"/>
      <c r="F198" s="27">
        <v>10201.299999999999</v>
      </c>
      <c r="G198" s="27">
        <v>4381.01</v>
      </c>
      <c r="H198" s="27">
        <v>4381.01</v>
      </c>
      <c r="I198" s="27"/>
      <c r="J198" s="28">
        <f t="shared" si="18"/>
        <v>42.945604971915351</v>
      </c>
      <c r="K198" s="28">
        <f t="shared" si="19"/>
        <v>100</v>
      </c>
    </row>
    <row r="199" spans="1:11" s="3" customFormat="1" ht="13.5" x14ac:dyDescent="0.2">
      <c r="A199" s="3" t="s">
        <v>202</v>
      </c>
      <c r="C199" s="21" t="s">
        <v>40</v>
      </c>
      <c r="D199" s="21"/>
      <c r="E199" s="22"/>
      <c r="F199" s="23">
        <f>SUM(F204:F217)+F200</f>
        <v>102729.491507</v>
      </c>
      <c r="G199" s="23">
        <f t="shared" ref="G199:H199" si="27">SUM(G204:G217)+G200</f>
        <v>55176.738035430011</v>
      </c>
      <c r="H199" s="23">
        <f t="shared" si="27"/>
        <v>54736.061526900012</v>
      </c>
      <c r="I199" s="23"/>
      <c r="J199" s="24">
        <f t="shared" si="18"/>
        <v>53.281740933342682</v>
      </c>
      <c r="K199" s="24">
        <f t="shared" si="19"/>
        <v>99.201336425058273</v>
      </c>
    </row>
    <row r="200" spans="1:11" s="3" customFormat="1" ht="13.5" x14ac:dyDescent="0.2">
      <c r="A200" s="3" t="s">
        <v>202</v>
      </c>
      <c r="B200" s="3" t="s">
        <v>203</v>
      </c>
      <c r="C200" s="25"/>
      <c r="D200" s="11" t="s">
        <v>17</v>
      </c>
      <c r="E200" s="25"/>
      <c r="F200" s="19">
        <f>+F201+F202+F203</f>
        <v>46804.407931999995</v>
      </c>
      <c r="G200" s="19">
        <f t="shared" ref="G200:H200" si="28">+G201+G202+G203</f>
        <v>25248.948774280012</v>
      </c>
      <c r="H200" s="19">
        <f t="shared" si="28"/>
        <v>25208.047444610009</v>
      </c>
      <c r="I200" s="19"/>
      <c r="J200" s="29">
        <f t="shared" si="18"/>
        <v>53.858276513685723</v>
      </c>
      <c r="K200" s="29">
        <f t="shared" si="19"/>
        <v>99.838007791787092</v>
      </c>
    </row>
    <row r="201" spans="1:11" s="3" customFormat="1" ht="13.5" x14ac:dyDescent="0.2">
      <c r="A201" s="3" t="s">
        <v>204</v>
      </c>
      <c r="B201" s="3" t="s">
        <v>203</v>
      </c>
      <c r="C201" s="25"/>
      <c r="D201" s="25"/>
      <c r="E201" s="26" t="s">
        <v>17</v>
      </c>
      <c r="F201" s="27">
        <v>46327.572254999999</v>
      </c>
      <c r="G201" s="27">
        <v>25073.240436560009</v>
      </c>
      <c r="H201" s="27">
        <v>25041.013649020009</v>
      </c>
      <c r="I201" s="27"/>
      <c r="J201" s="28">
        <f t="shared" si="18"/>
        <v>54.052074024486373</v>
      </c>
      <c r="K201" s="28">
        <f t="shared" si="19"/>
        <v>99.871469395343865</v>
      </c>
    </row>
    <row r="202" spans="1:11" s="3" customFormat="1" ht="13.5" x14ac:dyDescent="0.2">
      <c r="A202" s="3" t="s">
        <v>205</v>
      </c>
      <c r="B202" s="3" t="s">
        <v>203</v>
      </c>
      <c r="C202" s="25"/>
      <c r="D202" s="25"/>
      <c r="E202" s="26" t="s">
        <v>248</v>
      </c>
      <c r="F202" s="27">
        <v>446.238494</v>
      </c>
      <c r="G202" s="27">
        <v>167.61628356999998</v>
      </c>
      <c r="H202" s="27">
        <v>159.46284707000001</v>
      </c>
      <c r="I202" s="27"/>
      <c r="J202" s="28">
        <f t="shared" ref="J202:J247" si="29">+IF(H202=0,"0.0",(IF(F202=0,"n.a.",(H202/F202)*100)))</f>
        <v>35.734892711877968</v>
      </c>
      <c r="K202" s="28">
        <f t="shared" ref="K202:K247" si="30">+IF(G202=0,"0.0",(IF(H202=0,"n.a.",(H202/G202)*100)))</f>
        <v>95.135653692861581</v>
      </c>
    </row>
    <row r="203" spans="1:11" s="3" customFormat="1" ht="13.5" x14ac:dyDescent="0.2">
      <c r="A203" s="3" t="s">
        <v>206</v>
      </c>
      <c r="B203" s="3" t="s">
        <v>203</v>
      </c>
      <c r="C203" s="25"/>
      <c r="D203" s="25"/>
      <c r="E203" s="26" t="s">
        <v>249</v>
      </c>
      <c r="F203" s="27">
        <v>30.597183000000001</v>
      </c>
      <c r="G203" s="27">
        <v>8.0920541499999992</v>
      </c>
      <c r="H203" s="27">
        <v>7.57094852</v>
      </c>
      <c r="I203" s="27"/>
      <c r="J203" s="28">
        <f t="shared" si="29"/>
        <v>24.743939728046204</v>
      </c>
      <c r="K203" s="28">
        <f t="shared" si="30"/>
        <v>93.560279993924667</v>
      </c>
    </row>
    <row r="204" spans="1:11" s="3" customFormat="1" ht="13.5" x14ac:dyDescent="0.2">
      <c r="A204" s="3" t="s">
        <v>207</v>
      </c>
      <c r="C204" s="25"/>
      <c r="D204" s="26" t="s">
        <v>380</v>
      </c>
      <c r="E204" s="25"/>
      <c r="F204" s="27">
        <v>1641.736615</v>
      </c>
      <c r="G204" s="27">
        <v>1641.736615</v>
      </c>
      <c r="H204" s="27">
        <v>1641.736615</v>
      </c>
      <c r="I204" s="27"/>
      <c r="J204" s="28">
        <f t="shared" si="29"/>
        <v>100</v>
      </c>
      <c r="K204" s="28">
        <f t="shared" si="30"/>
        <v>100</v>
      </c>
    </row>
    <row r="205" spans="1:11" s="3" customFormat="1" ht="13.5" x14ac:dyDescent="0.2">
      <c r="A205" s="3" t="s">
        <v>208</v>
      </c>
      <c r="C205" s="25"/>
      <c r="D205" s="26" t="s">
        <v>381</v>
      </c>
      <c r="E205" s="25"/>
      <c r="F205" s="27">
        <v>321.70108800000003</v>
      </c>
      <c r="G205" s="27">
        <v>144.75390653000002</v>
      </c>
      <c r="H205" s="27">
        <v>144.65750005000004</v>
      </c>
      <c r="I205" s="27"/>
      <c r="J205" s="28">
        <f t="shared" si="29"/>
        <v>44.966431711290952</v>
      </c>
      <c r="K205" s="28">
        <f t="shared" si="30"/>
        <v>99.933399738693751</v>
      </c>
    </row>
    <row r="206" spans="1:11" s="3" customFormat="1" ht="13.5" x14ac:dyDescent="0.2">
      <c r="A206" s="3" t="s">
        <v>437</v>
      </c>
      <c r="C206" s="25"/>
      <c r="D206" s="26" t="s">
        <v>301</v>
      </c>
      <c r="E206" s="25"/>
      <c r="F206" s="27">
        <v>2966.5530180000001</v>
      </c>
      <c r="G206" s="27">
        <v>1579.26586251</v>
      </c>
      <c r="H206" s="27">
        <v>1527.7084413399998</v>
      </c>
      <c r="I206" s="27"/>
      <c r="J206" s="28">
        <f t="shared" si="29"/>
        <v>51.497762961605687</v>
      </c>
      <c r="K206" s="28">
        <f t="shared" si="30"/>
        <v>96.735355180282454</v>
      </c>
    </row>
    <row r="207" spans="1:11" s="3" customFormat="1" ht="13.5" x14ac:dyDescent="0.2">
      <c r="A207" s="3" t="s">
        <v>209</v>
      </c>
      <c r="C207" s="25"/>
      <c r="D207" s="26" t="s">
        <v>382</v>
      </c>
      <c r="E207" s="25"/>
      <c r="F207" s="27">
        <v>1202.538266</v>
      </c>
      <c r="G207" s="27">
        <v>1202.538266</v>
      </c>
      <c r="H207" s="27">
        <v>1202.538266</v>
      </c>
      <c r="I207" s="27"/>
      <c r="J207" s="28">
        <f t="shared" si="29"/>
        <v>100</v>
      </c>
      <c r="K207" s="28">
        <f t="shared" si="30"/>
        <v>100</v>
      </c>
    </row>
    <row r="208" spans="1:11" s="3" customFormat="1" ht="13.5" x14ac:dyDescent="0.2">
      <c r="A208" s="3" t="s">
        <v>210</v>
      </c>
      <c r="C208" s="25"/>
      <c r="D208" s="26" t="s">
        <v>383</v>
      </c>
      <c r="E208" s="25"/>
      <c r="F208" s="27">
        <v>2056.8799990000002</v>
      </c>
      <c r="G208" s="27">
        <v>2056.8799990000002</v>
      </c>
      <c r="H208" s="27">
        <v>2056.8799990000002</v>
      </c>
      <c r="I208" s="27"/>
      <c r="J208" s="28">
        <f t="shared" si="29"/>
        <v>100</v>
      </c>
      <c r="K208" s="28">
        <f t="shared" si="30"/>
        <v>100</v>
      </c>
    </row>
    <row r="209" spans="1:11" s="3" customFormat="1" ht="13.5" x14ac:dyDescent="0.2">
      <c r="A209" s="3" t="s">
        <v>211</v>
      </c>
      <c r="C209" s="25"/>
      <c r="D209" s="26" t="s">
        <v>384</v>
      </c>
      <c r="E209" s="25"/>
      <c r="F209" s="27">
        <v>226.05532500000001</v>
      </c>
      <c r="G209" s="27">
        <v>92.068761670000001</v>
      </c>
      <c r="H209" s="27">
        <v>85.561353780000005</v>
      </c>
      <c r="I209" s="27"/>
      <c r="J209" s="28">
        <f t="shared" si="29"/>
        <v>37.849740447388271</v>
      </c>
      <c r="K209" s="28">
        <f t="shared" si="30"/>
        <v>92.932013234494931</v>
      </c>
    </row>
    <row r="210" spans="1:11" s="3" customFormat="1" ht="13.5" x14ac:dyDescent="0.2">
      <c r="A210" s="3" t="s">
        <v>212</v>
      </c>
      <c r="C210" s="25"/>
      <c r="D210" s="26" t="s">
        <v>385</v>
      </c>
      <c r="E210" s="25"/>
      <c r="F210" s="27">
        <v>685.84529599999996</v>
      </c>
      <c r="G210" s="27">
        <v>118.97076306999999</v>
      </c>
      <c r="H210" s="27">
        <v>97.716033510000003</v>
      </c>
      <c r="I210" s="27"/>
      <c r="J210" s="28">
        <f t="shared" si="29"/>
        <v>14.247532800749866</v>
      </c>
      <c r="K210" s="28">
        <f t="shared" si="30"/>
        <v>82.134493373389446</v>
      </c>
    </row>
    <row r="211" spans="1:11" s="3" customFormat="1" ht="13.5" x14ac:dyDescent="0.2">
      <c r="A211" s="3" t="s">
        <v>213</v>
      </c>
      <c r="C211" s="25"/>
      <c r="D211" s="26" t="s">
        <v>386</v>
      </c>
      <c r="E211" s="25"/>
      <c r="F211" s="27">
        <v>332.945043</v>
      </c>
      <c r="G211" s="27">
        <v>51.953444590000004</v>
      </c>
      <c r="H211" s="27">
        <v>41.142516090000001</v>
      </c>
      <c r="I211" s="27"/>
      <c r="J211" s="28">
        <f t="shared" si="29"/>
        <v>12.357149311876075</v>
      </c>
      <c r="K211" s="28">
        <f t="shared" si="30"/>
        <v>79.191122772866365</v>
      </c>
    </row>
    <row r="212" spans="1:11" s="3" customFormat="1" ht="13.5" x14ac:dyDescent="0.2">
      <c r="A212" s="3" t="s">
        <v>214</v>
      </c>
      <c r="C212" s="25"/>
      <c r="D212" s="26" t="s">
        <v>387</v>
      </c>
      <c r="E212" s="25"/>
      <c r="F212" s="27">
        <v>251.99025399999999</v>
      </c>
      <c r="G212" s="27">
        <v>144.26849387999999</v>
      </c>
      <c r="H212" s="27">
        <v>111.68268637999999</v>
      </c>
      <c r="I212" s="27"/>
      <c r="J212" s="28">
        <f t="shared" si="29"/>
        <v>44.320240408980261</v>
      </c>
      <c r="K212" s="28">
        <f t="shared" si="30"/>
        <v>77.413081246204513</v>
      </c>
    </row>
    <row r="213" spans="1:11" s="3" customFormat="1" ht="13.5" x14ac:dyDescent="0.2">
      <c r="A213" s="3" t="s">
        <v>215</v>
      </c>
      <c r="C213" s="25"/>
      <c r="D213" s="26" t="s">
        <v>9</v>
      </c>
      <c r="E213" s="25"/>
      <c r="F213" s="27">
        <v>1429.478799</v>
      </c>
      <c r="G213" s="27">
        <v>241.66907817999999</v>
      </c>
      <c r="H213" s="27">
        <v>144.58571319000001</v>
      </c>
      <c r="I213" s="27"/>
      <c r="J213" s="28">
        <f t="shared" si="29"/>
        <v>10.114575556569692</v>
      </c>
      <c r="K213" s="28">
        <f t="shared" si="30"/>
        <v>59.827973971212678</v>
      </c>
    </row>
    <row r="214" spans="1:11" s="3" customFormat="1" ht="13.5" x14ac:dyDescent="0.2">
      <c r="A214" s="3" t="s">
        <v>216</v>
      </c>
      <c r="C214" s="25"/>
      <c r="D214" s="26" t="s">
        <v>388</v>
      </c>
      <c r="E214" s="25"/>
      <c r="F214" s="27">
        <v>315.02347500000002</v>
      </c>
      <c r="G214" s="27">
        <v>298.42056184000006</v>
      </c>
      <c r="H214" s="27">
        <v>293.54948511000003</v>
      </c>
      <c r="I214" s="27"/>
      <c r="J214" s="28">
        <f t="shared" si="29"/>
        <v>93.183368353739354</v>
      </c>
      <c r="K214" s="28">
        <f t="shared" si="30"/>
        <v>98.367714107913358</v>
      </c>
    </row>
    <row r="215" spans="1:11" s="3" customFormat="1" ht="13.5" x14ac:dyDescent="0.2">
      <c r="A215" s="3" t="s">
        <v>217</v>
      </c>
      <c r="C215" s="25"/>
      <c r="D215" s="26" t="s">
        <v>343</v>
      </c>
      <c r="E215" s="25"/>
      <c r="F215" s="27">
        <v>3925.587176</v>
      </c>
      <c r="G215" s="27">
        <v>1540.8960355000015</v>
      </c>
      <c r="H215" s="27">
        <v>1488.6011628500014</v>
      </c>
      <c r="I215" s="27"/>
      <c r="J215" s="28">
        <f t="shared" si="29"/>
        <v>37.92047141255491</v>
      </c>
      <c r="K215" s="28">
        <f t="shared" si="30"/>
        <v>96.606203699328034</v>
      </c>
    </row>
    <row r="216" spans="1:11" s="3" customFormat="1" ht="13.5" x14ac:dyDescent="0.2">
      <c r="A216" s="3" t="s">
        <v>218</v>
      </c>
      <c r="C216" s="25"/>
      <c r="D216" s="26" t="s">
        <v>389</v>
      </c>
      <c r="E216" s="25"/>
      <c r="F216" s="27">
        <v>39486.540524999997</v>
      </c>
      <c r="G216" s="27">
        <v>19770.636609180001</v>
      </c>
      <c r="H216" s="27">
        <v>19653.55886383</v>
      </c>
      <c r="I216" s="27"/>
      <c r="J216" s="28">
        <f t="shared" si="29"/>
        <v>49.772805119219797</v>
      </c>
      <c r="K216" s="28">
        <f t="shared" si="30"/>
        <v>99.407820053221556</v>
      </c>
    </row>
    <row r="217" spans="1:11" s="3" customFormat="1" ht="13.5" x14ac:dyDescent="0.2">
      <c r="A217" s="3" t="s">
        <v>219</v>
      </c>
      <c r="C217" s="25"/>
      <c r="D217" s="26" t="s">
        <v>390</v>
      </c>
      <c r="E217" s="25"/>
      <c r="F217" s="27">
        <v>1082.2086959999999</v>
      </c>
      <c r="G217" s="27">
        <v>1043.7308642</v>
      </c>
      <c r="H217" s="27">
        <v>1038.0954461599999</v>
      </c>
      <c r="I217" s="27"/>
      <c r="J217" s="28">
        <f t="shared" si="29"/>
        <v>95.923776069897698</v>
      </c>
      <c r="K217" s="28">
        <f t="shared" si="30"/>
        <v>99.460069809824063</v>
      </c>
    </row>
    <row r="218" spans="1:11" s="3" customFormat="1" ht="13.5" x14ac:dyDescent="0.2">
      <c r="A218" s="3" t="s">
        <v>220</v>
      </c>
      <c r="C218" s="21" t="s">
        <v>41</v>
      </c>
      <c r="D218" s="21"/>
      <c r="E218" s="22"/>
      <c r="F218" s="23">
        <f>SUM(F219:F225)</f>
        <v>3927.3217020000002</v>
      </c>
      <c r="G218" s="23">
        <f t="shared" ref="G218:H218" si="31">SUM(G219:G225)</f>
        <v>2891.6993739299996</v>
      </c>
      <c r="H218" s="23">
        <f t="shared" si="31"/>
        <v>2452.8290619799996</v>
      </c>
      <c r="I218" s="23"/>
      <c r="J218" s="24">
        <f t="shared" si="29"/>
        <v>62.455516713359359</v>
      </c>
      <c r="K218" s="24">
        <f t="shared" si="30"/>
        <v>84.823100357297932</v>
      </c>
    </row>
    <row r="219" spans="1:11" s="3" customFormat="1" ht="13.5" x14ac:dyDescent="0.2">
      <c r="A219" s="3" t="s">
        <v>221</v>
      </c>
      <c r="C219" s="25"/>
      <c r="D219" s="26" t="s">
        <v>391</v>
      </c>
      <c r="E219" s="25"/>
      <c r="F219" s="27">
        <v>205.68201400000001</v>
      </c>
      <c r="G219" s="27">
        <v>100.20759947000002</v>
      </c>
      <c r="H219" s="27">
        <v>91.881804870000011</v>
      </c>
      <c r="I219" s="27"/>
      <c r="J219" s="28">
        <f t="shared" si="29"/>
        <v>44.671774202872214</v>
      </c>
      <c r="K219" s="28">
        <f t="shared" si="30"/>
        <v>91.691453897673128</v>
      </c>
    </row>
    <row r="220" spans="1:11" s="3" customFormat="1" ht="13.5" x14ac:dyDescent="0.2">
      <c r="A220" s="3" t="s">
        <v>222</v>
      </c>
      <c r="C220" s="25"/>
      <c r="D220" s="26" t="s">
        <v>392</v>
      </c>
      <c r="E220" s="25"/>
      <c r="F220" s="27">
        <v>186.55986799999999</v>
      </c>
      <c r="G220" s="27">
        <v>90.60182199999997</v>
      </c>
      <c r="H220" s="27">
        <v>89.561096519999964</v>
      </c>
      <c r="I220" s="27"/>
      <c r="J220" s="28">
        <f t="shared" si="29"/>
        <v>48.006625154773353</v>
      </c>
      <c r="K220" s="28">
        <f t="shared" si="30"/>
        <v>98.85131948008727</v>
      </c>
    </row>
    <row r="221" spans="1:11" s="3" customFormat="1" ht="13.5" x14ac:dyDescent="0.2">
      <c r="A221" s="3" t="s">
        <v>223</v>
      </c>
      <c r="C221" s="25"/>
      <c r="D221" s="26" t="s">
        <v>393</v>
      </c>
      <c r="E221" s="25"/>
      <c r="F221" s="27">
        <v>867.278997</v>
      </c>
      <c r="G221" s="27">
        <v>2181.4904394099999</v>
      </c>
      <c r="H221" s="27">
        <v>1836.2383523699998</v>
      </c>
      <c r="I221" s="27"/>
      <c r="J221" s="28">
        <f t="shared" si="29"/>
        <v>211.72406558001771</v>
      </c>
      <c r="K221" s="28">
        <f t="shared" si="30"/>
        <v>84.173568639000038</v>
      </c>
    </row>
    <row r="222" spans="1:11" s="3" customFormat="1" ht="13.5" x14ac:dyDescent="0.2">
      <c r="A222" s="3" t="s">
        <v>438</v>
      </c>
      <c r="C222" s="25"/>
      <c r="D222" s="26" t="s">
        <v>439</v>
      </c>
      <c r="E222" s="25"/>
      <c r="F222" s="27">
        <v>89.555620000000005</v>
      </c>
      <c r="G222" s="27">
        <v>34.205608669999997</v>
      </c>
      <c r="H222" s="27">
        <v>31.65561722</v>
      </c>
      <c r="I222" s="27"/>
      <c r="J222" s="28">
        <f t="shared" si="29"/>
        <v>35.34743796090072</v>
      </c>
      <c r="K222" s="28">
        <f t="shared" si="30"/>
        <v>92.545107223200901</v>
      </c>
    </row>
    <row r="223" spans="1:11" s="3" customFormat="1" ht="13.5" x14ac:dyDescent="0.2">
      <c r="A223" s="3" t="s">
        <v>224</v>
      </c>
      <c r="C223" s="25"/>
      <c r="D223" s="26" t="s">
        <v>394</v>
      </c>
      <c r="E223" s="25"/>
      <c r="F223" s="27">
        <v>1000.7</v>
      </c>
      <c r="G223" s="27">
        <v>63.636212499999992</v>
      </c>
      <c r="H223" s="27">
        <v>63.46303773999999</v>
      </c>
      <c r="I223" s="27"/>
      <c r="J223" s="28">
        <f t="shared" si="29"/>
        <v>6.3418644688717887</v>
      </c>
      <c r="K223" s="28">
        <f t="shared" si="30"/>
        <v>99.727867587971232</v>
      </c>
    </row>
    <row r="224" spans="1:11" s="3" customFormat="1" ht="13.5" x14ac:dyDescent="0.2">
      <c r="A224" s="3" t="s">
        <v>225</v>
      </c>
      <c r="C224" s="25"/>
      <c r="D224" s="26" t="s">
        <v>320</v>
      </c>
      <c r="E224" s="25"/>
      <c r="F224" s="27">
        <v>5.8311359999999999</v>
      </c>
      <c r="G224" s="27">
        <v>148.39276914999999</v>
      </c>
      <c r="H224" s="27">
        <v>132.76079282000001</v>
      </c>
      <c r="I224" s="27"/>
      <c r="J224" s="28">
        <f t="shared" si="29"/>
        <v>2276.7569272951273</v>
      </c>
      <c r="K224" s="28">
        <f t="shared" si="30"/>
        <v>89.465809945093284</v>
      </c>
    </row>
    <row r="225" spans="1:17" s="3" customFormat="1" ht="13.5" x14ac:dyDescent="0.2">
      <c r="A225" s="3" t="s">
        <v>226</v>
      </c>
      <c r="C225" s="25"/>
      <c r="D225" s="26" t="s">
        <v>395</v>
      </c>
      <c r="E225" s="25"/>
      <c r="F225" s="27">
        <v>1571.7140669999999</v>
      </c>
      <c r="G225" s="27">
        <v>273.16492273</v>
      </c>
      <c r="H225" s="27">
        <v>207.26836043999998</v>
      </c>
      <c r="I225" s="27"/>
      <c r="J225" s="28">
        <f t="shared" si="29"/>
        <v>13.187408880014814</v>
      </c>
      <c r="K225" s="28">
        <f t="shared" si="30"/>
        <v>75.876638321116701</v>
      </c>
    </row>
    <row r="226" spans="1:17" s="3" customFormat="1" ht="13.5" x14ac:dyDescent="0.2">
      <c r="A226" s="3" t="s">
        <v>227</v>
      </c>
      <c r="C226" s="21" t="s">
        <v>42</v>
      </c>
      <c r="D226" s="21"/>
      <c r="E226" s="22"/>
      <c r="F226" s="23">
        <f>+F227+F228</f>
        <v>19.214314999999999</v>
      </c>
      <c r="G226" s="23">
        <f t="shared" ref="G226:H226" si="32">+G227+G228</f>
        <v>9.4181270000000001</v>
      </c>
      <c r="H226" s="23">
        <f t="shared" si="32"/>
        <v>9.0475949</v>
      </c>
      <c r="I226" s="23"/>
      <c r="J226" s="24">
        <f t="shared" si="29"/>
        <v>47.087782728658297</v>
      </c>
      <c r="K226" s="24">
        <f t="shared" si="30"/>
        <v>96.06575596188074</v>
      </c>
    </row>
    <row r="227" spans="1:17" s="3" customFormat="1" ht="13.5" x14ac:dyDescent="0.2">
      <c r="A227" s="3" t="s">
        <v>228</v>
      </c>
      <c r="C227" s="25"/>
      <c r="D227" s="26" t="s">
        <v>396</v>
      </c>
      <c r="E227" s="25"/>
      <c r="F227" s="27">
        <v>7.0066100000000002</v>
      </c>
      <c r="G227" s="27">
        <v>3.2037040000000001</v>
      </c>
      <c r="H227" s="27">
        <v>2.5951170800000001</v>
      </c>
      <c r="I227" s="27"/>
      <c r="J227" s="28">
        <f t="shared" si="29"/>
        <v>37.038126569054079</v>
      </c>
      <c r="K227" s="28">
        <f t="shared" si="30"/>
        <v>81.003647028564444</v>
      </c>
    </row>
    <row r="228" spans="1:17" s="3" customFormat="1" ht="13.5" x14ac:dyDescent="0.2">
      <c r="A228" s="3" t="s">
        <v>229</v>
      </c>
      <c r="C228" s="25"/>
      <c r="D228" s="26" t="s">
        <v>397</v>
      </c>
      <c r="E228" s="25"/>
      <c r="F228" s="27">
        <v>12.207705000000001</v>
      </c>
      <c r="G228" s="27">
        <v>6.214423</v>
      </c>
      <c r="H228" s="27">
        <v>6.4524778200000004</v>
      </c>
      <c r="I228" s="27"/>
      <c r="J228" s="28">
        <f t="shared" si="29"/>
        <v>52.855781000605759</v>
      </c>
      <c r="K228" s="28">
        <f t="shared" si="30"/>
        <v>103.83068259112713</v>
      </c>
    </row>
    <row r="229" spans="1:17" s="3" customFormat="1" ht="13.5" x14ac:dyDescent="0.2">
      <c r="A229" s="3" t="s">
        <v>230</v>
      </c>
      <c r="C229" s="21" t="s">
        <v>43</v>
      </c>
      <c r="D229" s="21"/>
      <c r="E229" s="22"/>
      <c r="F229" s="23">
        <f>SUM(F230:F237)</f>
        <v>31418.852043999999</v>
      </c>
      <c r="G229" s="23">
        <f t="shared" ref="G229:H229" si="33">SUM(G230:G237)</f>
        <v>19832.783127590003</v>
      </c>
      <c r="H229" s="23">
        <f t="shared" si="33"/>
        <v>19832.625113729999</v>
      </c>
      <c r="I229" s="23"/>
      <c r="J229" s="24">
        <f t="shared" si="29"/>
        <v>63.123328267868395</v>
      </c>
      <c r="K229" s="24">
        <f t="shared" si="30"/>
        <v>99.999203269359697</v>
      </c>
    </row>
    <row r="230" spans="1:17" s="3" customFormat="1" ht="13.5" x14ac:dyDescent="0.2">
      <c r="A230" s="6" t="s">
        <v>440</v>
      </c>
      <c r="C230" s="25"/>
      <c r="D230" s="26" t="s">
        <v>441</v>
      </c>
      <c r="E230" s="25"/>
      <c r="F230" s="27">
        <v>5702.4056430000001</v>
      </c>
      <c r="G230" s="27">
        <v>2893.0554765900001</v>
      </c>
      <c r="H230" s="27">
        <v>2893.0554765900001</v>
      </c>
      <c r="I230" s="27"/>
      <c r="J230" s="28">
        <f t="shared" si="29"/>
        <v>50.733947349771171</v>
      </c>
      <c r="K230" s="28">
        <f t="shared" si="30"/>
        <v>100</v>
      </c>
    </row>
    <row r="231" spans="1:17" s="3" customFormat="1" ht="13.5" x14ac:dyDescent="0.2">
      <c r="A231" s="3" t="s">
        <v>231</v>
      </c>
      <c r="C231" s="25"/>
      <c r="D231" s="26" t="s">
        <v>398</v>
      </c>
      <c r="E231" s="25"/>
      <c r="F231" s="27">
        <v>4111.0138189999998</v>
      </c>
      <c r="G231" s="27">
        <v>3039.8781760000002</v>
      </c>
      <c r="H231" s="27">
        <v>3039.8781760000002</v>
      </c>
      <c r="I231" s="27"/>
      <c r="J231" s="28">
        <f t="shared" si="29"/>
        <v>73.944732609520827</v>
      </c>
      <c r="K231" s="28">
        <f t="shared" si="30"/>
        <v>100</v>
      </c>
    </row>
    <row r="232" spans="1:17" s="3" customFormat="1" ht="13.5" x14ac:dyDescent="0.2">
      <c r="A232" s="3" t="s">
        <v>232</v>
      </c>
      <c r="C232" s="25"/>
      <c r="D232" s="26" t="s">
        <v>399</v>
      </c>
      <c r="E232" s="25"/>
      <c r="F232" s="27">
        <v>9114.8618069999993</v>
      </c>
      <c r="G232" s="27">
        <v>4551.8163199999999</v>
      </c>
      <c r="H232" s="27">
        <v>4551.7542681399991</v>
      </c>
      <c r="I232" s="27"/>
      <c r="J232" s="28">
        <f t="shared" si="29"/>
        <v>49.93772110340015</v>
      </c>
      <c r="K232" s="28">
        <f t="shared" si="30"/>
        <v>99.998636767047728</v>
      </c>
      <c r="M232" s="1"/>
      <c r="N232" s="1"/>
    </row>
    <row r="233" spans="1:17" s="3" customFormat="1" ht="13.5" x14ac:dyDescent="0.2">
      <c r="A233" s="3" t="s">
        <v>233</v>
      </c>
      <c r="C233" s="25"/>
      <c r="D233" s="26" t="s">
        <v>400</v>
      </c>
      <c r="E233" s="25"/>
      <c r="F233" s="27">
        <v>4084.625583</v>
      </c>
      <c r="G233" s="27">
        <v>2256.1879629999999</v>
      </c>
      <c r="H233" s="27">
        <v>2256.092001</v>
      </c>
      <c r="I233" s="27"/>
      <c r="J233" s="28">
        <f t="shared" si="29"/>
        <v>55.233752890099353</v>
      </c>
      <c r="K233" s="28">
        <f t="shared" si="30"/>
        <v>99.995746719618509</v>
      </c>
      <c r="M233" s="1"/>
      <c r="N233" s="1"/>
      <c r="O233" s="1"/>
      <c r="P233" s="1"/>
    </row>
    <row r="234" spans="1:17" s="3" customFormat="1" ht="13.5" x14ac:dyDescent="0.2">
      <c r="A234" s="3" t="s">
        <v>234</v>
      </c>
      <c r="C234" s="25"/>
      <c r="D234" s="26" t="s">
        <v>401</v>
      </c>
      <c r="E234" s="25"/>
      <c r="F234" s="27">
        <v>792.662688</v>
      </c>
      <c r="G234" s="27">
        <v>782.162688</v>
      </c>
      <c r="H234" s="27">
        <v>782.162688</v>
      </c>
      <c r="I234" s="27"/>
      <c r="J234" s="28">
        <f t="shared" si="29"/>
        <v>98.675350794359588</v>
      </c>
      <c r="K234" s="28">
        <f t="shared" si="30"/>
        <v>100</v>
      </c>
      <c r="M234" s="1"/>
      <c r="N234" s="1"/>
      <c r="O234" s="1"/>
      <c r="P234" s="1"/>
    </row>
    <row r="235" spans="1:17" s="3" customFormat="1" ht="13.5" x14ac:dyDescent="0.2">
      <c r="A235" s="3" t="s">
        <v>442</v>
      </c>
      <c r="C235" s="25"/>
      <c r="D235" s="26" t="s">
        <v>466</v>
      </c>
      <c r="E235" s="25"/>
      <c r="F235" s="27">
        <v>1161.2999400000001</v>
      </c>
      <c r="G235" s="27">
        <v>911.29993999999999</v>
      </c>
      <c r="H235" s="27">
        <v>911.29993999999999</v>
      </c>
      <c r="I235" s="27"/>
      <c r="J235" s="28">
        <f t="shared" si="29"/>
        <v>78.472400506625348</v>
      </c>
      <c r="K235" s="28">
        <f t="shared" si="30"/>
        <v>100</v>
      </c>
      <c r="M235" s="1"/>
      <c r="N235" s="1"/>
      <c r="O235" s="1"/>
      <c r="P235" s="1"/>
    </row>
    <row r="236" spans="1:17" s="3" customFormat="1" ht="13.5" x14ac:dyDescent="0.2">
      <c r="A236" s="3" t="s">
        <v>235</v>
      </c>
      <c r="C236" s="25"/>
      <c r="D236" s="26" t="s">
        <v>443</v>
      </c>
      <c r="E236" s="25"/>
      <c r="F236" s="27">
        <v>1649.582564</v>
      </c>
      <c r="G236" s="27">
        <v>1069.582564</v>
      </c>
      <c r="H236" s="27">
        <v>1069.582564</v>
      </c>
      <c r="I236" s="27"/>
      <c r="J236" s="28">
        <f t="shared" si="29"/>
        <v>64.839589562975036</v>
      </c>
      <c r="K236" s="28">
        <f t="shared" si="30"/>
        <v>100</v>
      </c>
      <c r="M236" s="1"/>
      <c r="N236" s="1"/>
      <c r="O236" s="1"/>
      <c r="P236" s="1"/>
      <c r="Q236" s="1"/>
    </row>
    <row r="237" spans="1:17" s="3" customFormat="1" ht="13.5" x14ac:dyDescent="0.2">
      <c r="C237" s="25"/>
      <c r="D237" s="26" t="s">
        <v>402</v>
      </c>
      <c r="E237" s="25"/>
      <c r="F237" s="27">
        <v>4802.3999999999996</v>
      </c>
      <c r="G237" s="27">
        <v>4328.8</v>
      </c>
      <c r="H237" s="27">
        <v>4328.8</v>
      </c>
      <c r="I237" s="27"/>
      <c r="J237" s="28">
        <f t="shared" si="29"/>
        <v>90.13826420123273</v>
      </c>
      <c r="K237" s="28">
        <f t="shared" si="30"/>
        <v>100</v>
      </c>
      <c r="M237" s="1"/>
      <c r="N237" s="1"/>
      <c r="O237" s="1"/>
      <c r="P237" s="1"/>
      <c r="Q237" s="1"/>
    </row>
    <row r="238" spans="1:17" s="3" customFormat="1" ht="13.5" x14ac:dyDescent="0.2">
      <c r="A238" s="3">
        <v>47</v>
      </c>
      <c r="C238" s="21" t="s">
        <v>406</v>
      </c>
      <c r="D238" s="21"/>
      <c r="E238" s="22"/>
      <c r="F238" s="23">
        <f>+F239+F247</f>
        <v>12224.358472</v>
      </c>
      <c r="G238" s="23">
        <f t="shared" ref="G238:H238" si="34">+G239+G247</f>
        <v>5635.9560008099998</v>
      </c>
      <c r="H238" s="23">
        <f t="shared" si="34"/>
        <v>4616.281597019999</v>
      </c>
      <c r="I238" s="23"/>
      <c r="J238" s="24">
        <f t="shared" si="29"/>
        <v>37.762976336088578</v>
      </c>
      <c r="K238" s="24">
        <f t="shared" si="30"/>
        <v>81.907694033745955</v>
      </c>
      <c r="M238" s="1"/>
      <c r="N238" s="1"/>
      <c r="O238" s="1"/>
      <c r="P238" s="1"/>
      <c r="Q238" s="1"/>
    </row>
    <row r="239" spans="1:17" s="3" customFormat="1" ht="13.5" x14ac:dyDescent="0.2">
      <c r="C239" s="11"/>
      <c r="D239" s="11" t="s">
        <v>21</v>
      </c>
      <c r="E239" s="25"/>
      <c r="F239" s="19">
        <f>SUM(F240:F246)</f>
        <v>11900.50345</v>
      </c>
      <c r="G239" s="19">
        <f t="shared" ref="G239:H239" si="35">SUM(G240:G246)</f>
        <v>5325.1875700000001</v>
      </c>
      <c r="H239" s="19">
        <f t="shared" si="35"/>
        <v>4306.133093729999</v>
      </c>
      <c r="I239" s="19"/>
      <c r="J239" s="28">
        <f t="shared" si="29"/>
        <v>36.184461538305754</v>
      </c>
      <c r="K239" s="28">
        <f t="shared" si="30"/>
        <v>80.863500808667268</v>
      </c>
      <c r="L239" s="1"/>
      <c r="M239" s="1"/>
      <c r="N239" s="1"/>
      <c r="O239" s="1"/>
      <c r="P239" s="1"/>
      <c r="Q239" s="1"/>
    </row>
    <row r="240" spans="1:17" s="3" customFormat="1" ht="13.5" x14ac:dyDescent="0.2">
      <c r="A240" s="3" t="s">
        <v>444</v>
      </c>
      <c r="B240" s="3" t="s">
        <v>57</v>
      </c>
      <c r="C240" s="25"/>
      <c r="D240" s="25"/>
      <c r="E240" s="26" t="s">
        <v>248</v>
      </c>
      <c r="F240" s="27">
        <v>210.429179</v>
      </c>
      <c r="G240" s="27">
        <v>58.828882370000009</v>
      </c>
      <c r="H240" s="27">
        <v>53.510249050000013</v>
      </c>
      <c r="I240" s="27"/>
      <c r="J240" s="28">
        <f t="shared" si="29"/>
        <v>25.429101279723191</v>
      </c>
      <c r="K240" s="28">
        <f t="shared" si="30"/>
        <v>90.959146076328906</v>
      </c>
      <c r="L240" s="1"/>
      <c r="M240" s="1"/>
      <c r="N240" s="1"/>
      <c r="O240" s="1"/>
      <c r="P240" s="1"/>
      <c r="Q240" s="1"/>
    </row>
    <row r="241" spans="1:18" s="3" customFormat="1" ht="13.5" x14ac:dyDescent="0.2">
      <c r="A241" s="3" t="s">
        <v>445</v>
      </c>
      <c r="B241" s="3" t="s">
        <v>57</v>
      </c>
      <c r="C241" s="25"/>
      <c r="D241" s="25"/>
      <c r="E241" s="26" t="s">
        <v>249</v>
      </c>
      <c r="F241" s="27">
        <v>12.517564</v>
      </c>
      <c r="G241" s="27">
        <v>7.219977319999999</v>
      </c>
      <c r="H241" s="27">
        <v>6.8455881499999993</v>
      </c>
      <c r="I241" s="27"/>
      <c r="J241" s="28">
        <f t="shared" si="29"/>
        <v>54.687862191078061</v>
      </c>
      <c r="K241" s="28">
        <f t="shared" si="30"/>
        <v>94.814538143175213</v>
      </c>
      <c r="L241" s="1"/>
      <c r="M241" s="1"/>
      <c r="N241" s="1"/>
      <c r="O241" s="1"/>
      <c r="P241" s="1"/>
      <c r="Q241" s="1"/>
    </row>
    <row r="242" spans="1:18" s="3" customFormat="1" ht="13.5" x14ac:dyDescent="0.2">
      <c r="A242" s="3" t="s">
        <v>446</v>
      </c>
      <c r="C242" s="25"/>
      <c r="D242" s="25"/>
      <c r="E242" s="26" t="s">
        <v>250</v>
      </c>
      <c r="F242" s="27">
        <v>991.40989200000001</v>
      </c>
      <c r="G242" s="27">
        <v>682.90300062999972</v>
      </c>
      <c r="H242" s="27">
        <v>659.07161363000012</v>
      </c>
      <c r="I242" s="27"/>
      <c r="J242" s="28">
        <f t="shared" si="29"/>
        <v>66.478216421709874</v>
      </c>
      <c r="K242" s="28">
        <f t="shared" si="30"/>
        <v>96.510282283426136</v>
      </c>
      <c r="L242" s="1"/>
      <c r="M242" s="1"/>
      <c r="N242" s="1"/>
      <c r="O242" s="1"/>
      <c r="P242" s="1"/>
      <c r="Q242" s="1"/>
      <c r="R242" s="1"/>
    </row>
    <row r="243" spans="1:18" s="3" customFormat="1" ht="13.5" x14ac:dyDescent="0.2">
      <c r="A243" s="3" t="s">
        <v>448</v>
      </c>
      <c r="C243" s="25"/>
      <c r="D243" s="25"/>
      <c r="E243" s="26" t="s">
        <v>251</v>
      </c>
      <c r="F243" s="27">
        <v>1233.039675</v>
      </c>
      <c r="G243" s="27">
        <v>373.68116003000006</v>
      </c>
      <c r="H243" s="27">
        <v>368.40357456999999</v>
      </c>
      <c r="I243" s="27"/>
      <c r="J243" s="28">
        <f t="shared" si="29"/>
        <v>29.877674014828436</v>
      </c>
      <c r="K243" s="28">
        <f t="shared" si="30"/>
        <v>98.587676868810732</v>
      </c>
      <c r="L243" s="1"/>
      <c r="M243" s="1"/>
      <c r="N243" s="1"/>
      <c r="O243" s="1"/>
      <c r="P243" s="1"/>
      <c r="Q243" s="1"/>
      <c r="R243" s="1"/>
    </row>
    <row r="244" spans="1:18" s="3" customFormat="1" ht="13.5" x14ac:dyDescent="0.2">
      <c r="A244" s="3" t="s">
        <v>449</v>
      </c>
      <c r="C244" s="25"/>
      <c r="D244" s="25"/>
      <c r="E244" s="26" t="s">
        <v>252</v>
      </c>
      <c r="F244" s="27">
        <v>7590.6739680000001</v>
      </c>
      <c r="G244" s="27">
        <v>2772.6934126400001</v>
      </c>
      <c r="H244" s="27">
        <v>1983.97021139</v>
      </c>
      <c r="I244" s="27"/>
      <c r="J244" s="28">
        <f t="shared" si="29"/>
        <v>26.136944094211163</v>
      </c>
      <c r="K244" s="28">
        <f t="shared" si="30"/>
        <v>71.553897821720469</v>
      </c>
      <c r="L244" s="1"/>
      <c r="M244" s="1"/>
      <c r="N244" s="1"/>
      <c r="O244" s="1"/>
      <c r="P244" s="1"/>
      <c r="Q244" s="1"/>
      <c r="R244" s="1"/>
    </row>
    <row r="245" spans="1:18" s="3" customFormat="1" ht="13.5" x14ac:dyDescent="0.2">
      <c r="A245" s="3" t="s">
        <v>450</v>
      </c>
      <c r="C245" s="25"/>
      <c r="D245" s="25"/>
      <c r="E245" s="26" t="s">
        <v>253</v>
      </c>
      <c r="F245" s="27">
        <v>1571.8578520000001</v>
      </c>
      <c r="G245" s="27">
        <v>1268.5020864199998</v>
      </c>
      <c r="H245" s="27">
        <v>1107.0321682099998</v>
      </c>
      <c r="I245" s="27"/>
      <c r="J245" s="28">
        <f t="shared" si="29"/>
        <v>70.428262123157921</v>
      </c>
      <c r="K245" s="28">
        <f t="shared" si="30"/>
        <v>87.270819658980244</v>
      </c>
      <c r="L245" s="1"/>
      <c r="M245" s="1"/>
      <c r="N245" s="1"/>
      <c r="O245" s="1"/>
      <c r="P245" s="1"/>
      <c r="Q245" s="1"/>
      <c r="R245" s="1"/>
    </row>
    <row r="246" spans="1:18" s="3" customFormat="1" ht="13.5" x14ac:dyDescent="0.2">
      <c r="A246" s="3" t="s">
        <v>451</v>
      </c>
      <c r="C246" s="25"/>
      <c r="D246" s="25"/>
      <c r="E246" s="26" t="s">
        <v>254</v>
      </c>
      <c r="F246" s="27">
        <v>290.57531999999998</v>
      </c>
      <c r="G246" s="27">
        <v>161.35905059000004</v>
      </c>
      <c r="H246" s="27">
        <v>127.29968872999999</v>
      </c>
      <c r="I246" s="27"/>
      <c r="J246" s="28">
        <f t="shared" si="29"/>
        <v>43.809532320225955</v>
      </c>
      <c r="K246" s="28">
        <f t="shared" si="30"/>
        <v>78.892189972942973</v>
      </c>
      <c r="L246" s="1"/>
      <c r="M246" s="1"/>
      <c r="N246" s="1"/>
      <c r="O246" s="1"/>
      <c r="P246" s="1"/>
      <c r="Q246" s="1"/>
      <c r="R246" s="1"/>
    </row>
    <row r="247" spans="1:18" s="3" customFormat="1" ht="14.25" thickBot="1" x14ac:dyDescent="0.25">
      <c r="A247" s="3" t="s">
        <v>447</v>
      </c>
      <c r="C247" s="34"/>
      <c r="D247" s="35" t="s">
        <v>265</v>
      </c>
      <c r="E247" s="34"/>
      <c r="F247" s="36">
        <v>323.85502200000002</v>
      </c>
      <c r="G247" s="36">
        <v>310.76843080999998</v>
      </c>
      <c r="H247" s="36">
        <v>310.14850329000001</v>
      </c>
      <c r="I247" s="36"/>
      <c r="J247" s="37">
        <f t="shared" si="29"/>
        <v>95.767699192881423</v>
      </c>
      <c r="K247" s="37">
        <f t="shared" si="30"/>
        <v>99.800517858785014</v>
      </c>
      <c r="L247" s="1"/>
      <c r="M247" s="1"/>
      <c r="N247" s="1"/>
      <c r="O247" s="1"/>
      <c r="P247" s="1"/>
      <c r="Q247" s="1"/>
      <c r="R247" s="1"/>
    </row>
    <row r="248" spans="1:18" s="3" customFormat="1" ht="13.5" x14ac:dyDescent="0.2">
      <c r="C248" s="30" t="s">
        <v>467</v>
      </c>
      <c r="D248" s="26"/>
      <c r="E248" s="25"/>
      <c r="F248" s="27"/>
      <c r="G248" s="27"/>
      <c r="H248" s="27"/>
      <c r="I248" s="27"/>
      <c r="J248" s="28"/>
      <c r="K248" s="28"/>
      <c r="L248" s="1"/>
      <c r="M248" s="1"/>
      <c r="N248" s="1"/>
      <c r="O248" s="1"/>
      <c r="P248" s="1"/>
      <c r="Q248" s="1"/>
      <c r="R248" s="1"/>
    </row>
    <row r="249" spans="1:18" x14ac:dyDescent="0.2">
      <c r="C249" s="30" t="s">
        <v>12</v>
      </c>
      <c r="D249" s="26"/>
      <c r="E249" s="31"/>
      <c r="F249" s="31"/>
      <c r="G249" s="31"/>
      <c r="H249" s="31"/>
      <c r="I249" s="31"/>
      <c r="J249" s="31"/>
      <c r="K249" s="31"/>
    </row>
    <row r="250" spans="1:18" x14ac:dyDescent="0.2">
      <c r="C250" s="30" t="s">
        <v>456</v>
      </c>
      <c r="D250" s="26"/>
      <c r="E250" s="31"/>
      <c r="F250" s="31"/>
      <c r="G250" s="31"/>
      <c r="H250" s="31"/>
      <c r="I250" s="31"/>
      <c r="J250" s="31"/>
      <c r="K250" s="31"/>
    </row>
    <row r="251" spans="1:18" x14ac:dyDescent="0.2">
      <c r="C251" s="26" t="s">
        <v>13</v>
      </c>
      <c r="D251" s="26"/>
      <c r="E251" s="26"/>
      <c r="F251" s="26"/>
      <c r="G251" s="26"/>
      <c r="H251" s="26"/>
      <c r="I251" s="26"/>
      <c r="J251" s="26"/>
      <c r="K251" s="26"/>
    </row>
    <row r="252" spans="1:18" x14ac:dyDescent="0.2">
      <c r="C252" s="26"/>
      <c r="D252" s="26"/>
      <c r="E252" s="26"/>
      <c r="F252" s="26"/>
      <c r="G252" s="26"/>
      <c r="H252" s="26"/>
      <c r="I252" s="26"/>
      <c r="J252" s="26"/>
      <c r="K252" s="26"/>
    </row>
    <row r="253" spans="1:18" x14ac:dyDescent="0.2">
      <c r="C253" s="26"/>
      <c r="D253" s="26"/>
      <c r="E253" s="26"/>
      <c r="F253" s="26"/>
      <c r="G253" s="26"/>
      <c r="H253" s="26"/>
      <c r="I253" s="26"/>
      <c r="J253" s="26"/>
      <c r="K253" s="26"/>
    </row>
  </sheetData>
  <mergeCells count="7">
    <mergeCell ref="C1:F1"/>
    <mergeCell ref="C2:K2"/>
    <mergeCell ref="G6:H6"/>
    <mergeCell ref="J6:K6"/>
    <mergeCell ref="C3:K3"/>
    <mergeCell ref="C4:K4"/>
    <mergeCell ref="C5:K5"/>
  </mergeCells>
  <printOptions horizontalCentered="1"/>
  <pageMargins left="0.19685039370078741" right="0.19685039370078741" top="0.39370078740157483" bottom="0.39370078740157483" header="0" footer="0"/>
  <pageSetup scale="60" orientation="portrait" r:id="rId1"/>
  <headerFooter alignWithMargins="0"/>
  <ignoredErrors>
    <ignoredError sqref="F8:H8" numberStoredAsText="1"/>
    <ignoredError sqref="I199:I201 I175:I192 I193:I19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Princi_Prog_2T_2016</vt:lpstr>
      <vt:lpstr>Princi_Prog_2T_2016!Área_de_impresión</vt:lpstr>
      <vt:lpstr>Princi_Prog_2T_2016!Títulos_a_imprimir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Mejia Ramirez</dc:creator>
  <cp:lastModifiedBy>UPCP</cp:lastModifiedBy>
  <cp:lastPrinted>2016-04-11T23:36:05Z</cp:lastPrinted>
  <dcterms:created xsi:type="dcterms:W3CDTF">2014-10-24T17:02:04Z</dcterms:created>
  <dcterms:modified xsi:type="dcterms:W3CDTF">2016-07-28T15:35:08Z</dcterms:modified>
</cp:coreProperties>
</file>