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iana_carcano\Documents\Next\Trimestrales\Trimestral 2015\2T\Transversales\OK\OK_ok\"/>
    </mc:Choice>
  </mc:AlternateContent>
  <bookViews>
    <workbookView xWindow="-15" yWindow="5670" windowWidth="25230" windowHeight="5730"/>
  </bookViews>
  <sheets>
    <sheet name="Anexo 10" sheetId="2" r:id="rId1"/>
    <sheet name="Anexo 11" sheetId="3" r:id="rId2"/>
    <sheet name="Anexo 12" sheetId="11" r:id="rId3"/>
    <sheet name="Anexo 13" sheetId="10" r:id="rId4"/>
    <sheet name="Anexo 14" sheetId="4" r:id="rId5"/>
    <sheet name="Anexo 15" sheetId="5" r:id="rId6"/>
    <sheet name="Anexo 16" sheetId="6" r:id="rId7"/>
    <sheet name="Anexo 17" sheetId="9" r:id="rId8"/>
    <sheet name="Anexo 18" sheetId="12" r:id="rId9"/>
    <sheet name="Anexo 19" sheetId="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#N/A</definedName>
    <definedName name="\b">#N/A</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c">#REF!</definedName>
    <definedName name="\p">#N/A</definedName>
    <definedName name="\s">#N/A</definedName>
    <definedName name="\z" localSheetId="1">#REF!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#REF!</definedName>
    <definedName name="_________ABR1" localSheetId="1">[1]!ABR&amp;[1]!MAY&amp;[1]!JUN&amp;[1]!JUL&amp;[1]!AGO&amp;[1]!SEP</definedName>
    <definedName name="_________ABR1" localSheetId="2">[2]!ABR&amp;[2]!MAY&amp;[2]!JUN&amp;[2]!JUL&amp;[2]!AGO&amp;[2]!SEP</definedName>
    <definedName name="_________ABR1" localSheetId="4">[2]!ABR&amp;[2]!MAY&amp;[2]!JUN&amp;[2]!JUL&amp;[2]!AGO&amp;[2]!SEP</definedName>
    <definedName name="_________ABR1" localSheetId="5">[2]!ABR&amp;[2]!MAY&amp;[2]!JUN&amp;[2]!JUL&amp;[2]!AGO&amp;[2]!SEP</definedName>
    <definedName name="_________ABR1" localSheetId="6">[2]!ABR&amp;[2]!MAY&amp;[2]!JUN&amp;[2]!JUL&amp;[2]!AGO&amp;[2]!SEP</definedName>
    <definedName name="_________ABR1" localSheetId="7">[2]!ABR&amp;[2]!MAY&amp;[2]!JUN&amp;[2]!JUL&amp;[2]!AGO&amp;[2]!SEP</definedName>
    <definedName name="_________ABR1" localSheetId="8">[2]!ABR&amp;[2]!MAY&amp;[2]!JUN&amp;[2]!JUL&amp;[2]!AGO&amp;[2]!SEP</definedName>
    <definedName name="_________ABR1" localSheetId="9">[2]!ABR&amp;[2]!MAY&amp;[2]!JUN&amp;[2]!JUL&amp;[2]!AGO&amp;[2]!SEP</definedName>
    <definedName name="_________ABR1">[3]!ABR&amp;[3]!MAY&amp;[3]!JUN&amp;[3]!JUL&amp;[3]!AGO&amp;[3]!SEP</definedName>
    <definedName name="_________AGO1" localSheetId="1">[1]!AGO&amp;[1]!SEP&amp;[1]!OCT&amp;[1]!NOV&amp;[1]!DIC</definedName>
    <definedName name="_________AGO1" localSheetId="2">[2]!AGO&amp;[2]!SEP&amp;[2]!OCT&amp;[2]!NOV&amp;[2]!DIC</definedName>
    <definedName name="_________AGO1" localSheetId="4">[2]!AGO&amp;[2]!SEP&amp;[2]!OCT&amp;[2]!NOV&amp;[2]!DIC</definedName>
    <definedName name="_________AGO1" localSheetId="5">[2]!AGO&amp;[2]!SEP&amp;[2]!OCT&amp;[2]!NOV&amp;[2]!DIC</definedName>
    <definedName name="_________AGO1" localSheetId="6">[2]!AGO&amp;[2]!SEP&amp;[2]!OCT&amp;[2]!NOV&amp;[2]!DIC</definedName>
    <definedName name="_________AGO1" localSheetId="7">[2]!AGO&amp;[2]!SEP&amp;[2]!OCT&amp;[2]!NOV&amp;[2]!DIC</definedName>
    <definedName name="_________AGO1" localSheetId="8">[2]!AGO&amp;[2]!SEP&amp;[2]!OCT&amp;[2]!NOV&amp;[2]!DIC</definedName>
    <definedName name="_________AGO1" localSheetId="9">[2]!AGO&amp;[2]!SEP&amp;[2]!OCT&amp;[2]!NOV&amp;[2]!DIC</definedName>
    <definedName name="_________AGO1">[3]!AGO&amp;[3]!SEP&amp;[3]!OCT&amp;[3]!NOV&amp;[3]!DIC</definedName>
    <definedName name="_________FEB1" localSheetId="1">[1]!FEB&amp;[1]!MAR&amp;[1]!ABR&amp;[1]!MAY&amp;[1]!JUN&amp;[1]!JUL</definedName>
    <definedName name="_________FEB1" localSheetId="2">[2]!FEB&amp;[2]!MAR&amp;[2]!ABR&amp;[2]!MAY&amp;[2]!JUN&amp;[2]!JUL</definedName>
    <definedName name="_________FEB1" localSheetId="4">[2]!FEB&amp;[2]!MAR&amp;[2]!ABR&amp;[2]!MAY&amp;[2]!JUN&amp;[2]!JUL</definedName>
    <definedName name="_________FEB1" localSheetId="5">[2]!FEB&amp;[2]!MAR&amp;[2]!ABR&amp;[2]!MAY&amp;[2]!JUN&amp;[2]!JUL</definedName>
    <definedName name="_________FEB1" localSheetId="6">[2]!FEB&amp;[2]!MAR&amp;[2]!ABR&amp;[2]!MAY&amp;[2]!JUN&amp;[2]!JUL</definedName>
    <definedName name="_________FEB1" localSheetId="7">[2]!FEB&amp;[2]!MAR&amp;[2]!ABR&amp;[2]!MAY&amp;[2]!JUN&amp;[2]!JUL</definedName>
    <definedName name="_________FEB1" localSheetId="8">[2]!FEB&amp;[2]!MAR&amp;[2]!ABR&amp;[2]!MAY&amp;[2]!JUN&amp;[2]!JUL</definedName>
    <definedName name="_________FEB1" localSheetId="9">[2]!FEB&amp;[2]!MAR&amp;[2]!ABR&amp;[2]!MAY&amp;[2]!JUN&amp;[2]!JUL</definedName>
    <definedName name="_________FEB1">[3]!FEB&amp;[3]!MAR&amp;[3]!ABR&amp;[3]!MAY&amp;[3]!JUN&amp;[3]!JUL</definedName>
    <definedName name="_________JUL1" localSheetId="1">[1]!JUL&amp;[1]!AGO&amp;[1]!SEP&amp;[1]!OCT&amp;[1]!NOV</definedName>
    <definedName name="_________JUL1" localSheetId="2">[2]!JUL&amp;[2]!AGO&amp;[2]!SEP&amp;[2]!OCT&amp;[2]!NOV</definedName>
    <definedName name="_________JUL1" localSheetId="4">[2]!JUL&amp;[2]!AGO&amp;[2]!SEP&amp;[2]!OCT&amp;[2]!NOV</definedName>
    <definedName name="_________JUL1" localSheetId="5">[2]!JUL&amp;[2]!AGO&amp;[2]!SEP&amp;[2]!OCT&amp;[2]!NOV</definedName>
    <definedName name="_________JUL1" localSheetId="6">[2]!JUL&amp;[2]!AGO&amp;[2]!SEP&amp;[2]!OCT&amp;[2]!NOV</definedName>
    <definedName name="_________JUL1" localSheetId="7">[2]!JUL&amp;[2]!AGO&amp;[2]!SEP&amp;[2]!OCT&amp;[2]!NOV</definedName>
    <definedName name="_________JUL1" localSheetId="8">[2]!JUL&amp;[2]!AGO&amp;[2]!SEP&amp;[2]!OCT&amp;[2]!NOV</definedName>
    <definedName name="_________JUL1" localSheetId="9">[2]!JUL&amp;[2]!AGO&amp;[2]!SEP&amp;[2]!OCT&amp;[2]!NOV</definedName>
    <definedName name="_________JUL1">[3]!JUL&amp;[3]!AGO&amp;[3]!SEP&amp;[3]!OCT&amp;[3]!NOV</definedName>
    <definedName name="_________JUN1" localSheetId="1">[1]!JUN&amp;[1]!JUL&amp;[1]!AGO&amp;[1]!SEP&amp;[1]!OCT</definedName>
    <definedName name="_________JUN1" localSheetId="2">[2]!JUN&amp;[2]!JUL&amp;[2]!AGO&amp;[2]!SEP&amp;[2]!OCT</definedName>
    <definedName name="_________JUN1" localSheetId="4">[2]!JUN&amp;[2]!JUL&amp;[2]!AGO&amp;[2]!SEP&amp;[2]!OCT</definedName>
    <definedName name="_________JUN1" localSheetId="5">[2]!JUN&amp;[2]!JUL&amp;[2]!AGO&amp;[2]!SEP&amp;[2]!OCT</definedName>
    <definedName name="_________JUN1" localSheetId="6">[2]!JUN&amp;[2]!JUL&amp;[2]!AGO&amp;[2]!SEP&amp;[2]!OCT</definedName>
    <definedName name="_________JUN1" localSheetId="7">[2]!JUN&amp;[2]!JUL&amp;[2]!AGO&amp;[2]!SEP&amp;[2]!OCT</definedName>
    <definedName name="_________JUN1" localSheetId="8">[2]!JUN&amp;[2]!JUL&amp;[2]!AGO&amp;[2]!SEP&amp;[2]!OCT</definedName>
    <definedName name="_________JUN1" localSheetId="9">[2]!JUN&amp;[2]!JUL&amp;[2]!AGO&amp;[2]!SEP&amp;[2]!OCT</definedName>
    <definedName name="_________JUN1">[3]!JUN&amp;[3]!JUL&amp;[3]!AGO&amp;[3]!SEP&amp;[3]!OCT</definedName>
    <definedName name="_________MAR1" localSheetId="1">[1]!MAR&amp;[1]!ABR&amp;[1]!MAY&amp;[1]!JUN&amp;[1]!JUL&amp;[1]!AGO</definedName>
    <definedName name="_________MAR1" localSheetId="2">[2]!MAR&amp;[2]!ABR&amp;[2]!MAY&amp;[2]!JUN&amp;[2]!JUL&amp;[2]!AGO</definedName>
    <definedName name="_________MAR1" localSheetId="4">[2]!MAR&amp;[2]!ABR&amp;[2]!MAY&amp;[2]!JUN&amp;[2]!JUL&amp;[2]!AGO</definedName>
    <definedName name="_________MAR1" localSheetId="5">[2]!MAR&amp;[2]!ABR&amp;[2]!MAY&amp;[2]!JUN&amp;[2]!JUL&amp;[2]!AGO</definedName>
    <definedName name="_________MAR1" localSheetId="6">[2]!MAR&amp;[2]!ABR&amp;[2]!MAY&amp;[2]!JUN&amp;[2]!JUL&amp;[2]!AGO</definedName>
    <definedName name="_________MAR1" localSheetId="7">[2]!MAR&amp;[2]!ABR&amp;[2]!MAY&amp;[2]!JUN&amp;[2]!JUL&amp;[2]!AGO</definedName>
    <definedName name="_________MAR1" localSheetId="8">[2]!MAR&amp;[2]!ABR&amp;[2]!MAY&amp;[2]!JUN&amp;[2]!JUL&amp;[2]!AGO</definedName>
    <definedName name="_________MAR1" localSheetId="9">[2]!MAR&amp;[2]!ABR&amp;[2]!MAY&amp;[2]!JUN&amp;[2]!JUL&amp;[2]!AGO</definedName>
    <definedName name="_________MAR1">[3]!MAR&amp;[3]!ABR&amp;[3]!MAY&amp;[3]!JUN&amp;[3]!JUL&amp;[3]!AGO</definedName>
    <definedName name="_________MAY1" localSheetId="1">[1]!MAY&amp;[1]!JUN&amp;[1]!JUL&amp;[1]!AGO&amp;[1]!SEP</definedName>
    <definedName name="_________MAY1" localSheetId="2">[2]!MAY&amp;[2]!JUN&amp;[2]!JUL&amp;[2]!AGO&amp;[2]!SEP</definedName>
    <definedName name="_________MAY1" localSheetId="4">[2]!MAY&amp;[2]!JUN&amp;[2]!JUL&amp;[2]!AGO&amp;[2]!SEP</definedName>
    <definedName name="_________MAY1" localSheetId="5">[2]!MAY&amp;[2]!JUN&amp;[2]!JUL&amp;[2]!AGO&amp;[2]!SEP</definedName>
    <definedName name="_________MAY1" localSheetId="6">[2]!MAY&amp;[2]!JUN&amp;[2]!JUL&amp;[2]!AGO&amp;[2]!SEP</definedName>
    <definedName name="_________MAY1" localSheetId="7">[2]!MAY&amp;[2]!JUN&amp;[2]!JUL&amp;[2]!AGO&amp;[2]!SEP</definedName>
    <definedName name="_________MAY1" localSheetId="8">[2]!MAY&amp;[2]!JUN&amp;[2]!JUL&amp;[2]!AGO&amp;[2]!SEP</definedName>
    <definedName name="_________MAY1" localSheetId="9">[2]!MAY&amp;[2]!JUN&amp;[2]!JUL&amp;[2]!AGO&amp;[2]!SEP</definedName>
    <definedName name="_________MAY1">[3]!MAY&amp;[3]!JUN&amp;[3]!JUL&amp;[3]!AGO&amp;[3]!SEP</definedName>
    <definedName name="_________NOV1" localSheetId="1">[1]!NOV&amp;[1]!DIC</definedName>
    <definedName name="_________NOV1" localSheetId="2">[2]!NOV&amp;[2]!DIC</definedName>
    <definedName name="_________NOV1" localSheetId="4">[2]!NOV&amp;[2]!DIC</definedName>
    <definedName name="_________NOV1" localSheetId="5">[2]!NOV&amp;[2]!DIC</definedName>
    <definedName name="_________NOV1" localSheetId="6">[2]!NOV&amp;[2]!DIC</definedName>
    <definedName name="_________NOV1" localSheetId="7">[2]!NOV&amp;[2]!DIC</definedName>
    <definedName name="_________NOV1" localSheetId="8">[2]!NOV&amp;[2]!DIC</definedName>
    <definedName name="_________NOV1" localSheetId="9">[2]!NOV&amp;[2]!DIC</definedName>
    <definedName name="_________NOV1">[3]!NOV&amp;[3]!DIC</definedName>
    <definedName name="_________OCT1" localSheetId="1">[1]!OCT&amp;[1]!NOV&amp;[1]!DIC</definedName>
    <definedName name="_________OCT1" localSheetId="2">[2]!OCT&amp;[2]!NOV&amp;[2]!DIC</definedName>
    <definedName name="_________OCT1" localSheetId="4">[2]!OCT&amp;[2]!NOV&amp;[2]!DIC</definedName>
    <definedName name="_________OCT1" localSheetId="5">[2]!OCT&amp;[2]!NOV&amp;[2]!DIC</definedName>
    <definedName name="_________OCT1" localSheetId="6">[2]!OCT&amp;[2]!NOV&amp;[2]!DIC</definedName>
    <definedName name="_________OCT1" localSheetId="7">[2]!OCT&amp;[2]!NOV&amp;[2]!DIC</definedName>
    <definedName name="_________OCT1" localSheetId="8">[2]!OCT&amp;[2]!NOV&amp;[2]!DIC</definedName>
    <definedName name="_________OCT1" localSheetId="9">[2]!OCT&amp;[2]!NOV&amp;[2]!DIC</definedName>
    <definedName name="_________OCT1">[3]!OCT&amp;[3]!NOV&amp;[3]!DIC</definedName>
    <definedName name="_________SEP1" localSheetId="1">[1]!SEP&amp;[1]!OCT&amp;[1]!NOV&amp;[1]!DIC</definedName>
    <definedName name="_________SEP1" localSheetId="2">[2]!SEP&amp;[2]!OCT&amp;[2]!NOV&amp;[2]!DIC</definedName>
    <definedName name="_________SEP1" localSheetId="4">[2]!SEP&amp;[2]!OCT&amp;[2]!NOV&amp;[2]!DIC</definedName>
    <definedName name="_________SEP1" localSheetId="5">[2]!SEP&amp;[2]!OCT&amp;[2]!NOV&amp;[2]!DIC</definedName>
    <definedName name="_________SEP1" localSheetId="6">[2]!SEP&amp;[2]!OCT&amp;[2]!NOV&amp;[2]!DIC</definedName>
    <definedName name="_________SEP1" localSheetId="7">[2]!SEP&amp;[2]!OCT&amp;[2]!NOV&amp;[2]!DIC</definedName>
    <definedName name="_________SEP1" localSheetId="8">[2]!SEP&amp;[2]!OCT&amp;[2]!NOV&amp;[2]!DIC</definedName>
    <definedName name="_________SEP1" localSheetId="9">[2]!SEP&amp;[2]!OCT&amp;[2]!NOV&amp;[2]!DIC</definedName>
    <definedName name="_________SEP1">[3]!SEP&amp;[3]!OCT&amp;[3]!NOV&amp;[3]!DIC</definedName>
    <definedName name="________cad179" localSheetId="1">'[4]Mod Eco Controlados 99'!#REF!</definedName>
    <definedName name="________cad179" localSheetId="2">'[4]Mod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1">[1]!FEB&amp;[1]!MAR&amp;[1]!ABR&amp;[1]!MAY&amp;[1]!JUN&amp;[1]!JUL</definedName>
    <definedName name="________FEB1" localSheetId="2">[2]!FEB&amp;[2]!MAR&amp;[2]!ABR&amp;[2]!MAY&amp;[2]!JUN&amp;[2]!JUL</definedName>
    <definedName name="________FEB1" localSheetId="4">[2]!FEB&amp;[2]!MAR&amp;[2]!ABR&amp;[2]!MAY&amp;[2]!JUN&amp;[2]!JUL</definedName>
    <definedName name="________FEB1" localSheetId="5">[2]!FEB&amp;[2]!MAR&amp;[2]!ABR&amp;[2]!MAY&amp;[2]!JUN&amp;[2]!JUL</definedName>
    <definedName name="________FEB1" localSheetId="6">[2]!FEB&amp;[2]!MAR&amp;[2]!ABR&amp;[2]!MAY&amp;[2]!JUN&amp;[2]!JUL</definedName>
    <definedName name="________FEB1" localSheetId="7">[2]!FEB&amp;[2]!MAR&amp;[2]!ABR&amp;[2]!MAY&amp;[2]!JUN&amp;[2]!JUL</definedName>
    <definedName name="________FEB1" localSheetId="8">[2]!FEB&amp;[2]!MAR&amp;[2]!ABR&amp;[2]!MAY&amp;[2]!JUN&amp;[2]!JUL</definedName>
    <definedName name="________FEB1" localSheetId="9">[2]!FEB&amp;[2]!MAR&amp;[2]!ABR&amp;[2]!MAY&amp;[2]!JUN&amp;[2]!JUL</definedName>
    <definedName name="________FEB1">[3]!FEB&amp;[3]!MAR&amp;[3]!ABR&amp;[3]!MAY&amp;[3]!JUN&amp;[3]!JUL</definedName>
    <definedName name="________JUL1" localSheetId="1">[1]!JUL&amp;[1]!AGO&amp;[1]!SEP&amp;[1]!OCT&amp;[1]!NOV</definedName>
    <definedName name="________JUL1" localSheetId="2">[2]!JUL&amp;[2]!AGO&amp;[2]!SEP&amp;[2]!OCT&amp;[2]!NOV</definedName>
    <definedName name="________JUL1" localSheetId="4">[2]!JUL&amp;[2]!AGO&amp;[2]!SEP&amp;[2]!OCT&amp;[2]!NOV</definedName>
    <definedName name="________JUL1" localSheetId="5">[2]!JUL&amp;[2]!AGO&amp;[2]!SEP&amp;[2]!OCT&amp;[2]!NOV</definedName>
    <definedName name="________JUL1" localSheetId="6">[2]!JUL&amp;[2]!AGO&amp;[2]!SEP&amp;[2]!OCT&amp;[2]!NOV</definedName>
    <definedName name="________JUL1" localSheetId="7">[2]!JUL&amp;[2]!AGO&amp;[2]!SEP&amp;[2]!OCT&amp;[2]!NOV</definedName>
    <definedName name="________JUL1" localSheetId="8">[2]!JUL&amp;[2]!AGO&amp;[2]!SEP&amp;[2]!OCT&amp;[2]!NOV</definedName>
    <definedName name="________JUL1" localSheetId="9">[2]!JUL&amp;[2]!AGO&amp;[2]!SEP&amp;[2]!OCT&amp;[2]!NOV</definedName>
    <definedName name="________JUL1">[3]!JUL&amp;[3]!AGO&amp;[3]!SEP&amp;[3]!OCT&amp;[3]!NOV</definedName>
    <definedName name="________JUN1" localSheetId="1">[1]!JUN&amp;[1]!JUL&amp;[1]!AGO&amp;[1]!SEP&amp;[1]!OCT</definedName>
    <definedName name="________JUN1" localSheetId="2">[2]!JUN&amp;[2]!JUL&amp;[2]!AGO&amp;[2]!SEP&amp;[2]!OCT</definedName>
    <definedName name="________JUN1" localSheetId="4">[2]!JUN&amp;[2]!JUL&amp;[2]!AGO&amp;[2]!SEP&amp;[2]!OCT</definedName>
    <definedName name="________JUN1" localSheetId="5">[2]!JUN&amp;[2]!JUL&amp;[2]!AGO&amp;[2]!SEP&amp;[2]!OCT</definedName>
    <definedName name="________JUN1" localSheetId="6">[2]!JUN&amp;[2]!JUL&amp;[2]!AGO&amp;[2]!SEP&amp;[2]!OCT</definedName>
    <definedName name="________JUN1" localSheetId="7">[2]!JUN&amp;[2]!JUL&amp;[2]!AGO&amp;[2]!SEP&amp;[2]!OCT</definedName>
    <definedName name="________JUN1" localSheetId="8">[2]!JUN&amp;[2]!JUL&amp;[2]!AGO&amp;[2]!SEP&amp;[2]!OCT</definedName>
    <definedName name="________JUN1" localSheetId="9">[2]!JUN&amp;[2]!JUL&amp;[2]!AGO&amp;[2]!SEP&amp;[2]!OCT</definedName>
    <definedName name="________JUN1">[3]!JUN&amp;[3]!JUL&amp;[3]!AGO&amp;[3]!SEP&amp;[3]!OCT</definedName>
    <definedName name="________OCT1" localSheetId="1">[1]!OCT&amp;[1]!NOV&amp;[1]!DIC</definedName>
    <definedName name="________OCT1" localSheetId="2">[2]!OCT&amp;[2]!NOV&amp;[2]!DIC</definedName>
    <definedName name="________OCT1" localSheetId="4">[2]!OCT&amp;[2]!NOV&amp;[2]!DIC</definedName>
    <definedName name="________OCT1" localSheetId="5">[2]!OCT&amp;[2]!NOV&amp;[2]!DIC</definedName>
    <definedName name="________OCT1" localSheetId="6">[2]!OCT&amp;[2]!NOV&amp;[2]!DIC</definedName>
    <definedName name="________OCT1" localSheetId="7">[2]!OCT&amp;[2]!NOV&amp;[2]!DIC</definedName>
    <definedName name="________OCT1" localSheetId="8">[2]!OCT&amp;[2]!NOV&amp;[2]!DIC</definedName>
    <definedName name="________OCT1" localSheetId="9">[2]!OCT&amp;[2]!NOV&amp;[2]!DIC</definedName>
    <definedName name="________OCT1">[3]!OCT&amp;[3]!NOV&amp;[3]!DIC</definedName>
    <definedName name="________SEP1" localSheetId="1">[1]!SEP&amp;[1]!OCT&amp;[1]!NOV&amp;[1]!DIC</definedName>
    <definedName name="________SEP1" localSheetId="2">[2]!SEP&amp;[2]!OCT&amp;[2]!NOV&amp;[2]!DIC</definedName>
    <definedName name="________SEP1" localSheetId="4">[2]!SEP&amp;[2]!OCT&amp;[2]!NOV&amp;[2]!DIC</definedName>
    <definedName name="________SEP1" localSheetId="5">[2]!SEP&amp;[2]!OCT&amp;[2]!NOV&amp;[2]!DIC</definedName>
    <definedName name="________SEP1" localSheetId="6">[2]!SEP&amp;[2]!OCT&amp;[2]!NOV&amp;[2]!DIC</definedName>
    <definedName name="________SEP1" localSheetId="7">[2]!SEP&amp;[2]!OCT&amp;[2]!NOV&amp;[2]!DIC</definedName>
    <definedName name="________SEP1" localSheetId="8">[2]!SEP&amp;[2]!OCT&amp;[2]!NOV&amp;[2]!DIC</definedName>
    <definedName name="________SEP1" localSheetId="9">[2]!SEP&amp;[2]!OCT&amp;[2]!NOV&amp;[2]!DIC</definedName>
    <definedName name="________SEP1">[3]!SEP&amp;[3]!OCT&amp;[3]!NOV&amp;[3]!DIC</definedName>
    <definedName name="________smg97">'[5]Premisa macro'!$E$4</definedName>
    <definedName name="_______ABR1" localSheetId="1">[1]!ABR&amp;[1]!MAY&amp;[1]!JUN&amp;[1]!JUL&amp;[1]!AGO&amp;[1]!SEP</definedName>
    <definedName name="_______ABR1" localSheetId="2">[2]!ABR&amp;[2]!MAY&amp;[2]!JUN&amp;[2]!JUL&amp;[2]!AGO&amp;[2]!SEP</definedName>
    <definedName name="_______ABR1" localSheetId="4">[2]!ABR&amp;[2]!MAY&amp;[2]!JUN&amp;[2]!JUL&amp;[2]!AGO&amp;[2]!SEP</definedName>
    <definedName name="_______ABR1" localSheetId="5">[2]!ABR&amp;[2]!MAY&amp;[2]!JUN&amp;[2]!JUL&amp;[2]!AGO&amp;[2]!SEP</definedName>
    <definedName name="_______ABR1" localSheetId="6">[2]!ABR&amp;[2]!MAY&amp;[2]!JUN&amp;[2]!JUL&amp;[2]!AGO&amp;[2]!SEP</definedName>
    <definedName name="_______ABR1" localSheetId="7">[2]!ABR&amp;[2]!MAY&amp;[2]!JUN&amp;[2]!JUL&amp;[2]!AGO&amp;[2]!SEP</definedName>
    <definedName name="_______ABR1" localSheetId="8">[2]!ABR&amp;[2]!MAY&amp;[2]!JUN&amp;[2]!JUL&amp;[2]!AGO&amp;[2]!SEP</definedName>
    <definedName name="_______ABR1" localSheetId="9">[2]!ABR&amp;[2]!MAY&amp;[2]!JUN&amp;[2]!JUL&amp;[2]!AGO&amp;[2]!SEP</definedName>
    <definedName name="_______ABR1">[3]!ABR&amp;[3]!MAY&amp;[3]!JUN&amp;[3]!JUL&amp;[3]!AGO&amp;[3]!SEP</definedName>
    <definedName name="_______ABR2">[6]edofza4!$C$22</definedName>
    <definedName name="_______AGO1" localSheetId="1">[1]!AGO&amp;[1]!SEP&amp;[1]!OCT&amp;[1]!NOV&amp;[1]!DIC</definedName>
    <definedName name="_______AGO1" localSheetId="2">[2]!AGO&amp;[2]!SEP&amp;[2]!OCT&amp;[2]!NOV&amp;[2]!DIC</definedName>
    <definedName name="_______AGO1" localSheetId="4">[2]!AGO&amp;[2]!SEP&amp;[2]!OCT&amp;[2]!NOV&amp;[2]!DIC</definedName>
    <definedName name="_______AGO1" localSheetId="5">[2]!AGO&amp;[2]!SEP&amp;[2]!OCT&amp;[2]!NOV&amp;[2]!DIC</definedName>
    <definedName name="_______AGO1" localSheetId="6">[2]!AGO&amp;[2]!SEP&amp;[2]!OCT&amp;[2]!NOV&amp;[2]!DIC</definedName>
    <definedName name="_______AGO1" localSheetId="7">[2]!AGO&amp;[2]!SEP&amp;[2]!OCT&amp;[2]!NOV&amp;[2]!DIC</definedName>
    <definedName name="_______AGO1" localSheetId="8">[2]!AGO&amp;[2]!SEP&amp;[2]!OCT&amp;[2]!NOV&amp;[2]!DIC</definedName>
    <definedName name="_______AGO1" localSheetId="9">[2]!AGO&amp;[2]!SEP&amp;[2]!OCT&amp;[2]!NOV&amp;[2]!DIC</definedName>
    <definedName name="_______AGO1">[3]!AGO&amp;[3]!SEP&amp;[3]!OCT&amp;[3]!NOV&amp;[3]!DIC</definedName>
    <definedName name="_______AGO2">[6]edofza8!$C$22</definedName>
    <definedName name="_______CFD02" localSheetId="1">#REF!</definedName>
    <definedName name="_______CFD02" localSheetId="2">#REF!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8">#REF!</definedName>
    <definedName name="_______CFD02" localSheetId="9">#REF!</definedName>
    <definedName name="_______CFD02">#REF!</definedName>
    <definedName name="_______def1">'[7]Premisas IMSS'!$M$12</definedName>
    <definedName name="_______def2">'[7]Premisas IMSS'!$M$13</definedName>
    <definedName name="_______def3">'[7]Premisas IMSS'!$M$14</definedName>
    <definedName name="_______def4">'[7]Premisas IMSS'!$M$15</definedName>
    <definedName name="_______def5">'[7]Premisas IMSS'!$M$16</definedName>
    <definedName name="_______def6">'[7]Premisas IMSS'!$M$17</definedName>
    <definedName name="_______DIC2">[6]edofza12!$C$22</definedName>
    <definedName name="_______ENE2">[6]edofza1!$C$22</definedName>
    <definedName name="_______FEB1" localSheetId="1">[1]!FEB&amp;[1]!MAR&amp;[1]!ABR&amp;[1]!MAY&amp;[1]!JUN&amp;[1]!JUL</definedName>
    <definedName name="_______FEB1" localSheetId="2">[2]!FEB&amp;[2]!MAR&amp;[2]!ABR&amp;[2]!MAY&amp;[2]!JUN&amp;[2]!JUL</definedName>
    <definedName name="_______FEB1" localSheetId="4">[2]!FEB&amp;[2]!MAR&amp;[2]!ABR&amp;[2]!MAY&amp;[2]!JUN&amp;[2]!JUL</definedName>
    <definedName name="_______FEB1" localSheetId="5">[2]!FEB&amp;[2]!MAR&amp;[2]!ABR&amp;[2]!MAY&amp;[2]!JUN&amp;[2]!JUL</definedName>
    <definedName name="_______FEB1" localSheetId="6">[2]!FEB&amp;[2]!MAR&amp;[2]!ABR&amp;[2]!MAY&amp;[2]!JUN&amp;[2]!JUL</definedName>
    <definedName name="_______FEB1" localSheetId="7">[2]!FEB&amp;[2]!MAR&amp;[2]!ABR&amp;[2]!MAY&amp;[2]!JUN&amp;[2]!JUL</definedName>
    <definedName name="_______FEB1" localSheetId="8">[2]!FEB&amp;[2]!MAR&amp;[2]!ABR&amp;[2]!MAY&amp;[2]!JUN&amp;[2]!JUL</definedName>
    <definedName name="_______FEB1" localSheetId="9">[2]!FEB&amp;[2]!MAR&amp;[2]!ABR&amp;[2]!MAY&amp;[2]!JUN&amp;[2]!JUL</definedName>
    <definedName name="_______FEB1">[3]!FEB&amp;[3]!MAR&amp;[3]!ABR&amp;[3]!MAY&amp;[3]!JUN&amp;[3]!JUL</definedName>
    <definedName name="_______FEB2">[6]edofza2!$C$22</definedName>
    <definedName name="_______JUL1" localSheetId="1">[1]!JUL&amp;[1]!AGO&amp;[1]!SEP&amp;[1]!OCT&amp;[1]!NOV</definedName>
    <definedName name="_______JUL1" localSheetId="2">[2]!JUL&amp;[2]!AGO&amp;[2]!SEP&amp;[2]!OCT&amp;[2]!NOV</definedName>
    <definedName name="_______JUL1" localSheetId="4">[2]!JUL&amp;[2]!AGO&amp;[2]!SEP&amp;[2]!OCT&amp;[2]!NOV</definedName>
    <definedName name="_______JUL1" localSheetId="5">[2]!JUL&amp;[2]!AGO&amp;[2]!SEP&amp;[2]!OCT&amp;[2]!NOV</definedName>
    <definedName name="_______JUL1" localSheetId="6">[2]!JUL&amp;[2]!AGO&amp;[2]!SEP&amp;[2]!OCT&amp;[2]!NOV</definedName>
    <definedName name="_______JUL1" localSheetId="7">[2]!JUL&amp;[2]!AGO&amp;[2]!SEP&amp;[2]!OCT&amp;[2]!NOV</definedName>
    <definedName name="_______JUL1" localSheetId="8">[2]!JUL&amp;[2]!AGO&amp;[2]!SEP&amp;[2]!OCT&amp;[2]!NOV</definedName>
    <definedName name="_______JUL1" localSheetId="9">[2]!JUL&amp;[2]!AGO&amp;[2]!SEP&amp;[2]!OCT&amp;[2]!NOV</definedName>
    <definedName name="_______JUL1">[3]!JUL&amp;[3]!AGO&amp;[3]!SEP&amp;[3]!OCT&amp;[3]!NOV</definedName>
    <definedName name="_______JUL2">[6]edofza7!$C$22</definedName>
    <definedName name="_______JUN1" localSheetId="1">[1]!JUN&amp;[1]!JUL&amp;[1]!AGO&amp;[1]!SEP&amp;[1]!OCT</definedName>
    <definedName name="_______JUN1" localSheetId="2">[2]!JUN&amp;[2]!JUL&amp;[2]!AGO&amp;[2]!SEP&amp;[2]!OCT</definedName>
    <definedName name="_______JUN1" localSheetId="4">[2]!JUN&amp;[2]!JUL&amp;[2]!AGO&amp;[2]!SEP&amp;[2]!OCT</definedName>
    <definedName name="_______JUN1" localSheetId="5">[2]!JUN&amp;[2]!JUL&amp;[2]!AGO&amp;[2]!SEP&amp;[2]!OCT</definedName>
    <definedName name="_______JUN1" localSheetId="6">[2]!JUN&amp;[2]!JUL&amp;[2]!AGO&amp;[2]!SEP&amp;[2]!OCT</definedName>
    <definedName name="_______JUN1" localSheetId="7">[2]!JUN&amp;[2]!JUL&amp;[2]!AGO&amp;[2]!SEP&amp;[2]!OCT</definedName>
    <definedName name="_______JUN1" localSheetId="8">[2]!JUN&amp;[2]!JUL&amp;[2]!AGO&amp;[2]!SEP&amp;[2]!OCT</definedName>
    <definedName name="_______JUN1" localSheetId="9">[2]!JUN&amp;[2]!JUL&amp;[2]!AGO&amp;[2]!SEP&amp;[2]!OCT</definedName>
    <definedName name="_______JUN1">[3]!JUN&amp;[3]!JUL&amp;[3]!AGO&amp;[3]!SEP&amp;[3]!OCT</definedName>
    <definedName name="_______JUN2">[6]edofza6!$C$22</definedName>
    <definedName name="_______MAR1" localSheetId="1">[1]!MAR&amp;[1]!ABR&amp;[1]!MAY&amp;[1]!JUN&amp;[1]!JUL&amp;[1]!AGO</definedName>
    <definedName name="_______MAR1" localSheetId="2">[2]!MAR&amp;[2]!ABR&amp;[2]!MAY&amp;[2]!JUN&amp;[2]!JUL&amp;[2]!AGO</definedName>
    <definedName name="_______MAR1" localSheetId="4">[2]!MAR&amp;[2]!ABR&amp;[2]!MAY&amp;[2]!JUN&amp;[2]!JUL&amp;[2]!AGO</definedName>
    <definedName name="_______MAR1" localSheetId="5">[2]!MAR&amp;[2]!ABR&amp;[2]!MAY&amp;[2]!JUN&amp;[2]!JUL&amp;[2]!AGO</definedName>
    <definedName name="_______MAR1" localSheetId="6">[2]!MAR&amp;[2]!ABR&amp;[2]!MAY&amp;[2]!JUN&amp;[2]!JUL&amp;[2]!AGO</definedName>
    <definedName name="_______MAR1" localSheetId="7">[2]!MAR&amp;[2]!ABR&amp;[2]!MAY&amp;[2]!JUN&amp;[2]!JUL&amp;[2]!AGO</definedName>
    <definedName name="_______MAR1" localSheetId="8">[2]!MAR&amp;[2]!ABR&amp;[2]!MAY&amp;[2]!JUN&amp;[2]!JUL&amp;[2]!AGO</definedName>
    <definedName name="_______MAR1" localSheetId="9">[2]!MAR&amp;[2]!ABR&amp;[2]!MAY&amp;[2]!JUN&amp;[2]!JUL&amp;[2]!AGO</definedName>
    <definedName name="_______MAR1">[3]!MAR&amp;[3]!ABR&amp;[3]!MAY&amp;[3]!JUN&amp;[3]!JUL&amp;[3]!AGO</definedName>
    <definedName name="_______MAR2">[6]edofza3!$C$22</definedName>
    <definedName name="_______MAY1" localSheetId="1">[1]!MAY&amp;[1]!JUN&amp;[1]!JUL&amp;[1]!AGO&amp;[1]!SEP</definedName>
    <definedName name="_______MAY1" localSheetId="2">[2]!MAY&amp;[2]!JUN&amp;[2]!JUL&amp;[2]!AGO&amp;[2]!SEP</definedName>
    <definedName name="_______MAY1" localSheetId="4">[2]!MAY&amp;[2]!JUN&amp;[2]!JUL&amp;[2]!AGO&amp;[2]!SEP</definedName>
    <definedName name="_______MAY1" localSheetId="5">[2]!MAY&amp;[2]!JUN&amp;[2]!JUL&amp;[2]!AGO&amp;[2]!SEP</definedName>
    <definedName name="_______MAY1" localSheetId="6">[2]!MAY&amp;[2]!JUN&amp;[2]!JUL&amp;[2]!AGO&amp;[2]!SEP</definedName>
    <definedName name="_______MAY1" localSheetId="7">[2]!MAY&amp;[2]!JUN&amp;[2]!JUL&amp;[2]!AGO&amp;[2]!SEP</definedName>
    <definedName name="_______MAY1" localSheetId="8">[2]!MAY&amp;[2]!JUN&amp;[2]!JUL&amp;[2]!AGO&amp;[2]!SEP</definedName>
    <definedName name="_______MAY1" localSheetId="9">[2]!MAY&amp;[2]!JUN&amp;[2]!JUL&amp;[2]!AGO&amp;[2]!SEP</definedName>
    <definedName name="_______MAY1">[3]!MAY&amp;[3]!JUN&amp;[3]!JUL&amp;[3]!AGO&amp;[3]!SEP</definedName>
    <definedName name="_______MAY2">[6]edofza5!$C$22</definedName>
    <definedName name="_______NOV1" localSheetId="1">[1]!NOV&amp;[1]!DIC</definedName>
    <definedName name="_______NOV1" localSheetId="2">[2]!NOV&amp;[2]!DIC</definedName>
    <definedName name="_______NOV1" localSheetId="4">[2]!NOV&amp;[2]!DIC</definedName>
    <definedName name="_______NOV1" localSheetId="5">[2]!NOV&amp;[2]!DIC</definedName>
    <definedName name="_______NOV1" localSheetId="6">[2]!NOV&amp;[2]!DIC</definedName>
    <definedName name="_______NOV1" localSheetId="7">[2]!NOV&amp;[2]!DIC</definedName>
    <definedName name="_______NOV1" localSheetId="8">[2]!NOV&amp;[2]!DIC</definedName>
    <definedName name="_______NOV1" localSheetId="9">[2]!NOV&amp;[2]!DIC</definedName>
    <definedName name="_______NOV1">[3]!NOV&amp;[3]!DIC</definedName>
    <definedName name="_______NOV2">[6]edofza11!$C$43</definedName>
    <definedName name="_______OCT1" localSheetId="1">[1]!OCT&amp;[1]!NOV&amp;[1]!DIC</definedName>
    <definedName name="_______OCT1" localSheetId="2">[2]!OCT&amp;[2]!NOV&amp;[2]!DIC</definedName>
    <definedName name="_______OCT1" localSheetId="4">[2]!OCT&amp;[2]!NOV&amp;[2]!DIC</definedName>
    <definedName name="_______OCT1" localSheetId="5">[2]!OCT&amp;[2]!NOV&amp;[2]!DIC</definedName>
    <definedName name="_______OCT1" localSheetId="6">[2]!OCT&amp;[2]!NOV&amp;[2]!DIC</definedName>
    <definedName name="_______OCT1" localSheetId="7">[2]!OCT&amp;[2]!NOV&amp;[2]!DIC</definedName>
    <definedName name="_______OCT1" localSheetId="8">[2]!OCT&amp;[2]!NOV&amp;[2]!DIC</definedName>
    <definedName name="_______OCT1" localSheetId="9">[2]!OCT&amp;[2]!NOV&amp;[2]!DIC</definedName>
    <definedName name="_______OCT1">[3]!OCT&amp;[3]!NOV&amp;[3]!DIC</definedName>
    <definedName name="_______OCT2">[6]edofza10!$C$22</definedName>
    <definedName name="_______PIB08" localSheetId="1">#REF!</definedName>
    <definedName name="_______PIB08" localSheetId="2">#REF!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8">#REF!</definedName>
    <definedName name="_______PIB08" localSheetId="9">#REF!</definedName>
    <definedName name="_______PIB08">#REF!</definedName>
    <definedName name="_______SEP1" localSheetId="1">[1]!SEP&amp;[1]!OCT&amp;[1]!NOV&amp;[1]!DIC</definedName>
    <definedName name="_______SEP1" localSheetId="2">[2]!SEP&amp;[2]!OCT&amp;[2]!NOV&amp;[2]!DIC</definedName>
    <definedName name="_______SEP1" localSheetId="4">[2]!SEP&amp;[2]!OCT&amp;[2]!NOV&amp;[2]!DIC</definedName>
    <definedName name="_______SEP1" localSheetId="5">[2]!SEP&amp;[2]!OCT&amp;[2]!NOV&amp;[2]!DIC</definedName>
    <definedName name="_______SEP1" localSheetId="6">[2]!SEP&amp;[2]!OCT&amp;[2]!NOV&amp;[2]!DIC</definedName>
    <definedName name="_______SEP1" localSheetId="7">[2]!SEP&amp;[2]!OCT&amp;[2]!NOV&amp;[2]!DIC</definedName>
    <definedName name="_______SEP1" localSheetId="8">[2]!SEP&amp;[2]!OCT&amp;[2]!NOV&amp;[2]!DIC</definedName>
    <definedName name="_______SEP1" localSheetId="9">[2]!SEP&amp;[2]!OCT&amp;[2]!NOV&amp;[2]!DIC</definedName>
    <definedName name="_______SEP1">[3]!SEP&amp;[3]!OCT&amp;[3]!NOV&amp;[3]!DIC</definedName>
    <definedName name="_______SEP2">[6]edofza9!$C$22</definedName>
    <definedName name="_______smg97">'[7]Premisa macro'!$E$4</definedName>
    <definedName name="_______syt03" localSheetId="1">#REF!</definedName>
    <definedName name="_______syt03" localSheetId="2">#REF!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8">#REF!</definedName>
    <definedName name="_______syt03" localSheetId="9">#REF!</definedName>
    <definedName name="_______syt03">#REF!</definedName>
    <definedName name="_______TDC2001">'[8]Tipos de Cambio'!$C$4</definedName>
    <definedName name="______ABR1" localSheetId="1">[1]!ABR&amp;[1]!MAY&amp;[1]!JUN&amp;[1]!JUL&amp;[1]!AGO&amp;[1]!SEP</definedName>
    <definedName name="______ABR1" localSheetId="2">[2]!ABR&amp;[2]!MAY&amp;[2]!JUN&amp;[2]!JUL&amp;[2]!AGO&amp;[2]!SEP</definedName>
    <definedName name="______ABR1" localSheetId="4">[2]!ABR&amp;[2]!MAY&amp;[2]!JUN&amp;[2]!JUL&amp;[2]!AGO&amp;[2]!SEP</definedName>
    <definedName name="______ABR1" localSheetId="5">[2]!ABR&amp;[2]!MAY&amp;[2]!JUN&amp;[2]!JUL&amp;[2]!AGO&amp;[2]!SEP</definedName>
    <definedName name="______ABR1" localSheetId="6">[2]!ABR&amp;[2]!MAY&amp;[2]!JUN&amp;[2]!JUL&amp;[2]!AGO&amp;[2]!SEP</definedName>
    <definedName name="______ABR1" localSheetId="7">[2]!ABR&amp;[2]!MAY&amp;[2]!JUN&amp;[2]!JUL&amp;[2]!AGO&amp;[2]!SEP</definedName>
    <definedName name="______ABR1" localSheetId="8">[2]!ABR&amp;[2]!MAY&amp;[2]!JUN&amp;[2]!JUL&amp;[2]!AGO&amp;[2]!SEP</definedName>
    <definedName name="______ABR1" localSheetId="9">[2]!ABR&amp;[2]!MAY&amp;[2]!JUN&amp;[2]!JUL&amp;[2]!AGO&amp;[2]!SEP</definedName>
    <definedName name="______ABR1">[3]!ABR&amp;[3]!MAY&amp;[3]!JUN&amp;[3]!JUL&amp;[3]!AGO&amp;[3]!SEP</definedName>
    <definedName name="______ABR2">[6]edofza4!$C$22</definedName>
    <definedName name="______AGO1" localSheetId="1">[1]!AGO&amp;[1]!SEP&amp;[1]!OCT&amp;[1]!NOV&amp;[1]!DIC</definedName>
    <definedName name="______AGO1" localSheetId="2">[2]!AGO&amp;[2]!SEP&amp;[2]!OCT&amp;[2]!NOV&amp;[2]!DIC</definedName>
    <definedName name="______AGO1" localSheetId="4">[2]!AGO&amp;[2]!SEP&amp;[2]!OCT&amp;[2]!NOV&amp;[2]!DIC</definedName>
    <definedName name="______AGO1" localSheetId="5">[2]!AGO&amp;[2]!SEP&amp;[2]!OCT&amp;[2]!NOV&amp;[2]!DIC</definedName>
    <definedName name="______AGO1" localSheetId="6">[2]!AGO&amp;[2]!SEP&amp;[2]!OCT&amp;[2]!NOV&amp;[2]!DIC</definedName>
    <definedName name="______AGO1" localSheetId="7">[2]!AGO&amp;[2]!SEP&amp;[2]!OCT&amp;[2]!NOV&amp;[2]!DIC</definedName>
    <definedName name="______AGO1" localSheetId="8">[2]!AGO&amp;[2]!SEP&amp;[2]!OCT&amp;[2]!NOV&amp;[2]!DIC</definedName>
    <definedName name="______AGO1" localSheetId="9">[2]!AGO&amp;[2]!SEP&amp;[2]!OCT&amp;[2]!NOV&amp;[2]!DIC</definedName>
    <definedName name="______AGO1">[3]!AGO&amp;[3]!SEP&amp;[3]!OCT&amp;[3]!NOV&amp;[3]!DIC</definedName>
    <definedName name="______AGO2">[6]edofza8!$C$22</definedName>
    <definedName name="______def1">'[7]Premisas IMSS'!$M$12</definedName>
    <definedName name="______def2">'[7]Premisas IMSS'!$M$13</definedName>
    <definedName name="______def3">'[7]Premisas IMSS'!$M$14</definedName>
    <definedName name="______def4">'[7]Premisas IMSS'!$M$15</definedName>
    <definedName name="______def5">'[7]Premisas IMSS'!$M$16</definedName>
    <definedName name="______def6">'[7]Premisas IMSS'!$M$17</definedName>
    <definedName name="______DIC2">[6]edofza12!$C$22</definedName>
    <definedName name="______ENE2">[6]edofza1!$C$22</definedName>
    <definedName name="______FEB1" localSheetId="1">[1]!FEB&amp;[1]!MAR&amp;[1]!ABR&amp;[1]!MAY&amp;[1]!JUN&amp;[1]!JUL</definedName>
    <definedName name="______FEB1" localSheetId="2">[2]!FEB&amp;[2]!MAR&amp;[2]!ABR&amp;[2]!MAY&amp;[2]!JUN&amp;[2]!JUL</definedName>
    <definedName name="______FEB1" localSheetId="4">[2]!FEB&amp;[2]!MAR&amp;[2]!ABR&amp;[2]!MAY&amp;[2]!JUN&amp;[2]!JUL</definedName>
    <definedName name="______FEB1" localSheetId="5">[2]!FEB&amp;[2]!MAR&amp;[2]!ABR&amp;[2]!MAY&amp;[2]!JUN&amp;[2]!JUL</definedName>
    <definedName name="______FEB1" localSheetId="6">[2]!FEB&amp;[2]!MAR&amp;[2]!ABR&amp;[2]!MAY&amp;[2]!JUN&amp;[2]!JUL</definedName>
    <definedName name="______FEB1" localSheetId="7">[2]!FEB&amp;[2]!MAR&amp;[2]!ABR&amp;[2]!MAY&amp;[2]!JUN&amp;[2]!JUL</definedName>
    <definedName name="______FEB1" localSheetId="8">[2]!FEB&amp;[2]!MAR&amp;[2]!ABR&amp;[2]!MAY&amp;[2]!JUN&amp;[2]!JUL</definedName>
    <definedName name="______FEB1" localSheetId="9">[2]!FEB&amp;[2]!MAR&amp;[2]!ABR&amp;[2]!MAY&amp;[2]!JUN&amp;[2]!JUL</definedName>
    <definedName name="______FEB1">[3]!FEB&amp;[3]!MAR&amp;[3]!ABR&amp;[3]!MAY&amp;[3]!JUN&amp;[3]!JUL</definedName>
    <definedName name="______FEB2">[6]edofza2!$C$22</definedName>
    <definedName name="______JUL1" localSheetId="1">[1]!JUL&amp;[1]!AGO&amp;[1]!SEP&amp;[1]!OCT&amp;[1]!NOV</definedName>
    <definedName name="______JUL1" localSheetId="2">[2]!JUL&amp;[2]!AGO&amp;[2]!SEP&amp;[2]!OCT&amp;[2]!NOV</definedName>
    <definedName name="______JUL1" localSheetId="4">[2]!JUL&amp;[2]!AGO&amp;[2]!SEP&amp;[2]!OCT&amp;[2]!NOV</definedName>
    <definedName name="______JUL1" localSheetId="5">[2]!JUL&amp;[2]!AGO&amp;[2]!SEP&amp;[2]!OCT&amp;[2]!NOV</definedName>
    <definedName name="______JUL1" localSheetId="6">[2]!JUL&amp;[2]!AGO&amp;[2]!SEP&amp;[2]!OCT&amp;[2]!NOV</definedName>
    <definedName name="______JUL1" localSheetId="7">[2]!JUL&amp;[2]!AGO&amp;[2]!SEP&amp;[2]!OCT&amp;[2]!NOV</definedName>
    <definedName name="______JUL1" localSheetId="8">[2]!JUL&amp;[2]!AGO&amp;[2]!SEP&amp;[2]!OCT&amp;[2]!NOV</definedName>
    <definedName name="______JUL1" localSheetId="9">[2]!JUL&amp;[2]!AGO&amp;[2]!SEP&amp;[2]!OCT&amp;[2]!NOV</definedName>
    <definedName name="______JUL1">[3]!JUL&amp;[3]!AGO&amp;[3]!SEP&amp;[3]!OCT&amp;[3]!NOV</definedName>
    <definedName name="______JUL2">[6]edofza7!$C$22</definedName>
    <definedName name="______JUN1" localSheetId="1">[1]!JUN&amp;[1]!JUL&amp;[1]!AGO&amp;[1]!SEP&amp;[1]!OCT</definedName>
    <definedName name="______JUN1" localSheetId="2">[2]!JUN&amp;[2]!JUL&amp;[2]!AGO&amp;[2]!SEP&amp;[2]!OCT</definedName>
    <definedName name="______JUN1" localSheetId="4">[2]!JUN&amp;[2]!JUL&amp;[2]!AGO&amp;[2]!SEP&amp;[2]!OCT</definedName>
    <definedName name="______JUN1" localSheetId="5">[2]!JUN&amp;[2]!JUL&amp;[2]!AGO&amp;[2]!SEP&amp;[2]!OCT</definedName>
    <definedName name="______JUN1" localSheetId="6">[2]!JUN&amp;[2]!JUL&amp;[2]!AGO&amp;[2]!SEP&amp;[2]!OCT</definedName>
    <definedName name="______JUN1" localSheetId="7">[2]!JUN&amp;[2]!JUL&amp;[2]!AGO&amp;[2]!SEP&amp;[2]!OCT</definedName>
    <definedName name="______JUN1" localSheetId="8">[2]!JUN&amp;[2]!JUL&amp;[2]!AGO&amp;[2]!SEP&amp;[2]!OCT</definedName>
    <definedName name="______JUN1" localSheetId="9">[2]!JUN&amp;[2]!JUL&amp;[2]!AGO&amp;[2]!SEP&amp;[2]!OCT</definedName>
    <definedName name="______JUN1">[3]!JUN&amp;[3]!JUL&amp;[3]!AGO&amp;[3]!SEP&amp;[3]!OCT</definedName>
    <definedName name="______JUN2">[6]edofza6!$C$22</definedName>
    <definedName name="______MAR1" localSheetId="1">[1]!MAR&amp;[1]!ABR&amp;[1]!MAY&amp;[1]!JUN&amp;[1]!JUL&amp;[1]!AGO</definedName>
    <definedName name="______MAR1" localSheetId="2">[2]!MAR&amp;[2]!ABR&amp;[2]!MAY&amp;[2]!JUN&amp;[2]!JUL&amp;[2]!AGO</definedName>
    <definedName name="______MAR1" localSheetId="4">[2]!MAR&amp;[2]!ABR&amp;[2]!MAY&amp;[2]!JUN&amp;[2]!JUL&amp;[2]!AGO</definedName>
    <definedName name="______MAR1" localSheetId="5">[2]!MAR&amp;[2]!ABR&amp;[2]!MAY&amp;[2]!JUN&amp;[2]!JUL&amp;[2]!AGO</definedName>
    <definedName name="______MAR1" localSheetId="6">[2]!MAR&amp;[2]!ABR&amp;[2]!MAY&amp;[2]!JUN&amp;[2]!JUL&amp;[2]!AGO</definedName>
    <definedName name="______MAR1" localSheetId="7">[2]!MAR&amp;[2]!ABR&amp;[2]!MAY&amp;[2]!JUN&amp;[2]!JUL&amp;[2]!AGO</definedName>
    <definedName name="______MAR1" localSheetId="8">[2]!MAR&amp;[2]!ABR&amp;[2]!MAY&amp;[2]!JUN&amp;[2]!JUL&amp;[2]!AGO</definedName>
    <definedName name="______MAR1" localSheetId="9">[2]!MAR&amp;[2]!ABR&amp;[2]!MAY&amp;[2]!JUN&amp;[2]!JUL&amp;[2]!AGO</definedName>
    <definedName name="______MAR1">[3]!MAR&amp;[3]!ABR&amp;[3]!MAY&amp;[3]!JUN&amp;[3]!JUL&amp;[3]!AGO</definedName>
    <definedName name="______MAR2">[6]edofza3!$C$22</definedName>
    <definedName name="______MAY1" localSheetId="1">[1]!MAY&amp;[1]!JUN&amp;[1]!JUL&amp;[1]!AGO&amp;[1]!SEP</definedName>
    <definedName name="______MAY1" localSheetId="2">[2]!MAY&amp;[2]!JUN&amp;[2]!JUL&amp;[2]!AGO&amp;[2]!SEP</definedName>
    <definedName name="______MAY1" localSheetId="4">[2]!MAY&amp;[2]!JUN&amp;[2]!JUL&amp;[2]!AGO&amp;[2]!SEP</definedName>
    <definedName name="______MAY1" localSheetId="5">[2]!MAY&amp;[2]!JUN&amp;[2]!JUL&amp;[2]!AGO&amp;[2]!SEP</definedName>
    <definedName name="______MAY1" localSheetId="6">[2]!MAY&amp;[2]!JUN&amp;[2]!JUL&amp;[2]!AGO&amp;[2]!SEP</definedName>
    <definedName name="______MAY1" localSheetId="7">[2]!MAY&amp;[2]!JUN&amp;[2]!JUL&amp;[2]!AGO&amp;[2]!SEP</definedName>
    <definedName name="______MAY1" localSheetId="8">[2]!MAY&amp;[2]!JUN&amp;[2]!JUL&amp;[2]!AGO&amp;[2]!SEP</definedName>
    <definedName name="______MAY1" localSheetId="9">[2]!MAY&amp;[2]!JUN&amp;[2]!JUL&amp;[2]!AGO&amp;[2]!SEP</definedName>
    <definedName name="______MAY1">[3]!MAY&amp;[3]!JUN&amp;[3]!JUL&amp;[3]!AGO&amp;[3]!SEP</definedName>
    <definedName name="______MAY2">[6]edofza5!$C$22</definedName>
    <definedName name="______NOV1" localSheetId="1">[1]!NOV&amp;[1]!DIC</definedName>
    <definedName name="______NOV1" localSheetId="2">[2]!NOV&amp;[2]!DIC</definedName>
    <definedName name="______NOV1" localSheetId="4">[2]!NOV&amp;[2]!DIC</definedName>
    <definedName name="______NOV1" localSheetId="5">[2]!NOV&amp;[2]!DIC</definedName>
    <definedName name="______NOV1" localSheetId="6">[2]!NOV&amp;[2]!DIC</definedName>
    <definedName name="______NOV1" localSheetId="7">[2]!NOV&amp;[2]!DIC</definedName>
    <definedName name="______NOV1" localSheetId="8">[2]!NOV&amp;[2]!DIC</definedName>
    <definedName name="______NOV1" localSheetId="9">[2]!NOV&amp;[2]!DIC</definedName>
    <definedName name="______NOV1">[3]!NOV&amp;[3]!DIC</definedName>
    <definedName name="______NOV2">[6]edofza11!$C$43</definedName>
    <definedName name="______OCT1" localSheetId="1">[1]!OCT&amp;[1]!NOV&amp;[1]!DIC</definedName>
    <definedName name="______OCT1" localSheetId="2">[2]!OCT&amp;[2]!NOV&amp;[2]!DIC</definedName>
    <definedName name="______OCT1" localSheetId="4">[2]!OCT&amp;[2]!NOV&amp;[2]!DIC</definedName>
    <definedName name="______OCT1" localSheetId="5">[2]!OCT&amp;[2]!NOV&amp;[2]!DIC</definedName>
    <definedName name="______OCT1" localSheetId="6">[2]!OCT&amp;[2]!NOV&amp;[2]!DIC</definedName>
    <definedName name="______OCT1" localSheetId="7">[2]!OCT&amp;[2]!NOV&amp;[2]!DIC</definedName>
    <definedName name="______OCT1" localSheetId="8">[2]!OCT&amp;[2]!NOV&amp;[2]!DIC</definedName>
    <definedName name="______OCT1" localSheetId="9">[2]!OCT&amp;[2]!NOV&amp;[2]!DIC</definedName>
    <definedName name="______OCT1">[3]!OCT&amp;[3]!NOV&amp;[3]!DIC</definedName>
    <definedName name="______OCT2">[6]edofza10!$C$22</definedName>
    <definedName name="______SEP1" localSheetId="1">[1]!SEP&amp;[1]!OCT&amp;[1]!NOV&amp;[1]!DIC</definedName>
    <definedName name="______SEP1" localSheetId="2">[2]!SEP&amp;[2]!OCT&amp;[2]!NOV&amp;[2]!DIC</definedName>
    <definedName name="______SEP1" localSheetId="4">[2]!SEP&amp;[2]!OCT&amp;[2]!NOV&amp;[2]!DIC</definedName>
    <definedName name="______SEP1" localSheetId="5">[2]!SEP&amp;[2]!OCT&amp;[2]!NOV&amp;[2]!DIC</definedName>
    <definedName name="______SEP1" localSheetId="6">[2]!SEP&amp;[2]!OCT&amp;[2]!NOV&amp;[2]!DIC</definedName>
    <definedName name="______SEP1" localSheetId="7">[2]!SEP&amp;[2]!OCT&amp;[2]!NOV&amp;[2]!DIC</definedName>
    <definedName name="______SEP1" localSheetId="8">[2]!SEP&amp;[2]!OCT&amp;[2]!NOV&amp;[2]!DIC</definedName>
    <definedName name="______SEP1" localSheetId="9">[2]!SEP&amp;[2]!OCT&amp;[2]!NOV&amp;[2]!DIC</definedName>
    <definedName name="______SEP1">[3]!SEP&amp;[3]!OCT&amp;[3]!NOV&amp;[3]!DIC</definedName>
    <definedName name="______SEP2">[6]edofza9!$C$22</definedName>
    <definedName name="______smg97">'[7]Premisa macro'!$E$4</definedName>
    <definedName name="______TDC2001">'[8]Tipos de Cambio'!$C$4</definedName>
    <definedName name="_____ABR1" localSheetId="1">[1]!ABR&amp;[1]!MAY&amp;[1]!JUN&amp;[1]!JUL&amp;[1]!AGO&amp;[1]!SEP</definedName>
    <definedName name="_____ABR1" localSheetId="2">[2]!ABR&amp;[2]!MAY&amp;[2]!JUN&amp;[2]!JUL&amp;[2]!AGO&amp;[2]!SEP</definedName>
    <definedName name="_____ABR1" localSheetId="4">[2]!ABR&amp;[2]!MAY&amp;[2]!JUN&amp;[2]!JUL&amp;[2]!AGO&amp;[2]!SEP</definedName>
    <definedName name="_____ABR1" localSheetId="5">[2]!ABR&amp;[2]!MAY&amp;[2]!JUN&amp;[2]!JUL&amp;[2]!AGO&amp;[2]!SEP</definedName>
    <definedName name="_____ABR1" localSheetId="6">[2]!ABR&amp;[2]!MAY&amp;[2]!JUN&amp;[2]!JUL&amp;[2]!AGO&amp;[2]!SEP</definedName>
    <definedName name="_____ABR1" localSheetId="7">[2]!ABR&amp;[2]!MAY&amp;[2]!JUN&amp;[2]!JUL&amp;[2]!AGO&amp;[2]!SEP</definedName>
    <definedName name="_____ABR1" localSheetId="8">[2]!ABR&amp;[2]!MAY&amp;[2]!JUN&amp;[2]!JUL&amp;[2]!AGO&amp;[2]!SEP</definedName>
    <definedName name="_____ABR1" localSheetId="9">[2]!ABR&amp;[2]!MAY&amp;[2]!JUN&amp;[2]!JUL&amp;[2]!AGO&amp;[2]!SEP</definedName>
    <definedName name="_____ABR1">[3]!ABR&amp;[3]!MAY&amp;[3]!JUN&amp;[3]!JUL&amp;[3]!AGO&amp;[3]!SEP</definedName>
    <definedName name="_____ABR2">[6]edofza4!$C$22</definedName>
    <definedName name="_____AGO1" localSheetId="1">[1]!AGO&amp;[1]!SEP&amp;[1]!OCT&amp;[1]!NOV&amp;[1]!DIC</definedName>
    <definedName name="_____AGO1" localSheetId="2">[2]!AGO&amp;[2]!SEP&amp;[2]!OCT&amp;[2]!NOV&amp;[2]!DIC</definedName>
    <definedName name="_____AGO1" localSheetId="4">[2]!AGO&amp;[2]!SEP&amp;[2]!OCT&amp;[2]!NOV&amp;[2]!DIC</definedName>
    <definedName name="_____AGO1" localSheetId="5">[2]!AGO&amp;[2]!SEP&amp;[2]!OCT&amp;[2]!NOV&amp;[2]!DIC</definedName>
    <definedName name="_____AGO1" localSheetId="6">[2]!AGO&amp;[2]!SEP&amp;[2]!OCT&amp;[2]!NOV&amp;[2]!DIC</definedName>
    <definedName name="_____AGO1" localSheetId="7">[2]!AGO&amp;[2]!SEP&amp;[2]!OCT&amp;[2]!NOV&amp;[2]!DIC</definedName>
    <definedName name="_____AGO1" localSheetId="8">[2]!AGO&amp;[2]!SEP&amp;[2]!OCT&amp;[2]!NOV&amp;[2]!DIC</definedName>
    <definedName name="_____AGO1" localSheetId="9">[2]!AGO&amp;[2]!SEP&amp;[2]!OCT&amp;[2]!NOV&amp;[2]!DIC</definedName>
    <definedName name="_____AGO1">[3]!AGO&amp;[3]!SEP&amp;[3]!OCT&amp;[3]!NOV&amp;[3]!DIC</definedName>
    <definedName name="_____AGO2">[6]edofza8!$C$22</definedName>
    <definedName name="_____def1">'[7]Premisas IMSS'!$M$12</definedName>
    <definedName name="_____def2">'[7]Premisas IMSS'!$M$13</definedName>
    <definedName name="_____def3">'[7]Premisas IMSS'!$M$14</definedName>
    <definedName name="_____def4">'[7]Premisas IMSS'!$M$15</definedName>
    <definedName name="_____def5">'[7]Premisas IMSS'!$M$16</definedName>
    <definedName name="_____def6">'[7]Premisas IMSS'!$M$17</definedName>
    <definedName name="_____DIC2">[6]edofza12!$C$22</definedName>
    <definedName name="_____ENE2">[6]edofza1!$C$22</definedName>
    <definedName name="_____FEB1" localSheetId="1">[1]!FEB&amp;[1]!MAR&amp;[1]!ABR&amp;[1]!MAY&amp;[1]!JUN&amp;[1]!JUL</definedName>
    <definedName name="_____FEB1" localSheetId="2">[2]!FEB&amp;[2]!MAR&amp;[2]!ABR&amp;[2]!MAY&amp;[2]!JUN&amp;[2]!JUL</definedName>
    <definedName name="_____FEB1" localSheetId="4">[2]!FEB&amp;[2]!MAR&amp;[2]!ABR&amp;[2]!MAY&amp;[2]!JUN&amp;[2]!JUL</definedName>
    <definedName name="_____FEB1" localSheetId="5">[2]!FEB&amp;[2]!MAR&amp;[2]!ABR&amp;[2]!MAY&amp;[2]!JUN&amp;[2]!JUL</definedName>
    <definedName name="_____FEB1" localSheetId="6">[2]!FEB&amp;[2]!MAR&amp;[2]!ABR&amp;[2]!MAY&amp;[2]!JUN&amp;[2]!JUL</definedName>
    <definedName name="_____FEB1" localSheetId="7">[2]!FEB&amp;[2]!MAR&amp;[2]!ABR&amp;[2]!MAY&amp;[2]!JUN&amp;[2]!JUL</definedName>
    <definedName name="_____FEB1" localSheetId="8">[2]!FEB&amp;[2]!MAR&amp;[2]!ABR&amp;[2]!MAY&amp;[2]!JUN&amp;[2]!JUL</definedName>
    <definedName name="_____FEB1" localSheetId="9">[2]!FEB&amp;[2]!MAR&amp;[2]!ABR&amp;[2]!MAY&amp;[2]!JUN&amp;[2]!JUL</definedName>
    <definedName name="_____FEB1">[3]!FEB&amp;[3]!MAR&amp;[3]!ABR&amp;[3]!MAY&amp;[3]!JUN&amp;[3]!JUL</definedName>
    <definedName name="_____FEB2">[6]edofza2!$C$22</definedName>
    <definedName name="_____JUL1" localSheetId="1">[1]!JUL&amp;[1]!AGO&amp;[1]!SEP&amp;[1]!OCT&amp;[1]!NOV</definedName>
    <definedName name="_____JUL1" localSheetId="2">[2]!JUL&amp;[2]!AGO&amp;[2]!SEP&amp;[2]!OCT&amp;[2]!NOV</definedName>
    <definedName name="_____JUL1" localSheetId="4">[2]!JUL&amp;[2]!AGO&amp;[2]!SEP&amp;[2]!OCT&amp;[2]!NOV</definedName>
    <definedName name="_____JUL1" localSheetId="5">[2]!JUL&amp;[2]!AGO&amp;[2]!SEP&amp;[2]!OCT&amp;[2]!NOV</definedName>
    <definedName name="_____JUL1" localSheetId="6">[2]!JUL&amp;[2]!AGO&amp;[2]!SEP&amp;[2]!OCT&amp;[2]!NOV</definedName>
    <definedName name="_____JUL1" localSheetId="7">[2]!JUL&amp;[2]!AGO&amp;[2]!SEP&amp;[2]!OCT&amp;[2]!NOV</definedName>
    <definedName name="_____JUL1" localSheetId="8">[2]!JUL&amp;[2]!AGO&amp;[2]!SEP&amp;[2]!OCT&amp;[2]!NOV</definedName>
    <definedName name="_____JUL1" localSheetId="9">[2]!JUL&amp;[2]!AGO&amp;[2]!SEP&amp;[2]!OCT&amp;[2]!NOV</definedName>
    <definedName name="_____JUL1">[3]!JUL&amp;[3]!AGO&amp;[3]!SEP&amp;[3]!OCT&amp;[3]!NOV</definedName>
    <definedName name="_____JUL2">[6]edofza7!$C$22</definedName>
    <definedName name="_____JUN1" localSheetId="1">[1]!JUN&amp;[1]!JUL&amp;[1]!AGO&amp;[1]!SEP&amp;[1]!OCT</definedName>
    <definedName name="_____JUN1" localSheetId="2">[2]!JUN&amp;[2]!JUL&amp;[2]!AGO&amp;[2]!SEP&amp;[2]!OCT</definedName>
    <definedName name="_____JUN1" localSheetId="4">[2]!JUN&amp;[2]!JUL&amp;[2]!AGO&amp;[2]!SEP&amp;[2]!OCT</definedName>
    <definedName name="_____JUN1" localSheetId="5">[2]!JUN&amp;[2]!JUL&amp;[2]!AGO&amp;[2]!SEP&amp;[2]!OCT</definedName>
    <definedName name="_____JUN1" localSheetId="6">[2]!JUN&amp;[2]!JUL&amp;[2]!AGO&amp;[2]!SEP&amp;[2]!OCT</definedName>
    <definedName name="_____JUN1" localSheetId="7">[2]!JUN&amp;[2]!JUL&amp;[2]!AGO&amp;[2]!SEP&amp;[2]!OCT</definedName>
    <definedName name="_____JUN1" localSheetId="8">[2]!JUN&amp;[2]!JUL&amp;[2]!AGO&amp;[2]!SEP&amp;[2]!OCT</definedName>
    <definedName name="_____JUN1" localSheetId="9">[2]!JUN&amp;[2]!JUL&amp;[2]!AGO&amp;[2]!SEP&amp;[2]!OCT</definedName>
    <definedName name="_____JUN1">[3]!JUN&amp;[3]!JUL&amp;[3]!AGO&amp;[3]!SEP&amp;[3]!OCT</definedName>
    <definedName name="_____JUN2">[6]edofza6!$C$22</definedName>
    <definedName name="_____MAR1" localSheetId="1">[1]!MAR&amp;[1]!ABR&amp;[1]!MAY&amp;[1]!JUN&amp;[1]!JUL&amp;[1]!AGO</definedName>
    <definedName name="_____MAR1" localSheetId="2">[2]!MAR&amp;[2]!ABR&amp;[2]!MAY&amp;[2]!JUN&amp;[2]!JUL&amp;[2]!AGO</definedName>
    <definedName name="_____MAR1" localSheetId="4">[2]!MAR&amp;[2]!ABR&amp;[2]!MAY&amp;[2]!JUN&amp;[2]!JUL&amp;[2]!AGO</definedName>
    <definedName name="_____MAR1" localSheetId="5">[2]!MAR&amp;[2]!ABR&amp;[2]!MAY&amp;[2]!JUN&amp;[2]!JUL&amp;[2]!AGO</definedName>
    <definedName name="_____MAR1" localSheetId="6">[2]!MAR&amp;[2]!ABR&amp;[2]!MAY&amp;[2]!JUN&amp;[2]!JUL&amp;[2]!AGO</definedName>
    <definedName name="_____MAR1" localSheetId="7">[2]!MAR&amp;[2]!ABR&amp;[2]!MAY&amp;[2]!JUN&amp;[2]!JUL&amp;[2]!AGO</definedName>
    <definedName name="_____MAR1" localSheetId="8">[2]!MAR&amp;[2]!ABR&amp;[2]!MAY&amp;[2]!JUN&amp;[2]!JUL&amp;[2]!AGO</definedName>
    <definedName name="_____MAR1" localSheetId="9">[2]!MAR&amp;[2]!ABR&amp;[2]!MAY&amp;[2]!JUN&amp;[2]!JUL&amp;[2]!AGO</definedName>
    <definedName name="_____MAR1">[3]!MAR&amp;[3]!ABR&amp;[3]!MAY&amp;[3]!JUN&amp;[3]!JUL&amp;[3]!AGO</definedName>
    <definedName name="_____MAR2">[6]edofza3!$C$22</definedName>
    <definedName name="_____MAY1" localSheetId="1">[1]!MAY&amp;[1]!JUN&amp;[1]!JUL&amp;[1]!AGO&amp;[1]!SEP</definedName>
    <definedName name="_____MAY1" localSheetId="2">[2]!MAY&amp;[2]!JUN&amp;[2]!JUL&amp;[2]!AGO&amp;[2]!SEP</definedName>
    <definedName name="_____MAY1" localSheetId="4">[2]!MAY&amp;[2]!JUN&amp;[2]!JUL&amp;[2]!AGO&amp;[2]!SEP</definedName>
    <definedName name="_____MAY1" localSheetId="5">[2]!MAY&amp;[2]!JUN&amp;[2]!JUL&amp;[2]!AGO&amp;[2]!SEP</definedName>
    <definedName name="_____MAY1" localSheetId="6">[2]!MAY&amp;[2]!JUN&amp;[2]!JUL&amp;[2]!AGO&amp;[2]!SEP</definedName>
    <definedName name="_____MAY1" localSheetId="7">[2]!MAY&amp;[2]!JUN&amp;[2]!JUL&amp;[2]!AGO&amp;[2]!SEP</definedName>
    <definedName name="_____MAY1" localSheetId="8">[2]!MAY&amp;[2]!JUN&amp;[2]!JUL&amp;[2]!AGO&amp;[2]!SEP</definedName>
    <definedName name="_____MAY1" localSheetId="9">[2]!MAY&amp;[2]!JUN&amp;[2]!JUL&amp;[2]!AGO&amp;[2]!SEP</definedName>
    <definedName name="_____MAY1">[3]!MAY&amp;[3]!JUN&amp;[3]!JUL&amp;[3]!AGO&amp;[3]!SEP</definedName>
    <definedName name="_____MAY2">[6]edofza5!$C$22</definedName>
    <definedName name="_____NOV1" localSheetId="1">[1]!NOV&amp;[1]!DIC</definedName>
    <definedName name="_____NOV1" localSheetId="2">[2]!NOV&amp;[2]!DIC</definedName>
    <definedName name="_____NOV1" localSheetId="4">[2]!NOV&amp;[2]!DIC</definedName>
    <definedName name="_____NOV1" localSheetId="5">[2]!NOV&amp;[2]!DIC</definedName>
    <definedName name="_____NOV1" localSheetId="6">[2]!NOV&amp;[2]!DIC</definedName>
    <definedName name="_____NOV1" localSheetId="7">[2]!NOV&amp;[2]!DIC</definedName>
    <definedName name="_____NOV1" localSheetId="8">[2]!NOV&amp;[2]!DIC</definedName>
    <definedName name="_____NOV1" localSheetId="9">[2]!NOV&amp;[2]!DIC</definedName>
    <definedName name="_____NOV1">[3]!NOV&amp;[3]!DIC</definedName>
    <definedName name="_____NOV2">[6]edofza11!$C$43</definedName>
    <definedName name="_____OCT1" localSheetId="1">[1]!OCT&amp;[1]!NOV&amp;[1]!DIC</definedName>
    <definedName name="_____OCT1" localSheetId="2">[2]!OCT&amp;[2]!NOV&amp;[2]!DIC</definedName>
    <definedName name="_____OCT1" localSheetId="4">[2]!OCT&amp;[2]!NOV&amp;[2]!DIC</definedName>
    <definedName name="_____OCT1" localSheetId="5">[2]!OCT&amp;[2]!NOV&amp;[2]!DIC</definedName>
    <definedName name="_____OCT1" localSheetId="6">[2]!OCT&amp;[2]!NOV&amp;[2]!DIC</definedName>
    <definedName name="_____OCT1" localSheetId="7">[2]!OCT&amp;[2]!NOV&amp;[2]!DIC</definedName>
    <definedName name="_____OCT1" localSheetId="8">[2]!OCT&amp;[2]!NOV&amp;[2]!DIC</definedName>
    <definedName name="_____OCT1" localSheetId="9">[2]!OCT&amp;[2]!NOV&amp;[2]!DIC</definedName>
    <definedName name="_____OCT1">[3]!OCT&amp;[3]!NOV&amp;[3]!DIC</definedName>
    <definedName name="_____OCT2">[6]edofza10!$C$22</definedName>
    <definedName name="_____SEP1" localSheetId="1">[1]!SEP&amp;[1]!OCT&amp;[1]!NOV&amp;[1]!DIC</definedName>
    <definedName name="_____SEP1" localSheetId="2">[2]!SEP&amp;[2]!OCT&amp;[2]!NOV&amp;[2]!DIC</definedName>
    <definedName name="_____SEP1" localSheetId="4">[2]!SEP&amp;[2]!OCT&amp;[2]!NOV&amp;[2]!DIC</definedName>
    <definedName name="_____SEP1" localSheetId="5">[2]!SEP&amp;[2]!OCT&amp;[2]!NOV&amp;[2]!DIC</definedName>
    <definedName name="_____SEP1" localSheetId="6">[2]!SEP&amp;[2]!OCT&amp;[2]!NOV&amp;[2]!DIC</definedName>
    <definedName name="_____SEP1" localSheetId="7">[2]!SEP&amp;[2]!OCT&amp;[2]!NOV&amp;[2]!DIC</definedName>
    <definedName name="_____SEP1" localSheetId="8">[2]!SEP&amp;[2]!OCT&amp;[2]!NOV&amp;[2]!DIC</definedName>
    <definedName name="_____SEP1" localSheetId="9">[2]!SEP&amp;[2]!OCT&amp;[2]!NOV&amp;[2]!DIC</definedName>
    <definedName name="_____SEP1">[3]!SEP&amp;[3]!OCT&amp;[3]!NOV&amp;[3]!DIC</definedName>
    <definedName name="_____SEP2">[6]edofza9!$C$22</definedName>
    <definedName name="_____smg97">'[7]Premisa macro'!$E$4</definedName>
    <definedName name="_____TDC2001">'[8]Tipos de Cambio'!$C$4</definedName>
    <definedName name="____ABR1" localSheetId="1">[1]!ABR&amp;[1]!MAY&amp;[1]!JUN&amp;[1]!JUL&amp;[1]!AGO&amp;[1]!SEP</definedName>
    <definedName name="____ABR1" localSheetId="2">[2]!ABR&amp;[2]!MAY&amp;[2]!JUN&amp;[2]!JUL&amp;[2]!AGO&amp;[2]!SEP</definedName>
    <definedName name="____ABR1" localSheetId="4">[2]!ABR&amp;[2]!MAY&amp;[2]!JUN&amp;[2]!JUL&amp;[2]!AGO&amp;[2]!SEP</definedName>
    <definedName name="____ABR1" localSheetId="5">[2]!ABR&amp;[2]!MAY&amp;[2]!JUN&amp;[2]!JUL&amp;[2]!AGO&amp;[2]!SEP</definedName>
    <definedName name="____ABR1" localSheetId="6">[2]!ABR&amp;[2]!MAY&amp;[2]!JUN&amp;[2]!JUL&amp;[2]!AGO&amp;[2]!SEP</definedName>
    <definedName name="____ABR1" localSheetId="7">[2]!ABR&amp;[2]!MAY&amp;[2]!JUN&amp;[2]!JUL&amp;[2]!AGO&amp;[2]!SEP</definedName>
    <definedName name="____ABR1" localSheetId="8">[2]!ABR&amp;[2]!MAY&amp;[2]!JUN&amp;[2]!JUL&amp;[2]!AGO&amp;[2]!SEP</definedName>
    <definedName name="____ABR1" localSheetId="9">[2]!ABR&amp;[2]!MAY&amp;[2]!JUN&amp;[2]!JUL&amp;[2]!AGO&amp;[2]!SEP</definedName>
    <definedName name="____ABR1">[3]!ABR&amp;[3]!MAY&amp;[3]!JUN&amp;[3]!JUL&amp;[3]!AGO&amp;[3]!SEP</definedName>
    <definedName name="____ABR2">[6]edofza4!$C$22</definedName>
    <definedName name="____AGO1" localSheetId="1">[1]!AGO&amp;[1]!SEP&amp;[1]!OCT&amp;[1]!NOV&amp;[1]!DIC</definedName>
    <definedName name="____AGO1" localSheetId="2">[2]!AGO&amp;[2]!SEP&amp;[2]!OCT&amp;[2]!NOV&amp;[2]!DIC</definedName>
    <definedName name="____AGO1" localSheetId="4">[2]!AGO&amp;[2]!SEP&amp;[2]!OCT&amp;[2]!NOV&amp;[2]!DIC</definedName>
    <definedName name="____AGO1" localSheetId="5">[2]!AGO&amp;[2]!SEP&amp;[2]!OCT&amp;[2]!NOV&amp;[2]!DIC</definedName>
    <definedName name="____AGO1" localSheetId="6">[2]!AGO&amp;[2]!SEP&amp;[2]!OCT&amp;[2]!NOV&amp;[2]!DIC</definedName>
    <definedName name="____AGO1" localSheetId="7">[2]!AGO&amp;[2]!SEP&amp;[2]!OCT&amp;[2]!NOV&amp;[2]!DIC</definedName>
    <definedName name="____AGO1" localSheetId="8">[2]!AGO&amp;[2]!SEP&amp;[2]!OCT&amp;[2]!NOV&amp;[2]!DIC</definedName>
    <definedName name="____AGO1" localSheetId="9">[2]!AGO&amp;[2]!SEP&amp;[2]!OCT&amp;[2]!NOV&amp;[2]!DIC</definedName>
    <definedName name="____AGO1">[3]!AGO&amp;[3]!SEP&amp;[3]!OCT&amp;[3]!NOV&amp;[3]!DIC</definedName>
    <definedName name="____AGO2">[6]edofza8!$C$22</definedName>
    <definedName name="____def1">'[7]Premisas IMSS'!$M$12</definedName>
    <definedName name="____def2">'[7]Premisas IMSS'!$M$13</definedName>
    <definedName name="____def3">'[7]Premisas IMSS'!$M$14</definedName>
    <definedName name="____def4">'[7]Premisas IMSS'!$M$15</definedName>
    <definedName name="____def5">'[7]Premisas IMSS'!$M$16</definedName>
    <definedName name="____def6">'[7]Premisas IMSS'!$M$17</definedName>
    <definedName name="____DIC2">[6]edofza12!$C$22</definedName>
    <definedName name="____ENE2">[6]edofza1!$C$22</definedName>
    <definedName name="____FEB1" localSheetId="1">[1]!FEB&amp;[1]!MAR&amp;[1]!ABR&amp;[1]!MAY&amp;[1]!JUN&amp;[1]!JUL</definedName>
    <definedName name="____FEB1" localSheetId="2">[2]!FEB&amp;[2]!MAR&amp;[2]!ABR&amp;[2]!MAY&amp;[2]!JUN&amp;[2]!JUL</definedName>
    <definedName name="____FEB1" localSheetId="4">[2]!FEB&amp;[2]!MAR&amp;[2]!ABR&amp;[2]!MAY&amp;[2]!JUN&amp;[2]!JUL</definedName>
    <definedName name="____FEB1" localSheetId="5">[2]!FEB&amp;[2]!MAR&amp;[2]!ABR&amp;[2]!MAY&amp;[2]!JUN&amp;[2]!JUL</definedName>
    <definedName name="____FEB1" localSheetId="6">[2]!FEB&amp;[2]!MAR&amp;[2]!ABR&amp;[2]!MAY&amp;[2]!JUN&amp;[2]!JUL</definedName>
    <definedName name="____FEB1" localSheetId="7">[2]!FEB&amp;[2]!MAR&amp;[2]!ABR&amp;[2]!MAY&amp;[2]!JUN&amp;[2]!JUL</definedName>
    <definedName name="____FEB1" localSheetId="8">[2]!FEB&amp;[2]!MAR&amp;[2]!ABR&amp;[2]!MAY&amp;[2]!JUN&amp;[2]!JUL</definedName>
    <definedName name="____FEB1" localSheetId="9">[2]!FEB&amp;[2]!MAR&amp;[2]!ABR&amp;[2]!MAY&amp;[2]!JUN&amp;[2]!JUL</definedName>
    <definedName name="____FEB1">[3]!FEB&amp;[3]!MAR&amp;[3]!ABR&amp;[3]!MAY&amp;[3]!JUN&amp;[3]!JUL</definedName>
    <definedName name="____FEB2">[6]edofza2!$C$22</definedName>
    <definedName name="____JUL1" localSheetId="1">[1]!JUL&amp;[1]!AGO&amp;[1]!SEP&amp;[1]!OCT&amp;[1]!NOV</definedName>
    <definedName name="____JUL1" localSheetId="2">[2]!JUL&amp;[2]!AGO&amp;[2]!SEP&amp;[2]!OCT&amp;[2]!NOV</definedName>
    <definedName name="____JUL1" localSheetId="4">[2]!JUL&amp;[2]!AGO&amp;[2]!SEP&amp;[2]!OCT&amp;[2]!NOV</definedName>
    <definedName name="____JUL1" localSheetId="5">[2]!JUL&amp;[2]!AGO&amp;[2]!SEP&amp;[2]!OCT&amp;[2]!NOV</definedName>
    <definedName name="____JUL1" localSheetId="6">[2]!JUL&amp;[2]!AGO&amp;[2]!SEP&amp;[2]!OCT&amp;[2]!NOV</definedName>
    <definedName name="____JUL1" localSheetId="7">[2]!JUL&amp;[2]!AGO&amp;[2]!SEP&amp;[2]!OCT&amp;[2]!NOV</definedName>
    <definedName name="____JUL1" localSheetId="8">[2]!JUL&amp;[2]!AGO&amp;[2]!SEP&amp;[2]!OCT&amp;[2]!NOV</definedName>
    <definedName name="____JUL1" localSheetId="9">[2]!JUL&amp;[2]!AGO&amp;[2]!SEP&amp;[2]!OCT&amp;[2]!NOV</definedName>
    <definedName name="____JUL1">[3]!JUL&amp;[3]!AGO&amp;[3]!SEP&amp;[3]!OCT&amp;[3]!NOV</definedName>
    <definedName name="____JUL2">[6]edofza7!$C$22</definedName>
    <definedName name="____JUN1" localSheetId="1">[1]!JUN&amp;[1]!JUL&amp;[1]!AGO&amp;[1]!SEP&amp;[1]!OCT</definedName>
    <definedName name="____JUN1" localSheetId="2">[2]!JUN&amp;[2]!JUL&amp;[2]!AGO&amp;[2]!SEP&amp;[2]!OCT</definedName>
    <definedName name="____JUN1" localSheetId="4">[2]!JUN&amp;[2]!JUL&amp;[2]!AGO&amp;[2]!SEP&amp;[2]!OCT</definedName>
    <definedName name="____JUN1" localSheetId="5">[2]!JUN&amp;[2]!JUL&amp;[2]!AGO&amp;[2]!SEP&amp;[2]!OCT</definedName>
    <definedName name="____JUN1" localSheetId="6">[2]!JUN&amp;[2]!JUL&amp;[2]!AGO&amp;[2]!SEP&amp;[2]!OCT</definedName>
    <definedName name="____JUN1" localSheetId="7">[2]!JUN&amp;[2]!JUL&amp;[2]!AGO&amp;[2]!SEP&amp;[2]!OCT</definedName>
    <definedName name="____JUN1" localSheetId="8">[2]!JUN&amp;[2]!JUL&amp;[2]!AGO&amp;[2]!SEP&amp;[2]!OCT</definedName>
    <definedName name="____JUN1" localSheetId="9">[2]!JUN&amp;[2]!JUL&amp;[2]!AGO&amp;[2]!SEP&amp;[2]!OCT</definedName>
    <definedName name="____JUN1">[3]!JUN&amp;[3]!JUL&amp;[3]!AGO&amp;[3]!SEP&amp;[3]!OCT</definedName>
    <definedName name="____JUN2">[6]edofza6!$C$22</definedName>
    <definedName name="____MAR1" localSheetId="1">[1]!MAR&amp;[1]!ABR&amp;[1]!MAY&amp;[1]!JUN&amp;[1]!JUL&amp;[1]!AGO</definedName>
    <definedName name="____MAR1" localSheetId="2">[2]!MAR&amp;[2]!ABR&amp;[2]!MAY&amp;[2]!JUN&amp;[2]!JUL&amp;[2]!AGO</definedName>
    <definedName name="____MAR1" localSheetId="4">[2]!MAR&amp;[2]!ABR&amp;[2]!MAY&amp;[2]!JUN&amp;[2]!JUL&amp;[2]!AGO</definedName>
    <definedName name="____MAR1" localSheetId="5">[2]!MAR&amp;[2]!ABR&amp;[2]!MAY&amp;[2]!JUN&amp;[2]!JUL&amp;[2]!AGO</definedName>
    <definedName name="____MAR1" localSheetId="6">[2]!MAR&amp;[2]!ABR&amp;[2]!MAY&amp;[2]!JUN&amp;[2]!JUL&amp;[2]!AGO</definedName>
    <definedName name="____MAR1" localSheetId="7">[2]!MAR&amp;[2]!ABR&amp;[2]!MAY&amp;[2]!JUN&amp;[2]!JUL&amp;[2]!AGO</definedName>
    <definedName name="____MAR1" localSheetId="8">[2]!MAR&amp;[2]!ABR&amp;[2]!MAY&amp;[2]!JUN&amp;[2]!JUL&amp;[2]!AGO</definedName>
    <definedName name="____MAR1" localSheetId="9">[2]!MAR&amp;[2]!ABR&amp;[2]!MAY&amp;[2]!JUN&amp;[2]!JUL&amp;[2]!AGO</definedName>
    <definedName name="____MAR1">[3]!MAR&amp;[3]!ABR&amp;[3]!MAY&amp;[3]!JUN&amp;[3]!JUL&amp;[3]!AGO</definedName>
    <definedName name="____MAR2">[6]edofza3!$C$22</definedName>
    <definedName name="____MAY1" localSheetId="1">[1]!MAY&amp;[1]!JUN&amp;[1]!JUL&amp;[1]!AGO&amp;[1]!SEP</definedName>
    <definedName name="____MAY1" localSheetId="2">[2]!MAY&amp;[2]!JUN&amp;[2]!JUL&amp;[2]!AGO&amp;[2]!SEP</definedName>
    <definedName name="____MAY1" localSheetId="4">[2]!MAY&amp;[2]!JUN&amp;[2]!JUL&amp;[2]!AGO&amp;[2]!SEP</definedName>
    <definedName name="____MAY1" localSheetId="5">[2]!MAY&amp;[2]!JUN&amp;[2]!JUL&amp;[2]!AGO&amp;[2]!SEP</definedName>
    <definedName name="____MAY1" localSheetId="6">[2]!MAY&amp;[2]!JUN&amp;[2]!JUL&amp;[2]!AGO&amp;[2]!SEP</definedName>
    <definedName name="____MAY1" localSheetId="7">[2]!MAY&amp;[2]!JUN&amp;[2]!JUL&amp;[2]!AGO&amp;[2]!SEP</definedName>
    <definedName name="____MAY1" localSheetId="8">[2]!MAY&amp;[2]!JUN&amp;[2]!JUL&amp;[2]!AGO&amp;[2]!SEP</definedName>
    <definedName name="____MAY1" localSheetId="9">[2]!MAY&amp;[2]!JUN&amp;[2]!JUL&amp;[2]!AGO&amp;[2]!SEP</definedName>
    <definedName name="____MAY1">[3]!MAY&amp;[3]!JUN&amp;[3]!JUL&amp;[3]!AGO&amp;[3]!SEP</definedName>
    <definedName name="____MAY2">[6]edofza5!$C$22</definedName>
    <definedName name="____NOV1" localSheetId="1">[1]!NOV&amp;[1]!DIC</definedName>
    <definedName name="____NOV1" localSheetId="2">[2]!NOV&amp;[2]!DIC</definedName>
    <definedName name="____NOV1" localSheetId="4">[2]!NOV&amp;[2]!DIC</definedName>
    <definedName name="____NOV1" localSheetId="5">[2]!NOV&amp;[2]!DIC</definedName>
    <definedName name="____NOV1" localSheetId="6">[2]!NOV&amp;[2]!DIC</definedName>
    <definedName name="____NOV1" localSheetId="7">[2]!NOV&amp;[2]!DIC</definedName>
    <definedName name="____NOV1" localSheetId="8">[2]!NOV&amp;[2]!DIC</definedName>
    <definedName name="____NOV1" localSheetId="9">[2]!NOV&amp;[2]!DIC</definedName>
    <definedName name="____NOV1">[3]!NOV&amp;[3]!DIC</definedName>
    <definedName name="____NOV2">[6]edofza11!$C$43</definedName>
    <definedName name="____OCT1" localSheetId="1">[1]!OCT&amp;[1]!NOV&amp;[1]!DIC</definedName>
    <definedName name="____OCT1" localSheetId="2">[2]!OCT&amp;[2]!NOV&amp;[2]!DIC</definedName>
    <definedName name="____OCT1" localSheetId="4">[2]!OCT&amp;[2]!NOV&amp;[2]!DIC</definedName>
    <definedName name="____OCT1" localSheetId="5">[2]!OCT&amp;[2]!NOV&amp;[2]!DIC</definedName>
    <definedName name="____OCT1" localSheetId="6">[2]!OCT&amp;[2]!NOV&amp;[2]!DIC</definedName>
    <definedName name="____OCT1" localSheetId="7">[2]!OCT&amp;[2]!NOV&amp;[2]!DIC</definedName>
    <definedName name="____OCT1" localSheetId="8">[2]!OCT&amp;[2]!NOV&amp;[2]!DIC</definedName>
    <definedName name="____OCT1" localSheetId="9">[2]!OCT&amp;[2]!NOV&amp;[2]!DIC</definedName>
    <definedName name="____OCT1">[3]!OCT&amp;[3]!NOV&amp;[3]!DIC</definedName>
    <definedName name="____OCT2">[6]edofza10!$C$22</definedName>
    <definedName name="____SEP1" localSheetId="1">[1]!SEP&amp;[1]!OCT&amp;[1]!NOV&amp;[1]!DIC</definedName>
    <definedName name="____SEP1" localSheetId="2">[2]!SEP&amp;[2]!OCT&amp;[2]!NOV&amp;[2]!DIC</definedName>
    <definedName name="____SEP1" localSheetId="4">[2]!SEP&amp;[2]!OCT&amp;[2]!NOV&amp;[2]!DIC</definedName>
    <definedName name="____SEP1" localSheetId="5">[2]!SEP&amp;[2]!OCT&amp;[2]!NOV&amp;[2]!DIC</definedName>
    <definedName name="____SEP1" localSheetId="6">[2]!SEP&amp;[2]!OCT&amp;[2]!NOV&amp;[2]!DIC</definedName>
    <definedName name="____SEP1" localSheetId="7">[2]!SEP&amp;[2]!OCT&amp;[2]!NOV&amp;[2]!DIC</definedName>
    <definedName name="____SEP1" localSheetId="8">[2]!SEP&amp;[2]!OCT&amp;[2]!NOV&amp;[2]!DIC</definedName>
    <definedName name="____SEP1" localSheetId="9">[2]!SEP&amp;[2]!OCT&amp;[2]!NOV&amp;[2]!DIC</definedName>
    <definedName name="____SEP1">[3]!SEP&amp;[3]!OCT&amp;[3]!NOV&amp;[3]!DIC</definedName>
    <definedName name="____SEP2">[6]edofza9!$C$22</definedName>
    <definedName name="____smg97">'[7]Premisa macro'!$E$4</definedName>
    <definedName name="____TDC2001">'[8]Tipos de Cambio'!$C$4</definedName>
    <definedName name="___ABR2">[6]edofza4!$C$22</definedName>
    <definedName name="___AGO2">[6]edofza8!$C$22</definedName>
    <definedName name="___def1">'[7]Premisas IMSS'!$M$12</definedName>
    <definedName name="___def2">'[7]Premisas IMSS'!$M$13</definedName>
    <definedName name="___def3">'[7]Premisas IMSS'!$M$14</definedName>
    <definedName name="___def4">'[7]Premisas IMSS'!$M$15</definedName>
    <definedName name="___def5">'[7]Premisas IMSS'!$M$16</definedName>
    <definedName name="___def6">'[7]Premisas IMSS'!$M$17</definedName>
    <definedName name="___DIC2">[6]edofza12!$C$22</definedName>
    <definedName name="___ENE2">[6]edofza1!$C$22</definedName>
    <definedName name="___FEB2">[6]edofza2!$C$22</definedName>
    <definedName name="___JUL2">[6]edofza7!$C$22</definedName>
    <definedName name="___JUN2">[6]edofza6!$C$22</definedName>
    <definedName name="___MAR2">[6]edofza3!$C$22</definedName>
    <definedName name="___MAY2">[6]edofza5!$C$22</definedName>
    <definedName name="___NOV2">[6]edofza11!$C$43</definedName>
    <definedName name="___OCT2">[6]edofza10!$C$22</definedName>
    <definedName name="___SEP2">[6]edofza9!$C$22</definedName>
    <definedName name="___smg97">'[7]Premisa macro'!$E$4</definedName>
    <definedName name="___TDC2001">'[8]Tipos de Cambio'!$C$4</definedName>
    <definedName name="__ABR2">[6]edofza4!$C$22</definedName>
    <definedName name="__AGO1" localSheetId="1">[1]!AGO&amp;[1]!SEP&amp;[1]!OCT&amp;[1]!NOV&amp;[1]!DIC</definedName>
    <definedName name="__AGO1" localSheetId="2">[2]!AGO&amp;[2]!SEP&amp;[2]!OCT&amp;[2]!NOV&amp;[2]!DIC</definedName>
    <definedName name="__AGO1" localSheetId="4">[2]!AGO&amp;[2]!SEP&amp;[2]!OCT&amp;[2]!NOV&amp;[2]!DIC</definedName>
    <definedName name="__AGO1" localSheetId="5">[2]!AGO&amp;[2]!SEP&amp;[2]!OCT&amp;[2]!NOV&amp;[2]!DIC</definedName>
    <definedName name="__AGO1" localSheetId="6">[2]!AGO&amp;[2]!SEP&amp;[2]!OCT&amp;[2]!NOV&amp;[2]!DIC</definedName>
    <definedName name="__AGO1" localSheetId="7">[2]!AGO&amp;[2]!SEP&amp;[2]!OCT&amp;[2]!NOV&amp;[2]!DIC</definedName>
    <definedName name="__AGO1" localSheetId="8">[2]!AGO&amp;[2]!SEP&amp;[2]!OCT&amp;[2]!NOV&amp;[2]!DIC</definedName>
    <definedName name="__AGO1" localSheetId="9">[2]!AGO&amp;[2]!SEP&amp;[2]!OCT&amp;[2]!NOV&amp;[2]!DIC</definedName>
    <definedName name="__AGO1">[3]!AGO&amp;[3]!SEP&amp;[3]!OCT&amp;[3]!NOV&amp;[3]!DIC</definedName>
    <definedName name="__AGO2">[6]edofza8!$C$22</definedName>
    <definedName name="__CAN2" localSheetId="1" hidden="1">{"Bruto",#N/A,FALSE,"CONV3T.XLS";"Neto",#N/A,FALSE,"CONV3T.XLS";"UnoB",#N/A,FALSE,"CONV3T.XLS";"Bruto",#N/A,FALSE,"CONV4T.XLS";"Neto",#N/A,FALSE,"CONV4T.XLS";"UnoB",#N/A,FALSE,"CONV4T.XLS"}</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'[7]Premisas IMSS'!$M$12</definedName>
    <definedName name="__def2">'[7]Premisas IMSS'!$M$13</definedName>
    <definedName name="__def3">'[7]Premisas IMSS'!$M$14</definedName>
    <definedName name="__def4">'[7]Premisas IMSS'!$M$15</definedName>
    <definedName name="__def5">'[7]Premisas IMSS'!$M$16</definedName>
    <definedName name="__def6">'[7]Premisas IMSS'!$M$17</definedName>
    <definedName name="__DIC2">[6]edofza12!$C$22</definedName>
    <definedName name="__ee1" localSheetId="1" hidden="1">{"Bruto",#N/A,FALSE,"CONV3T.XLS";"Neto",#N/A,FALSE,"CONV3T.XLS";"UnoB",#N/A,FALSE,"CONV3T.XLS";"Bruto",#N/A,FALSE,"CONV4T.XLS";"Neto",#N/A,FALSE,"CONV4T.XLS";"UnoB",#N/A,FALSE,"CONV4T.XLS"}</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[6]edofza1!$C$22</definedName>
    <definedName name="__esc2" localSheetId="1" hidden="1">{"Bruto",#N/A,FALSE,"CONV3T.XLS";"Neto",#N/A,FALSE,"CONV3T.XLS";"UnoB",#N/A,FALSE,"CONV3T.XLS";"Bruto",#N/A,FALSE,"CONV4T.XLS";"Neto",#N/A,FALSE,"CONV4T.XLS";"UnoB",#N/A,FALSE,"CONV4T.XLS"}</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[6]edofza2!$C$22</definedName>
    <definedName name="__JUL2">[6]edofza7!$C$22</definedName>
    <definedName name="__JUN2">[6]edofza6!$C$22</definedName>
    <definedName name="__MAR2">[6]edofza3!$C$22</definedName>
    <definedName name="__MAY2">[6]edofza5!$C$22</definedName>
    <definedName name="__mor2" localSheetId="1" hidden="1">{"Bruto",#N/A,FALSE,"CONV3T.XLS";"Neto",#N/A,FALSE,"CONV3T.XLS";"UnoB",#N/A,FALSE,"CONV3T.XLS";"Bruto",#N/A,FALSE,"CONV4T.XLS";"Neto",#N/A,FALSE,"CONV4T.XLS";"UnoB",#N/A,FALSE,"CONV4T.XLS"}</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1">[1]!NOV&amp;[1]!DIC</definedName>
    <definedName name="__NOV1" localSheetId="2">[2]!NOV&amp;[2]!DIC</definedName>
    <definedName name="__NOV1" localSheetId="4">[2]!NOV&amp;[2]!DIC</definedName>
    <definedName name="__NOV1" localSheetId="5">[2]!NOV&amp;[2]!DIC</definedName>
    <definedName name="__NOV1" localSheetId="6">[2]!NOV&amp;[2]!DIC</definedName>
    <definedName name="__NOV1" localSheetId="7">[2]!NOV&amp;[2]!DIC</definedName>
    <definedName name="__NOV1" localSheetId="8">[2]!NOV&amp;[2]!DIC</definedName>
    <definedName name="__NOV1" localSheetId="9">[2]!NOV&amp;[2]!DIC</definedName>
    <definedName name="__NOV1">[3]!NOV&amp;[3]!DIC</definedName>
    <definedName name="__NOV2">[6]edofza11!$C$43</definedName>
    <definedName name="__OCT1" localSheetId="1">[1]!OCT&amp;[1]!NOV&amp;[1]!DIC</definedName>
    <definedName name="__OCT1" localSheetId="2">[2]!OCT&amp;[2]!NOV&amp;[2]!DIC</definedName>
    <definedName name="__OCT1" localSheetId="4">[2]!OCT&amp;[2]!NOV&amp;[2]!DIC</definedName>
    <definedName name="__OCT1" localSheetId="5">[2]!OCT&amp;[2]!NOV&amp;[2]!DIC</definedName>
    <definedName name="__OCT1" localSheetId="6">[2]!OCT&amp;[2]!NOV&amp;[2]!DIC</definedName>
    <definedName name="__OCT1" localSheetId="7">[2]!OCT&amp;[2]!NOV&amp;[2]!DIC</definedName>
    <definedName name="__OCT1" localSheetId="8">[2]!OCT&amp;[2]!NOV&amp;[2]!DIC</definedName>
    <definedName name="__OCT1" localSheetId="9">[2]!OCT&amp;[2]!NOV&amp;[2]!DIC</definedName>
    <definedName name="__OCT1">[3]!OCT&amp;[3]!NOV&amp;[3]!DIC</definedName>
    <definedName name="__OCT2">[6]edofza10!$C$22</definedName>
    <definedName name="__pa2" localSheetId="1" hidden="1">{"Bruto",#N/A,FALSE,"CONV3T.XLS";"Neto",#N/A,FALSE,"CONV3T.XLS";"UnoB",#N/A,FALSE,"CONV3T.XLS";"Bruto",#N/A,FALSE,"CONV4T.XLS";"Neto",#N/A,FALSE,"CONV4T.XLS";"UnoB",#N/A,FALSE,"CONV4T.XLS"}</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 localSheetId="1">[1]!SEP&amp;[1]!OCT&amp;[1]!NOV&amp;[1]!DIC</definedName>
    <definedName name="__SEP1" localSheetId="2">[2]!SEP&amp;[2]!OCT&amp;[2]!NOV&amp;[2]!DIC</definedName>
    <definedName name="__SEP1" localSheetId="4">[2]!SEP&amp;[2]!OCT&amp;[2]!NOV&amp;[2]!DIC</definedName>
    <definedName name="__SEP1" localSheetId="5">[2]!SEP&amp;[2]!OCT&amp;[2]!NOV&amp;[2]!DIC</definedName>
    <definedName name="__SEP1" localSheetId="6">[2]!SEP&amp;[2]!OCT&amp;[2]!NOV&amp;[2]!DIC</definedName>
    <definedName name="__SEP1" localSheetId="7">[2]!SEP&amp;[2]!OCT&amp;[2]!NOV&amp;[2]!DIC</definedName>
    <definedName name="__SEP1" localSheetId="8">[2]!SEP&amp;[2]!OCT&amp;[2]!NOV&amp;[2]!DIC</definedName>
    <definedName name="__SEP1" localSheetId="9">[2]!SEP&amp;[2]!OCT&amp;[2]!NOV&amp;[2]!DIC</definedName>
    <definedName name="__SEP1">[3]!SEP&amp;[3]!OCT&amp;[3]!NOV&amp;[3]!DIC</definedName>
    <definedName name="__SEP2">[6]edofza9!$C$22</definedName>
    <definedName name="__smg97">'[7]Premisa macro'!$E$4</definedName>
    <definedName name="__TDC2001">'[8]Tipos de Cambio'!$C$4</definedName>
    <definedName name="__tul2" localSheetId="1" hidden="1">{"Bruto",#N/A,FALSE,"CONV3T.XLS";"Neto",#N/A,FALSE,"CONV3T.XLS";"UnoB",#N/A,FALSE,"CONV3T.XLS";"Bruto",#N/A,FALSE,"CONV4T.XLS";"Neto",#N/A,FALSE,"CONV4T.XLS";"UnoB",#N/A,FALSE,"CONV4T.XLS"}</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[9]BANPRO99!#REF!</definedName>
    <definedName name="_3O0504" localSheetId="2">[9]BANPRO99!#REF!</definedName>
    <definedName name="_3O0504" localSheetId="3">[9]BANPRO99!#REF!</definedName>
    <definedName name="_3O0504" localSheetId="4">[9]BANPRO99!#REF!</definedName>
    <definedName name="_3O0504" localSheetId="5">[9]BANPRO99!#REF!</definedName>
    <definedName name="_3O0504" localSheetId="6">[9]BANPRO99!#REF!</definedName>
    <definedName name="_3O0504" localSheetId="7">[9]BANPRO99!#REF!</definedName>
    <definedName name="_3O0504" localSheetId="8">[9]BANPRO99!#REF!</definedName>
    <definedName name="_3O0504" localSheetId="9">[9]BANPRO99!#REF!</definedName>
    <definedName name="_3O0504">[9]BANPRO99!#REF!</definedName>
    <definedName name="_5000DEF">#N/A</definedName>
    <definedName name="_6000">#N/A</definedName>
    <definedName name="_6000DEF">#N/A</definedName>
    <definedName name="_ABR1" localSheetId="1">[1]!ABR&amp;[1]!MAY&amp;[1]!JUN&amp;[1]!JUL&amp;[1]!AGO&amp;[1]!SEP</definedName>
    <definedName name="_ABR1" localSheetId="2">[2]!ABR&amp;[2]!MAY&amp;[2]!JUN&amp;[2]!JUL&amp;[2]!AGO&amp;[2]!SEP</definedName>
    <definedName name="_ABR1" localSheetId="4">[2]!ABR&amp;[2]!MAY&amp;[2]!JUN&amp;[2]!JUL&amp;[2]!AGO&amp;[2]!SEP</definedName>
    <definedName name="_ABR1" localSheetId="5">[2]!ABR&amp;[2]!MAY&amp;[2]!JUN&amp;[2]!JUL&amp;[2]!AGO&amp;[2]!SEP</definedName>
    <definedName name="_ABR1" localSheetId="6">[2]!ABR&amp;[2]!MAY&amp;[2]!JUN&amp;[2]!JUL&amp;[2]!AGO&amp;[2]!SEP</definedName>
    <definedName name="_ABR1" localSheetId="7">[2]!ABR&amp;[2]!MAY&amp;[2]!JUN&amp;[2]!JUL&amp;[2]!AGO&amp;[2]!SEP</definedName>
    <definedName name="_ABR1" localSheetId="8">[2]!ABR&amp;[2]!MAY&amp;[2]!JUN&amp;[2]!JUL&amp;[2]!AGO&amp;[2]!SEP</definedName>
    <definedName name="_ABR1" localSheetId="9">[2]!ABR&amp;[2]!MAY&amp;[2]!JUN&amp;[2]!JUL&amp;[2]!AGO&amp;[2]!SEP</definedName>
    <definedName name="_ABR1">[3]!ABR&amp;[3]!MAY&amp;[3]!JUN&amp;[3]!JUL&amp;[3]!AGO&amp;[3]!SEP</definedName>
    <definedName name="_ABR2">[6]edofza4!$C$22</definedName>
    <definedName name="_AGO1" localSheetId="1">[1]!AGO&amp;[1]!SEP&amp;[1]!OCT&amp;[1]!NOV&amp;[1]!DIC</definedName>
    <definedName name="_AGO1" localSheetId="2">[2]!AGO&amp;[2]!SEP&amp;[2]!OCT&amp;[2]!NOV&amp;[2]!DIC</definedName>
    <definedName name="_AGO1" localSheetId="4">[2]!AGO&amp;[2]!SEP&amp;[2]!OCT&amp;[2]!NOV&amp;[2]!DIC</definedName>
    <definedName name="_AGO1" localSheetId="5">[2]!AGO&amp;[2]!SEP&amp;[2]!OCT&amp;[2]!NOV&amp;[2]!DIC</definedName>
    <definedName name="_AGO1" localSheetId="6">[2]!AGO&amp;[2]!SEP&amp;[2]!OCT&amp;[2]!NOV&amp;[2]!DIC</definedName>
    <definedName name="_AGO1" localSheetId="7">[2]!AGO&amp;[2]!SEP&amp;[2]!OCT&amp;[2]!NOV&amp;[2]!DIC</definedName>
    <definedName name="_AGO1" localSheetId="8">[2]!AGO&amp;[2]!SEP&amp;[2]!OCT&amp;[2]!NOV&amp;[2]!DIC</definedName>
    <definedName name="_AGO1" localSheetId="9">[2]!AGO&amp;[2]!SEP&amp;[2]!OCT&amp;[2]!NOV&amp;[2]!DIC</definedName>
    <definedName name="_AGO1">[3]!AGO&amp;[3]!SEP&amp;[3]!OCT&amp;[3]!NOV&amp;[3]!DIC</definedName>
    <definedName name="_AGO2">[6]edofza8!$C$22</definedName>
    <definedName name="_ASA96" localSheetId="1">#REF!</definedName>
    <definedName name="_ASA96" localSheetId="2">#REF!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8">#REF!</definedName>
    <definedName name="_ASA96" localSheetId="9">#REF!</definedName>
    <definedName name="_ASA96">#REF!</definedName>
    <definedName name="_base" localSheetId="1">[9]BANPRO99!#REF!</definedName>
    <definedName name="_base" localSheetId="2">[9]BANPRO99!#REF!</definedName>
    <definedName name="_base" localSheetId="3">[9]BANPRO99!#REF!</definedName>
    <definedName name="_base" localSheetId="4">[9]BANPRO99!#REF!</definedName>
    <definedName name="_base" localSheetId="5">[9]BANPRO99!#REF!</definedName>
    <definedName name="_base" localSheetId="6">[9]BANPRO99!#REF!</definedName>
    <definedName name="_base" localSheetId="7">[9]BANPRO99!#REF!</definedName>
    <definedName name="_base" localSheetId="8">[9]BANPRO99!#REF!</definedName>
    <definedName name="_base" localSheetId="9">[9]BANPRO99!#REF!</definedName>
    <definedName name="_base">[9]BANPRO99!#REF!</definedName>
    <definedName name="_cad179" localSheetId="1">'[4]Mod Eco Controlados 99'!#REF!</definedName>
    <definedName name="_cad179" localSheetId="2">'[4]Mod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1" hidden="1">{"Bruto",#N/A,FALSE,"CONV3T.XLS";"Neto",#N/A,FALSE,"CONV3T.XLS";"UnoB",#N/A,FALSE,"CONV3T.XLS";"Bruto",#N/A,FALSE,"CONV4T.XLS";"Neto",#N/A,FALSE,"CONV4T.XLS";"UnoB",#N/A,FALSE,"CONV4T.XLS"}</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1">#REF!</definedName>
    <definedName name="_CFD02" localSheetId="2">#REF!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8">#REF!</definedName>
    <definedName name="_CFD02" localSheetId="9">#REF!</definedName>
    <definedName name="_CFD02">#REF!</definedName>
    <definedName name="_CFE96" localSheetId="1">#REF!</definedName>
    <definedName name="_CFE96" localSheetId="2">#REF!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8">#REF!</definedName>
    <definedName name="_CFE96" localSheetId="9">#REF!</definedName>
    <definedName name="_CFE96">#REF!</definedName>
    <definedName name="_CON96" localSheetId="1">#REF!</definedName>
    <definedName name="_CON96" localSheetId="2">#REF!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8">#REF!</definedName>
    <definedName name="_CON96" localSheetId="9">#REF!</definedName>
    <definedName name="_CON96">#REF!</definedName>
    <definedName name="_def1">'[7]Premisas IMSS'!$M$12</definedName>
    <definedName name="_def2">'[7]Premisas IMSS'!$M$13</definedName>
    <definedName name="_def3">'[7]Premisas IMSS'!$M$14</definedName>
    <definedName name="_def4">'[7]Premisas IMSS'!$M$15</definedName>
    <definedName name="_def5">'[7]Premisas IMSS'!$M$16</definedName>
    <definedName name="_def6">'[7]Premisas IMSS'!$M$17</definedName>
    <definedName name="_DIC2">[6]edofza12!$C$22</definedName>
    <definedName name="_ee1" localSheetId="1" hidden="1">{"Bruto",#N/A,FALSE,"CONV3T.XLS";"Neto",#N/A,FALSE,"CONV3T.XLS";"UnoB",#N/A,FALSE,"CONV3T.XLS";"Bruto",#N/A,FALSE,"CONV4T.XLS";"Neto",#N/A,FALSE,"CONV4T.XLS";"UnoB",#N/A,FALSE,"CONV4T.XLS"}</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[6]edofza1!$C$22</definedName>
    <definedName name="_esc2" localSheetId="1" hidden="1">{"Bruto",#N/A,FALSE,"CONV3T.XLS";"Neto",#N/A,FALSE,"CONV3T.XLS";"UnoB",#N/A,FALSE,"CONV3T.XLS";"Bruto",#N/A,FALSE,"CONV4T.XLS";"Neto",#N/A,FALSE,"CONV4T.XLS";"UnoB",#N/A,FALSE,"CONV4T.XLS"}</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1">[1]!FEB&amp;[1]!MAR&amp;[1]!ABR&amp;[1]!MAY&amp;[1]!JUN&amp;[1]!JUL</definedName>
    <definedName name="_FEB1" localSheetId="2">[2]!FEB&amp;[2]!MAR&amp;[2]!ABR&amp;[2]!MAY&amp;[2]!JUN&amp;[2]!JUL</definedName>
    <definedName name="_FEB1" localSheetId="4">[2]!FEB&amp;[2]!MAR&amp;[2]!ABR&amp;[2]!MAY&amp;[2]!JUN&amp;[2]!JUL</definedName>
    <definedName name="_FEB1" localSheetId="5">[2]!FEB&amp;[2]!MAR&amp;[2]!ABR&amp;[2]!MAY&amp;[2]!JUN&amp;[2]!JUL</definedName>
    <definedName name="_FEB1" localSheetId="6">[2]!FEB&amp;[2]!MAR&amp;[2]!ABR&amp;[2]!MAY&amp;[2]!JUN&amp;[2]!JUL</definedName>
    <definedName name="_FEB1" localSheetId="7">[2]!FEB&amp;[2]!MAR&amp;[2]!ABR&amp;[2]!MAY&amp;[2]!JUN&amp;[2]!JUL</definedName>
    <definedName name="_FEB1" localSheetId="8">[2]!FEB&amp;[2]!MAR&amp;[2]!ABR&amp;[2]!MAY&amp;[2]!JUN&amp;[2]!JUL</definedName>
    <definedName name="_FEB1" localSheetId="9">[2]!FEB&amp;[2]!MAR&amp;[2]!ABR&amp;[2]!MAY&amp;[2]!JUN&amp;[2]!JUL</definedName>
    <definedName name="_FEB1">[3]!FEB&amp;[3]!MAR&amp;[3]!ABR&amp;[3]!MAY&amp;[3]!JUN&amp;[3]!JUL</definedName>
    <definedName name="_FEB2">[6]edofza2!$C$22</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 hidden="1">'Anexo 11'!$A$8:$M$221</definedName>
    <definedName name="_xlnm._FilterDatabase" localSheetId="2" hidden="1">'Anexo 12'!$A$8:$I$125</definedName>
    <definedName name="_xlnm._FilterDatabase" localSheetId="4" hidden="1">'Anexo 14'!#REF!</definedName>
    <definedName name="_xlnm._FilterDatabase" localSheetId="5" hidden="1">'Anexo 15'!$A$8:$J$25</definedName>
    <definedName name="_xlnm._FilterDatabase" localSheetId="6" hidden="1">'Anexo 16'!$A$8:$M$82</definedName>
    <definedName name="_xlnm._FilterDatabase" localSheetId="7" hidden="1">'Anexo 17'!$B$7:$J$77</definedName>
    <definedName name="_xlnm._FilterDatabase" localSheetId="8" hidden="1">'Anexo 18'!$A$7:$J$112</definedName>
    <definedName name="_xlnm._FilterDatabase" localSheetId="9" hidden="1">'Anexo 19'!$A$8:$AB$98</definedName>
    <definedName name="_JUL1" localSheetId="1">[1]!JUL&amp;[1]!AGO&amp;[1]!SEP&amp;[1]!OCT&amp;[1]!NOV</definedName>
    <definedName name="_JUL1" localSheetId="2">[2]!JUL&amp;[2]!AGO&amp;[2]!SEP&amp;[2]!OCT&amp;[2]!NOV</definedName>
    <definedName name="_JUL1" localSheetId="4">[2]!JUL&amp;[2]!AGO&amp;[2]!SEP&amp;[2]!OCT&amp;[2]!NOV</definedName>
    <definedName name="_JUL1" localSheetId="5">[2]!JUL&amp;[2]!AGO&amp;[2]!SEP&amp;[2]!OCT&amp;[2]!NOV</definedName>
    <definedName name="_JUL1" localSheetId="6">[2]!JUL&amp;[2]!AGO&amp;[2]!SEP&amp;[2]!OCT&amp;[2]!NOV</definedName>
    <definedName name="_JUL1" localSheetId="7">[2]!JUL&amp;[2]!AGO&amp;[2]!SEP&amp;[2]!OCT&amp;[2]!NOV</definedName>
    <definedName name="_JUL1" localSheetId="8">[2]!JUL&amp;[2]!AGO&amp;[2]!SEP&amp;[2]!OCT&amp;[2]!NOV</definedName>
    <definedName name="_JUL1" localSheetId="9">[2]!JUL&amp;[2]!AGO&amp;[2]!SEP&amp;[2]!OCT&amp;[2]!NOV</definedName>
    <definedName name="_JUL1">[3]!JUL&amp;[3]!AGO&amp;[3]!SEP&amp;[3]!OCT&amp;[3]!NOV</definedName>
    <definedName name="_JUL2">[6]edofza7!$C$22</definedName>
    <definedName name="_JUN1" localSheetId="1">[1]!JUN&amp;[1]!JUL&amp;[1]!AGO&amp;[1]!SEP&amp;[1]!OCT</definedName>
    <definedName name="_JUN1" localSheetId="2">[2]!JUN&amp;[2]!JUL&amp;[2]!AGO&amp;[2]!SEP&amp;[2]!OCT</definedName>
    <definedName name="_JUN1" localSheetId="4">[2]!JUN&amp;[2]!JUL&amp;[2]!AGO&amp;[2]!SEP&amp;[2]!OCT</definedName>
    <definedName name="_JUN1" localSheetId="5">[2]!JUN&amp;[2]!JUL&amp;[2]!AGO&amp;[2]!SEP&amp;[2]!OCT</definedName>
    <definedName name="_JUN1" localSheetId="6">[2]!JUN&amp;[2]!JUL&amp;[2]!AGO&amp;[2]!SEP&amp;[2]!OCT</definedName>
    <definedName name="_JUN1" localSheetId="7">[2]!JUN&amp;[2]!JUL&amp;[2]!AGO&amp;[2]!SEP&amp;[2]!OCT</definedName>
    <definedName name="_JUN1" localSheetId="8">[2]!JUN&amp;[2]!JUL&amp;[2]!AGO&amp;[2]!SEP&amp;[2]!OCT</definedName>
    <definedName name="_JUN1" localSheetId="9">[2]!JUN&amp;[2]!JUL&amp;[2]!AGO&amp;[2]!SEP&amp;[2]!OCT</definedName>
    <definedName name="_JUN1">[3]!JUN&amp;[3]!JUL&amp;[3]!AGO&amp;[3]!SEP&amp;[3]!OCT</definedName>
    <definedName name="_JUN2">[6]edofza6!$C$22</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MAR1" localSheetId="1">[1]!MAR&amp;[1]!ABR&amp;[1]!MAY&amp;[1]!JUN&amp;[1]!JUL&amp;[1]!AGO</definedName>
    <definedName name="_MAR1" localSheetId="2">[2]!MAR&amp;[2]!ABR&amp;[2]!MAY&amp;[2]!JUN&amp;[2]!JUL&amp;[2]!AGO</definedName>
    <definedName name="_MAR1" localSheetId="4">[2]!MAR&amp;[2]!ABR&amp;[2]!MAY&amp;[2]!JUN&amp;[2]!JUL&amp;[2]!AGO</definedName>
    <definedName name="_MAR1" localSheetId="5">[2]!MAR&amp;[2]!ABR&amp;[2]!MAY&amp;[2]!JUN&amp;[2]!JUL&amp;[2]!AGO</definedName>
    <definedName name="_MAR1" localSheetId="6">[2]!MAR&amp;[2]!ABR&amp;[2]!MAY&amp;[2]!JUN&amp;[2]!JUL&amp;[2]!AGO</definedName>
    <definedName name="_MAR1" localSheetId="7">[2]!MAR&amp;[2]!ABR&amp;[2]!MAY&amp;[2]!JUN&amp;[2]!JUL&amp;[2]!AGO</definedName>
    <definedName name="_MAR1" localSheetId="8">[2]!MAR&amp;[2]!ABR&amp;[2]!MAY&amp;[2]!JUN&amp;[2]!JUL&amp;[2]!AGO</definedName>
    <definedName name="_MAR1" localSheetId="9">[2]!MAR&amp;[2]!ABR&amp;[2]!MAY&amp;[2]!JUN&amp;[2]!JUL&amp;[2]!AGO</definedName>
    <definedName name="_MAR1">[3]!MAR&amp;[3]!ABR&amp;[3]!MAY&amp;[3]!JUN&amp;[3]!JUL&amp;[3]!AGO</definedName>
    <definedName name="_MAR2">[6]edofza3!$C$22</definedName>
    <definedName name="_MAY1" localSheetId="1">[1]!MAY&amp;[1]!JUN&amp;[1]!JUL&amp;[1]!AGO&amp;[1]!SEP</definedName>
    <definedName name="_MAY1" localSheetId="2">[2]!MAY&amp;[2]!JUN&amp;[2]!JUL&amp;[2]!AGO&amp;[2]!SEP</definedName>
    <definedName name="_MAY1" localSheetId="4">[2]!MAY&amp;[2]!JUN&amp;[2]!JUL&amp;[2]!AGO&amp;[2]!SEP</definedName>
    <definedName name="_MAY1" localSheetId="5">[2]!MAY&amp;[2]!JUN&amp;[2]!JUL&amp;[2]!AGO&amp;[2]!SEP</definedName>
    <definedName name="_MAY1" localSheetId="6">[2]!MAY&amp;[2]!JUN&amp;[2]!JUL&amp;[2]!AGO&amp;[2]!SEP</definedName>
    <definedName name="_MAY1" localSheetId="7">[2]!MAY&amp;[2]!JUN&amp;[2]!JUL&amp;[2]!AGO&amp;[2]!SEP</definedName>
    <definedName name="_MAY1" localSheetId="8">[2]!MAY&amp;[2]!JUN&amp;[2]!JUL&amp;[2]!AGO&amp;[2]!SEP</definedName>
    <definedName name="_MAY1" localSheetId="9">[2]!MAY&amp;[2]!JUN&amp;[2]!JUL&amp;[2]!AGO&amp;[2]!SEP</definedName>
    <definedName name="_MAY1">[3]!MAY&amp;[3]!JUN&amp;[3]!JUL&amp;[3]!AGO&amp;[3]!SEP</definedName>
    <definedName name="_MAY2">[6]edofza5!$C$22</definedName>
    <definedName name="_mor2" localSheetId="1" hidden="1">{"Bruto",#N/A,FALSE,"CONV3T.XLS";"Neto",#N/A,FALSE,"CONV3T.XLS";"UnoB",#N/A,FALSE,"CONV3T.XLS";"Bruto",#N/A,FALSE,"CONV4T.XLS";"Neto",#N/A,FALSE,"CONV4T.XLS";"UnoB",#N/A,FALSE,"CONV4T.XLS"}</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1">[1]!NOV&amp;[1]!DIC</definedName>
    <definedName name="_NOV1" localSheetId="2">[2]!NOV&amp;[2]!DIC</definedName>
    <definedName name="_NOV1" localSheetId="4">[2]!NOV&amp;[2]!DIC</definedName>
    <definedName name="_NOV1" localSheetId="5">[2]!NOV&amp;[2]!DIC</definedName>
    <definedName name="_NOV1" localSheetId="6">[2]!NOV&amp;[2]!DIC</definedName>
    <definedName name="_NOV1" localSheetId="7">[2]!NOV&amp;[2]!DIC</definedName>
    <definedName name="_NOV1" localSheetId="8">[2]!NOV&amp;[2]!DIC</definedName>
    <definedName name="_NOV1" localSheetId="9">[2]!NOV&amp;[2]!DIC</definedName>
    <definedName name="_NOV1">[3]!NOV&amp;[3]!DIC</definedName>
    <definedName name="_NOV2">[6]edofza11!$C$43</definedName>
    <definedName name="_OCT1" localSheetId="1">[1]!OCT&amp;[1]!NOV&amp;[1]!DIC</definedName>
    <definedName name="_OCT1" localSheetId="2">[2]!OCT&amp;[2]!NOV&amp;[2]!DIC</definedName>
    <definedName name="_OCT1" localSheetId="4">[2]!OCT&amp;[2]!NOV&amp;[2]!DIC</definedName>
    <definedName name="_OCT1" localSheetId="5">[2]!OCT&amp;[2]!NOV&amp;[2]!DIC</definedName>
    <definedName name="_OCT1" localSheetId="6">[2]!OCT&amp;[2]!NOV&amp;[2]!DIC</definedName>
    <definedName name="_OCT1" localSheetId="7">[2]!OCT&amp;[2]!NOV&amp;[2]!DIC</definedName>
    <definedName name="_OCT1" localSheetId="8">[2]!OCT&amp;[2]!NOV&amp;[2]!DIC</definedName>
    <definedName name="_OCT1" localSheetId="9">[2]!OCT&amp;[2]!NOV&amp;[2]!DIC</definedName>
    <definedName name="_OCT1">[3]!OCT&amp;[3]!NOV&amp;[3]!DIC</definedName>
    <definedName name="_OCT2">[6]edofza10!$C$22</definedName>
    <definedName name="_Order1" hidden="1">255</definedName>
    <definedName name="_pa2" localSheetId="1" hidden="1">{"Bruto",#N/A,FALSE,"CONV3T.XLS";"Neto",#N/A,FALSE,"CONV3T.XLS";"UnoB",#N/A,FALSE,"CONV3T.XLS";"Bruto",#N/A,FALSE,"CONV4T.XLS";"Neto",#N/A,FALSE,"CONV4T.XLS";"UnoB",#N/A,FALSE,"CONV4T.XLS"}</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1">#REF!</definedName>
    <definedName name="_PEM96" localSheetId="2">#REF!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8">#REF!</definedName>
    <definedName name="_PEM96" localSheetId="9">#REF!</definedName>
    <definedName name="_PEM96">#REF!</definedName>
    <definedName name="_PIB08" localSheetId="1">#REF!</definedName>
    <definedName name="_PIB08" localSheetId="2">#REF!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8">#REF!</definedName>
    <definedName name="_PIB08" localSheetId="9">#REF!</definedName>
    <definedName name="_PIB08">#REF!</definedName>
    <definedName name="_PIP96" localSheetId="1">#REF!</definedName>
    <definedName name="_PIP96" localSheetId="2">#REF!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8">#REF!</definedName>
    <definedName name="_PIP96" localSheetId="9">#REF!</definedName>
    <definedName name="_PIP96">#REF!</definedName>
    <definedName name="_Regression_Int">1</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1">[1]!SEP&amp;[1]!OCT&amp;[1]!NOV&amp;[1]!DIC</definedName>
    <definedName name="_SEP1" localSheetId="2">[2]!SEP&amp;[2]!OCT&amp;[2]!NOV&amp;[2]!DIC</definedName>
    <definedName name="_SEP1" localSheetId="4">[2]!SEP&amp;[2]!OCT&amp;[2]!NOV&amp;[2]!DIC</definedName>
    <definedName name="_SEP1" localSheetId="5">[2]!SEP&amp;[2]!OCT&amp;[2]!NOV&amp;[2]!DIC</definedName>
    <definedName name="_SEP1" localSheetId="6">[2]!SEP&amp;[2]!OCT&amp;[2]!NOV&amp;[2]!DIC</definedName>
    <definedName name="_SEP1" localSheetId="7">[2]!SEP&amp;[2]!OCT&amp;[2]!NOV&amp;[2]!DIC</definedName>
    <definedName name="_SEP1" localSheetId="8">[2]!SEP&amp;[2]!OCT&amp;[2]!NOV&amp;[2]!DIC</definedName>
    <definedName name="_SEP1" localSheetId="9">[2]!SEP&amp;[2]!OCT&amp;[2]!NOV&amp;[2]!DIC</definedName>
    <definedName name="_SEP1">[3]!SEP&amp;[3]!OCT&amp;[3]!NOV&amp;[3]!DIC</definedName>
    <definedName name="_SEP2">[6]edofza9!$C$22</definedName>
    <definedName name="_smg97">'[7]Premisa macro'!$E$4</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1">#REF!</definedName>
    <definedName name="_syt03" localSheetId="2">#REF!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8">#REF!</definedName>
    <definedName name="_syt03" localSheetId="9">#REF!</definedName>
    <definedName name="_syt03">#REF!</definedName>
    <definedName name="_TDC2001">'[8]Tipos de Cambio'!$C$4</definedName>
    <definedName name="_tul2" localSheetId="1" hidden="1">{"Bruto",#N/A,FALSE,"CONV3T.XLS";"Neto",#N/A,FALSE,"CONV3T.XLS";"UnoB",#N/A,FALSE,"CONV3T.XLS";"Bruto",#N/A,FALSE,"CONV4T.XLS";"Neto",#N/A,FALSE,"CONV4T.XLS";"UnoB",#N/A,FALSE,"CONV4T.XLS"}</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_Datos_2008_2009">'[10]Datos 2008_2009'!$A$4:$D$60000</definedName>
    <definedName name="A_Datos_2008_2009_sin_CESENyADUANAS" localSheetId="1">#REF!</definedName>
    <definedName name="A_Datos_2008_2009_sin_CESENyADUANAS" localSheetId="2">#REF!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1">#REF!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#REF!</definedName>
    <definedName name="AA" localSheetId="1">[1]!SEP&amp;[1]!OCT&amp;[1]!NOV&amp;[1]!DIC</definedName>
    <definedName name="AA" localSheetId="2">[2]!SEP&amp;[2]!OCT&amp;[2]!NOV&amp;[2]!DIC</definedName>
    <definedName name="AA" localSheetId="4">[2]!SEP&amp;[2]!OCT&amp;[2]!NOV&amp;[2]!DIC</definedName>
    <definedName name="AA" localSheetId="5">[2]!SEP&amp;[2]!OCT&amp;[2]!NOV&amp;[2]!DIC</definedName>
    <definedName name="AA" localSheetId="6">[2]!SEP&amp;[2]!OCT&amp;[2]!NOV&amp;[2]!DIC</definedName>
    <definedName name="AA" localSheetId="7">[2]!SEP&amp;[2]!OCT&amp;[2]!NOV&amp;[2]!DIC</definedName>
    <definedName name="AA" localSheetId="8">[2]!SEP&amp;[2]!OCT&amp;[2]!NOV&amp;[2]!DIC</definedName>
    <definedName name="AA" localSheetId="9">[2]!SEP&amp;[2]!OCT&amp;[2]!NOV&amp;[2]!DIC</definedName>
    <definedName name="AA">[3]!SEP&amp;[3]!OCT&amp;[3]!NOV&amp;[3]!DIC</definedName>
    <definedName name="AA1500_">#N/A</definedName>
    <definedName name="ABR">"; ABRIL.- "&amp;TEXT([11]edofza04!$C$24,"#,##0")</definedName>
    <definedName name="actual">'[7]Régimen financiero'!$E$3</definedName>
    <definedName name="AD" localSheetId="1">[9]BANPRO99!#REF!</definedName>
    <definedName name="AD" localSheetId="2">[9]BANPRO99!#REF!</definedName>
    <definedName name="AD" localSheetId="3">[9]BANPRO99!#REF!</definedName>
    <definedName name="AD" localSheetId="4">[9]BANPRO99!#REF!</definedName>
    <definedName name="AD" localSheetId="5">[9]BANPRO99!#REF!</definedName>
    <definedName name="AD" localSheetId="6">[9]BANPRO99!#REF!</definedName>
    <definedName name="AD" localSheetId="7">[9]BANPRO99!#REF!</definedName>
    <definedName name="AD" localSheetId="8">[9]BANPRO99!#REF!</definedName>
    <definedName name="AD" localSheetId="9">[9]BANPRO99!#REF!</definedName>
    <definedName name="AD">[9]BANPRO99!#REF!</definedName>
    <definedName name="Admva">[12]Administrativa!$B$2:$I$59</definedName>
    <definedName name="AGO">"; AGOSTO.- "&amp;TEXT([11]edofza08!$C$24,"#,##0")</definedName>
    <definedName name="ain" localSheetId="1">#REF!</definedName>
    <definedName name="ain" localSheetId="2">#REF!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8">#REF!</definedName>
    <definedName name="ain" localSheetId="9">#REF!</definedName>
    <definedName name="ain">#REF!</definedName>
    <definedName name="Ajuste_SP">[13]Supuestos!$D$7</definedName>
    <definedName name="ampliaciones" localSheetId="1">#REF!</definedName>
    <definedName name="ampliaciones" localSheetId="2">#REF!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8">#REF!</definedName>
    <definedName name="ampliaciones" localSheetId="9">#REF!</definedName>
    <definedName name="ampliaciones">#REF!</definedName>
    <definedName name="AÑO" localSheetId="1">+TEXT(IF(AND(OR(DAY([1]!FECHA)&gt;=1,DAY([1]!FECHA)&lt;=10),MONTH([1]!FECHA)=1),YEAR([1]!FECHA)-1,YEAR([1]!FECHA)),"0")</definedName>
    <definedName name="AÑO" localSheetId="2">+TEXT(IF(AND(OR(DAY([2]!FECHA)&gt;=1,DAY([2]!FECHA)&lt;=10),MONTH([2]!FECHA)=1),YEAR([2]!FECHA)-1,YEAR([2]!FECHA)),"0")</definedName>
    <definedName name="AÑO" localSheetId="4">+TEXT(IF(AND(OR(DAY([2]!FECHA)&gt;=1,DAY([2]!FECHA)&lt;=10),MONTH([2]!FECHA)=1),YEAR([2]!FECHA)-1,YEAR([2]!FECHA)),"0")</definedName>
    <definedName name="AÑO" localSheetId="5">+TEXT(IF(AND(OR(DAY([2]!FECHA)&gt;=1,DAY([2]!FECHA)&lt;=10),MONTH([2]!FECHA)=1),YEAR([2]!FECHA)-1,YEAR([2]!FECHA)),"0")</definedName>
    <definedName name="AÑO" localSheetId="6">+TEXT(IF(AND(OR(DAY([2]!FECHA)&gt;=1,DAY([2]!FECHA)&lt;=10),MONTH([2]!FECHA)=1),YEAR([2]!FECHA)-1,YEAR([2]!FECHA)),"0")</definedName>
    <definedName name="AÑO" localSheetId="7">+TEXT(IF(AND(OR(DAY([2]!FECHA)&gt;=1,DAY([2]!FECHA)&lt;=10),MONTH([2]!FECHA)=1),YEAR([2]!FECHA)-1,YEAR([2]!FECHA)),"0")</definedName>
    <definedName name="AÑO" localSheetId="8">+TEXT(IF(AND(OR(DAY([2]!FECHA)&gt;=1,DAY([2]!FECHA)&lt;=10),MONTH([2]!FECHA)=1),YEAR([2]!FECHA)-1,YEAR([2]!FECHA)),"0")</definedName>
    <definedName name="AÑO" localSheetId="9">+TEXT(IF(AND(OR(DAY([2]!FECHA)&gt;=1,DAY([2]!FECHA)&lt;=10),MONTH([2]!FECHA)=1),YEAR([2]!FECHA)-1,YEAR([2]!FECHA)),"0")</definedName>
    <definedName name="AÑO">+TEXT(IF(AND(OR(DAY([3]!FECHA)&gt;=1,DAY([3]!FECHA)&lt;=10),MONTH([3]!FECHA)=1),YEAR([3]!FECHA)-1,YEAR([3]!FECHA)),"0")</definedName>
    <definedName name="_xlnm.Print_Area" localSheetId="0">'Anexo 10'!$A$1:$I$90</definedName>
    <definedName name="_xlnm.Print_Area" localSheetId="1">#REF!</definedName>
    <definedName name="_xlnm.Print_Area" localSheetId="2">'Anexo 12'!$A$3:$E$20</definedName>
    <definedName name="_xlnm.Print_Area" localSheetId="3">'Anexo 13'!$A$1:$I$147</definedName>
    <definedName name="_xlnm.Print_Area" localSheetId="4">'Anexo 14'!$A$1:$I$50</definedName>
    <definedName name="_xlnm.Print_Area" localSheetId="5">#REF!</definedName>
    <definedName name="_xlnm.Print_Area" localSheetId="6">#REF!</definedName>
    <definedName name="_xlnm.Print_Area" localSheetId="7">'Anexo 17'!$B$1:$J$77</definedName>
    <definedName name="_xlnm.Print_Area" localSheetId="8">'Anexo 18'!$A$1:$I$112</definedName>
    <definedName name="_xlnm.Print_Area" localSheetId="9">'Anexo 19'!$A$1:$I$99</definedName>
    <definedName name="_xlnm.Print_Area">#REF!</definedName>
    <definedName name="Area_de_paso" localSheetId="1">#REF!</definedName>
    <definedName name="Area_de_paso" localSheetId="2">#REF!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8">#REF!</definedName>
    <definedName name="Area_de_paso" localSheetId="9">#REF!</definedName>
    <definedName name="Area_de_paso">#REF!</definedName>
    <definedName name="ASIG_TEC">#N/A</definedName>
    <definedName name="ayer">'[7]Premisas IMSS'!$M$12</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9">#REF!</definedName>
    <definedName name="base">#REF!</definedName>
    <definedName name="base03" localSheetId="1">#REF!</definedName>
    <definedName name="base03" localSheetId="2">#REF!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8">#REF!</definedName>
    <definedName name="base03" localSheetId="9">#REF!</definedName>
    <definedName name="base03">#REF!</definedName>
    <definedName name="base03au" localSheetId="1">#REF!</definedName>
    <definedName name="base03au" localSheetId="2">#REF!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8">#REF!</definedName>
    <definedName name="base03au" localSheetId="9">#REF!</definedName>
    <definedName name="base03au">#REF!</definedName>
    <definedName name="base04au" localSheetId="1">#REF!</definedName>
    <definedName name="base04au" localSheetId="2">#REF!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8">#REF!</definedName>
    <definedName name="base04au" localSheetId="9">#REF!</definedName>
    <definedName name="base04au">#REF!</definedName>
    <definedName name="base05" localSheetId="1">#REF!</definedName>
    <definedName name="base05" localSheetId="2">#REF!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8">#REF!</definedName>
    <definedName name="base05" localSheetId="9">#REF!</definedName>
    <definedName name="base05">#REF!</definedName>
    <definedName name="base05au" localSheetId="1">#REF!</definedName>
    <definedName name="base05au" localSheetId="2">#REF!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8">#REF!</definedName>
    <definedName name="base05au" localSheetId="9">#REF!</definedName>
    <definedName name="base05au">#REF!</definedName>
    <definedName name="base2002" localSheetId="1">#REF!</definedName>
    <definedName name="base2002" localSheetId="2">#REF!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8">#REF!</definedName>
    <definedName name="base2002" localSheetId="9">#REF!</definedName>
    <definedName name="base2002">#REF!</definedName>
    <definedName name="base2003orig" localSheetId="1">#REF!</definedName>
    <definedName name="base2003orig" localSheetId="2">#REF!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8">#REF!</definedName>
    <definedName name="base2003orig" localSheetId="9">#REF!</definedName>
    <definedName name="base2003orig">#REF!</definedName>
    <definedName name="base2003origentidades" localSheetId="1">#REF!</definedName>
    <definedName name="base2003origentidades" localSheetId="2">#REF!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3origentidades">#REF!</definedName>
    <definedName name="base2004" localSheetId="1">#REF!</definedName>
    <definedName name="base2004" localSheetId="2">#REF!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8">#REF!</definedName>
    <definedName name="base2004" localSheetId="9">#REF!</definedName>
    <definedName name="base2004">#REF!</definedName>
    <definedName name="base2004entidades" localSheetId="1">#REF!</definedName>
    <definedName name="base2004entidades" localSheetId="2">#REF!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2004entidades">#REF!</definedName>
    <definedName name="baseau" localSheetId="1">#REF!</definedName>
    <definedName name="baseau" localSheetId="2">#REF!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8">#REF!</definedName>
    <definedName name="baseau" localSheetId="9">#REF!</definedName>
    <definedName name="baseau">#REF!</definedName>
    <definedName name="baseb" localSheetId="1">#REF!</definedName>
    <definedName name="baseb" localSheetId="2">#REF!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8">#REF!</definedName>
    <definedName name="baseb" localSheetId="9">#REF!</definedName>
    <definedName name="baseb">#REF!</definedName>
    <definedName name="basecierre" localSheetId="1">[14]CP_2003!#REF!</definedName>
    <definedName name="basecierre" localSheetId="2">[14]CP_2003!#REF!</definedName>
    <definedName name="basecierre" localSheetId="3">[14]CP_2003!#REF!</definedName>
    <definedName name="basecierre" localSheetId="4">[14]CP_2003!#REF!</definedName>
    <definedName name="basecierre" localSheetId="5">[14]CP_2003!#REF!</definedName>
    <definedName name="basecierre" localSheetId="6">[14]CP_2003!#REF!</definedName>
    <definedName name="basecierre" localSheetId="7">[14]CP_2003!#REF!</definedName>
    <definedName name="basecierre" localSheetId="8">[14]CP_2003!#REF!</definedName>
    <definedName name="basecierre" localSheetId="9">[14]CP_2003!#REF!</definedName>
    <definedName name="basecierre">[14]CP_2003!#REF!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1">#REF!</definedName>
    <definedName name="bUSCAR" localSheetId="2">#REF!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8">#REF!</definedName>
    <definedName name="bUSCAR" localSheetId="9">#REF!</definedName>
    <definedName name="bUSCAR">#REF!</definedName>
    <definedName name="C_" localSheetId="1">[15]FP1996!#REF!</definedName>
    <definedName name="C_" localSheetId="2">[15]FP1996!#REF!</definedName>
    <definedName name="C_" localSheetId="3">[15]FP1996!#REF!</definedName>
    <definedName name="C_" localSheetId="4">[15]FP1996!#REF!</definedName>
    <definedName name="C_" localSheetId="5">[15]FP1996!#REF!</definedName>
    <definedName name="C_" localSheetId="6">[15]FP1996!#REF!</definedName>
    <definedName name="C_" localSheetId="7">[15]FP1996!#REF!</definedName>
    <definedName name="C_" localSheetId="8">[15]FP1996!#REF!</definedName>
    <definedName name="C_" localSheetId="9">[15]FP1996!#REF!</definedName>
    <definedName name="C_">[15]FP1996!#REF!</definedName>
    <definedName name="cal" localSheetId="1">#REF!</definedName>
    <definedName name="cal" localSheetId="2">#REF!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8">#REF!</definedName>
    <definedName name="cal" localSheetId="9">#REF!</definedName>
    <definedName name="cal">#REF!</definedName>
    <definedName name="cálculos" localSheetId="1">#REF!</definedName>
    <definedName name="cálculos" localSheetId="2">#REF!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8">#REF!</definedName>
    <definedName name="cálculos" localSheetId="9">#REF!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1">#REF!</definedName>
    <definedName name="CAPU96" localSheetId="2">#REF!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8">#REF!</definedName>
    <definedName name="CAPU96" localSheetId="9">#REF!</definedName>
    <definedName name="CAPU96">#REF!</definedName>
    <definedName name="cata">[16]tablas!$A$5:$A$275</definedName>
    <definedName name="cata4">'[17]catálogo pps'!$A$2:$N$2506</definedName>
    <definedName name="CCCC" localSheetId="1" hidden="1">{"Bruto",#N/A,FALSE,"CONV3T.XLS";"Neto",#N/A,FALSE,"CONV3T.XLS";"UnoB",#N/A,FALSE,"CONV3T.XLS";"Bruto",#N/A,FALSE,"CONV4T.XLS";"Neto",#N/A,FALSE,"CONV4T.XLS";"UnoB",#N/A,FALSE,"CONV4T.XLS"}</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'[18] '!$H$99:$M$143</definedName>
    <definedName name="CFEM">'[18] '!$H$51:$M$95</definedName>
    <definedName name="CFEO">'[18] '!$H$3:$M$47</definedName>
    <definedName name="CicenyAduanas" localSheetId="1">#REF!</definedName>
    <definedName name="CicenyAduanas" localSheetId="2">#REF!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8">#REF!</definedName>
    <definedName name="CicenyAduanas" localSheetId="9">#REF!</definedName>
    <definedName name="CicenyAduanas">#REF!</definedName>
    <definedName name="Cifras_Control" localSheetId="1">#REF!</definedName>
    <definedName name="Cifras_Control" localSheetId="2">#REF!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 localSheetId="9">#REF!</definedName>
    <definedName name="Cifras_Control">#REF!</definedName>
    <definedName name="claseco" localSheetId="1">#REF!</definedName>
    <definedName name="claseco" localSheetId="2">#REF!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8">#REF!</definedName>
    <definedName name="claseco" localSheetId="9">#REF!</definedName>
    <definedName name="claseco">#REF!</definedName>
    <definedName name="cmllvc198" localSheetId="1">#REF!</definedName>
    <definedName name="cmllvc198" localSheetId="2">#REF!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8">#REF!</definedName>
    <definedName name="cmllvc198" localSheetId="9">#REF!</definedName>
    <definedName name="cmllvc198">#REF!</definedName>
    <definedName name="cmllvc298ieps" localSheetId="1">#REF!</definedName>
    <definedName name="cmllvc298ieps" localSheetId="2">#REF!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8">#REF!</definedName>
    <definedName name="cmllvc298ieps" localSheetId="9">#REF!</definedName>
    <definedName name="cmllvc298ieps">#REF!</definedName>
    <definedName name="cmllvp198" localSheetId="1">#REF!</definedName>
    <definedName name="cmllvp198" localSheetId="2">#REF!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8">#REF!</definedName>
    <definedName name="cmllvp198" localSheetId="9">#REF!</definedName>
    <definedName name="cmllvp198">#REF!</definedName>
    <definedName name="cmllvp199" localSheetId="1">#REF!</definedName>
    <definedName name="cmllvp199" localSheetId="2">#REF!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8">#REF!</definedName>
    <definedName name="cmllvp199" localSheetId="9">#REF!</definedName>
    <definedName name="cmllvp199">#REF!</definedName>
    <definedName name="cmllvp298ieps" localSheetId="1">#REF!</definedName>
    <definedName name="cmllvp298ieps" localSheetId="2">#REF!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8">#REF!</definedName>
    <definedName name="cmllvp298ieps" localSheetId="9">#REF!</definedName>
    <definedName name="cmllvp298ieps">#REF!</definedName>
    <definedName name="cmllvp299ieps" localSheetId="1">#REF!</definedName>
    <definedName name="cmllvp299ieps" localSheetId="2">#REF!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8">#REF!</definedName>
    <definedName name="cmllvp299ieps" localSheetId="9">#REF!</definedName>
    <definedName name="cmllvp299ieps">#REF!</definedName>
    <definedName name="cmlvc198" localSheetId="1">#REF!</definedName>
    <definedName name="cmlvc198" localSheetId="2">#REF!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8">#REF!</definedName>
    <definedName name="cmlvc198" localSheetId="9">#REF!</definedName>
    <definedName name="cmlvc198">#REF!</definedName>
    <definedName name="cmlvc298ieps" localSheetId="1">#REF!</definedName>
    <definedName name="cmlvc298ieps" localSheetId="2">#REF!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8">#REF!</definedName>
    <definedName name="cmlvc298ieps" localSheetId="9">#REF!</definedName>
    <definedName name="cmlvc298ieps">#REF!</definedName>
    <definedName name="cmlvp198" localSheetId="1">#REF!</definedName>
    <definedName name="cmlvp198" localSheetId="2">#REF!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8">#REF!</definedName>
    <definedName name="cmlvp198" localSheetId="9">#REF!</definedName>
    <definedName name="cmlvp198">#REF!</definedName>
    <definedName name="cmlvp199" localSheetId="1">#REF!</definedName>
    <definedName name="cmlvp199" localSheetId="2">#REF!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8">#REF!</definedName>
    <definedName name="cmlvp199" localSheetId="9">#REF!</definedName>
    <definedName name="cmlvp199">#REF!</definedName>
    <definedName name="cmlvp298ieps" localSheetId="1">#REF!</definedName>
    <definedName name="cmlvp298ieps" localSheetId="2">#REF!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8">#REF!</definedName>
    <definedName name="cmlvp298ieps" localSheetId="9">#REF!</definedName>
    <definedName name="cmlvp298ieps">#REF!</definedName>
    <definedName name="cmlvp299ieps" localSheetId="1">#REF!</definedName>
    <definedName name="cmlvp299ieps" localSheetId="2">#REF!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8">#REF!</definedName>
    <definedName name="cmlvp299ieps" localSheetId="9">#REF!</definedName>
    <definedName name="cmlvp299ieps">#REF!</definedName>
    <definedName name="CONA96" localSheetId="1">#REF!</definedName>
    <definedName name="CONA96" localSheetId="2">#REF!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8">#REF!</definedName>
    <definedName name="CONA96" localSheetId="9">#REF!</definedName>
    <definedName name="CONA96">#REF!</definedName>
    <definedName name="concepto" localSheetId="1">'[19]BASE DEFINITIVA 2002'!#REF!</definedName>
    <definedName name="concepto" localSheetId="2">'[19]BASE DEFINITIVA 2002'!#REF!</definedName>
    <definedName name="concepto" localSheetId="3">'[19]BASE DEFINITIVA 2002'!#REF!</definedName>
    <definedName name="concepto" localSheetId="4">'[19]BASE DEFINITIVA 2002'!#REF!</definedName>
    <definedName name="concepto" localSheetId="5">'[19]BASE DEFINITIVA 2002'!#REF!</definedName>
    <definedName name="concepto" localSheetId="6">'[19]BASE DEFINITIVA 2002'!#REF!</definedName>
    <definedName name="concepto" localSheetId="7">'[19]BASE DEFINITIVA 2002'!#REF!</definedName>
    <definedName name="concepto" localSheetId="8">'[19]BASE DEFINITIVA 2002'!#REF!</definedName>
    <definedName name="concepto" localSheetId="9">'[19]BASE DEFINITIVA 2002'!#REF!</definedName>
    <definedName name="concepto">'[19]BASE DEFINITIVA 2002'!#REF!</definedName>
    <definedName name="CONS" localSheetId="1">[9]BANPRO99!#REF!</definedName>
    <definedName name="CONS" localSheetId="2">[9]BANPRO99!#REF!</definedName>
    <definedName name="CONS" localSheetId="3">[9]BANPRO99!#REF!</definedName>
    <definedName name="CONS" localSheetId="4">[9]BANPRO99!#REF!</definedName>
    <definedName name="CONS" localSheetId="5">[9]BANPRO99!#REF!</definedName>
    <definedName name="CONS" localSheetId="6">[9]BANPRO99!#REF!</definedName>
    <definedName name="CONS" localSheetId="7">[9]BANPRO99!#REF!</definedName>
    <definedName name="CONS" localSheetId="8">[9]BANPRO99!#REF!</definedName>
    <definedName name="CONS" localSheetId="9">[9]BANPRO99!#REF!</definedName>
    <definedName name="CONS">[9]BANPRO99!#REF!</definedName>
    <definedName name="copia_Clas_Admva" localSheetId="1">#REF!</definedName>
    <definedName name="copia_Clas_Admva" localSheetId="2">#REF!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Admva">#REF!</definedName>
    <definedName name="copia_Clas_Econ">[20]Clas_Econ!$B$2:$M$25</definedName>
    <definedName name="copia_Clas_Fun" localSheetId="1">#REF!</definedName>
    <definedName name="copia_Clas_Fun" localSheetId="2">#REF!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#REF!</definedName>
    <definedName name="copia_Clas_Func" localSheetId="1">[21]Clas_Fun!#REF!</definedName>
    <definedName name="copia_Clas_Func" localSheetId="2">[21]Clas_Fun!#REF!</definedName>
    <definedName name="copia_Clas_Func" localSheetId="3">[21]Clas_Fun!#REF!</definedName>
    <definedName name="copia_Clas_Func" localSheetId="4">[21]Clas_Fun!#REF!</definedName>
    <definedName name="copia_Clas_Func" localSheetId="5">[21]Clas_Fun!#REF!</definedName>
    <definedName name="copia_Clas_Func" localSheetId="6">[21]Clas_Fun!#REF!</definedName>
    <definedName name="copia_Clas_Func" localSheetId="7">[21]Clas_Fun!#REF!</definedName>
    <definedName name="copia_Clas_Func" localSheetId="8">[21]Clas_Fun!#REF!</definedName>
    <definedName name="copia_Clas_Func" localSheetId="9">[21]Clas_Fun!#REF!</definedName>
    <definedName name="copia_Clas_Func">[21]Clas_Fun!#REF!</definedName>
    <definedName name="copia_Doble_Consolid" localSheetId="1">#REF!</definedName>
    <definedName name="copia_Doble_Consolid" localSheetId="2">#REF!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Consolid">#REF!</definedName>
    <definedName name="copia_Doble_OECPD" localSheetId="1">#REF!</definedName>
    <definedName name="copia_Doble_OECPD" localSheetId="2">#REF!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OECPD">#REF!</definedName>
    <definedName name="copia_Doble_RAutonyAPC" localSheetId="1">#REF!</definedName>
    <definedName name="copia_Doble_RAutonyAPC" localSheetId="2">#REF!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Doble_RAutonyAPC">#REF!</definedName>
    <definedName name="copia_Gto_Ents_Fed">[20]Gto_Ent_Fed!$B$39:$L$73</definedName>
    <definedName name="copia_Gto_Federal" localSheetId="1">#REF!</definedName>
    <definedName name="copia_Gto_Federal" localSheetId="2">#REF!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Federal">#REF!</definedName>
    <definedName name="copia_Gto_Neto" localSheetId="1">#REF!</definedName>
    <definedName name="copia_Gto_Neto" localSheetId="2">#REF!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 localSheetId="9">#REF!</definedName>
    <definedName name="copia_Gto_Neto">#REF!</definedName>
    <definedName name="copia_Ing_Pres" localSheetId="1">#REF!</definedName>
    <definedName name="copia_Ing_Pres" localSheetId="2">#REF!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 localSheetId="9">#REF!</definedName>
    <definedName name="copia_Ing_Pres">#REF!</definedName>
    <definedName name="cor" localSheetId="1" hidden="1">{"Bruto",#N/A,FALSE,"CONV3T.XLS";"Neto",#N/A,FALSE,"CONV3T.XLS";"UnoB",#N/A,FALSE,"CONV3T.XLS";"Bruto",#N/A,FALSE,"CONV4T.XLS";"Neto",#N/A,FALSE,"CONV4T.XLS";"UnoB",#N/A,FALSE,"CONV4T.XLS"}</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[9]BANPRO99!#REF!</definedName>
    <definedName name="CRI" localSheetId="2">[9]BANPRO99!#REF!</definedName>
    <definedName name="CRI" localSheetId="3">[9]BANPRO99!#REF!</definedName>
    <definedName name="CRI" localSheetId="4">[9]BANPRO99!#REF!</definedName>
    <definedName name="CRI" localSheetId="5">[9]BANPRO99!#REF!</definedName>
    <definedName name="CRI" localSheetId="6">[9]BANPRO99!#REF!</definedName>
    <definedName name="CRI" localSheetId="7">[9]BANPRO99!#REF!</definedName>
    <definedName name="CRI" localSheetId="8">[9]BANPRO99!#REF!</definedName>
    <definedName name="CRI" localSheetId="9">[9]BANPRO99!#REF!</definedName>
    <definedName name="CRI">[9]BANPRO99!#REF!</definedName>
    <definedName name="criterios23" localSheetId="1">#REF!</definedName>
    <definedName name="criterios23" localSheetId="2">#REF!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8">#REF!</definedName>
    <definedName name="criterios23" localSheetId="9">#REF!</definedName>
    <definedName name="criterios23">#REF!</definedName>
    <definedName name="Criterios25" localSheetId="1">#REF!</definedName>
    <definedName name="Criterios25" localSheetId="2">#REF!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8">#REF!</definedName>
    <definedName name="Criterios25" localSheetId="9">#REF!</definedName>
    <definedName name="Criterios25">#REF!</definedName>
    <definedName name="Criterios33" localSheetId="1">#REF!</definedName>
    <definedName name="Criterios33" localSheetId="2">#REF!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8">#REF!</definedName>
    <definedName name="Criterios33" localSheetId="9">#REF!</definedName>
    <definedName name="Criterios33">#REF!</definedName>
    <definedName name="CSCSDS" localSheetId="1" hidden="1">{"Bruto",#N/A,FALSE,"CONV3T.XLS";"Neto",#N/A,FALSE,"CONV3T.XLS";"UnoB",#N/A,FALSE,"CONV3T.XLS";"Bruto",#N/A,FALSE,"CONV4T.XLS";"Neto",#N/A,FALSE,"CONV4T.XLS";"UnoB",#N/A,FALSE,"CONV4T.XLS"}</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1">#REF!</definedName>
    <definedName name="cuad" localSheetId="2">#REF!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8">#REF!</definedName>
    <definedName name="cuad" localSheetId="9">#REF!</definedName>
    <definedName name="cuad">#REF!</definedName>
    <definedName name="CUAD179" localSheetId="1">#REF!</definedName>
    <definedName name="CUAD179" localSheetId="2">#REF!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8">#REF!</definedName>
    <definedName name="CUAD179" localSheetId="9">#REF!</definedName>
    <definedName name="CUAD179">#REF!</definedName>
    <definedName name="CUAD179A" localSheetId="1">#REF!</definedName>
    <definedName name="CUAD179A" localSheetId="2">#REF!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8">#REF!</definedName>
    <definedName name="CUAD179A" localSheetId="9">#REF!</definedName>
    <definedName name="CUAD179A">#REF!</definedName>
    <definedName name="CUAD180" localSheetId="1">#REF!</definedName>
    <definedName name="CUAD180" localSheetId="2">#REF!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8">#REF!</definedName>
    <definedName name="CUAD180" localSheetId="9">#REF!</definedName>
    <definedName name="CUAD180">#REF!</definedName>
    <definedName name="Cuadro16511" localSheetId="1">'[22]Ingresos serie'!#REF!</definedName>
    <definedName name="Cuadro16511" localSheetId="2">'[23]Ingresos serie'!#REF!</definedName>
    <definedName name="Cuadro16511" localSheetId="3">'[22]Ingresos serie'!#REF!</definedName>
    <definedName name="Cuadro16511" localSheetId="4">'[22]Ingresos serie'!#REF!</definedName>
    <definedName name="Cuadro16511" localSheetId="5">'[22]Ingresos serie'!#REF!</definedName>
    <definedName name="Cuadro16511" localSheetId="6">'[22]Ingresos serie'!#REF!</definedName>
    <definedName name="Cuadro16511" localSheetId="7">'[22]Ingresos serie'!#REF!</definedName>
    <definedName name="Cuadro16511" localSheetId="8">'[22]Ingresos serie'!#REF!</definedName>
    <definedName name="Cuadro16511" localSheetId="9">'[22]Ingresos serie'!#REF!</definedName>
    <definedName name="Cuadro16511">'[22]Ingresos serie'!#REF!</definedName>
    <definedName name="Cuadro18521" localSheetId="1">#REF!</definedName>
    <definedName name="Cuadro18521" localSheetId="2">#REF!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8">#REF!</definedName>
    <definedName name="Cuadro18521" localSheetId="9">#REF!</definedName>
    <definedName name="Cuadro18521">#REF!</definedName>
    <definedName name="Cuadro19522" localSheetId="1">#REF!</definedName>
    <definedName name="Cuadro19522" localSheetId="2">#REF!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8">#REF!</definedName>
    <definedName name="Cuadro19522" localSheetId="9">#REF!</definedName>
    <definedName name="Cuadro19522">#REF!</definedName>
    <definedName name="Cuadro20523" localSheetId="1">'[24]20-5.2.3'!#REF!</definedName>
    <definedName name="Cuadro20523" localSheetId="2">'[24]20-5.2.3'!#REF!</definedName>
    <definedName name="Cuadro20523" localSheetId="3">'[24]20-5.2.3'!#REF!</definedName>
    <definedName name="Cuadro20523" localSheetId="4">'[24]20-5.2.3'!#REF!</definedName>
    <definedName name="Cuadro20523" localSheetId="5">'[24]20-5.2.3'!#REF!</definedName>
    <definedName name="Cuadro20523" localSheetId="6">'[24]20-5.2.3'!#REF!</definedName>
    <definedName name="Cuadro20523" localSheetId="7">'[24]20-5.2.3'!#REF!</definedName>
    <definedName name="Cuadro20523" localSheetId="8">'[24]20-5.2.3'!#REF!</definedName>
    <definedName name="Cuadro20523" localSheetId="9">'[24]20-5.2.3'!#REF!</definedName>
    <definedName name="Cuadro20523">'[24]20-5.2.3'!#REF!</definedName>
    <definedName name="cUADRO26529CR" localSheetId="1">#REF!</definedName>
    <definedName name="cUADRO26529CR" localSheetId="2">#REF!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8">#REF!</definedName>
    <definedName name="cUADRO26529CR" localSheetId="9">#REF!</definedName>
    <definedName name="cUADRO26529CR">#REF!</definedName>
    <definedName name="Cuadro30611">'[24]30-6.1.1'!$B$65:$M$120</definedName>
    <definedName name="Cuadro31613" localSheetId="1">#REF!</definedName>
    <definedName name="Cuadro31613" localSheetId="2">#REF!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8">#REF!</definedName>
    <definedName name="Cuadro31613" localSheetId="9">#REF!</definedName>
    <definedName name="Cuadro31613">#REF!</definedName>
    <definedName name="Cuadro33621" localSheetId="1">#REF!</definedName>
    <definedName name="Cuadro33621" localSheetId="2">#REF!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8">#REF!</definedName>
    <definedName name="Cuadro33621" localSheetId="9">#REF!</definedName>
    <definedName name="Cuadro33621">#REF!</definedName>
    <definedName name="cuotasem">'[7]Régimen financiero'!$E$3</definedName>
    <definedName name="DatodRamoUR">[25]DatosRamoUrEconomica!$A$1:$F$65536</definedName>
    <definedName name="Datos" localSheetId="1">#REF!</definedName>
    <definedName name="Datos" localSheetId="2">#REF!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8">#REF!</definedName>
    <definedName name="Datos" localSheetId="9">#REF!</definedName>
    <definedName name="Datos">#REF!</definedName>
    <definedName name="Datos_08_09_ServiciosPersonales" localSheetId="1">#REF!</definedName>
    <definedName name="Datos_08_09_ServiciosPersonales" localSheetId="2">#REF!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08_09_ServiciosPersonales">#REF!</definedName>
    <definedName name="Datos_CRC">[26]Hoja1!$A$5:$D$45</definedName>
    <definedName name="Datos_Servicios_Personales" localSheetId="1">#REF!</definedName>
    <definedName name="Datos_Servicios_Personales" localSheetId="2">#REF!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_Servicios_Personales">#REF!</definedName>
    <definedName name="datosb" localSheetId="1">#REF!</definedName>
    <definedName name="datosb" localSheetId="2">#REF!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8">#REF!</definedName>
    <definedName name="datosb" localSheetId="9">#REF!</definedName>
    <definedName name="datosb">#REF!</definedName>
    <definedName name="DatosEconomica" localSheetId="1">#REF!</definedName>
    <definedName name="DatosEconomica" localSheetId="2">#REF!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 localSheetId="9">#REF!</definedName>
    <definedName name="DatosEconomica">#REF!</definedName>
    <definedName name="DatosGrupoyModPp" localSheetId="1">#REF!</definedName>
    <definedName name="DatosGrupoyModPp" localSheetId="2">#REF!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GrupoyModPp">#REF!</definedName>
    <definedName name="DatosporProgPresupuestario" localSheetId="1">#REF!</definedName>
    <definedName name="DatosporProgPresupuestario" localSheetId="2">#REF!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porProgPresupuestario">#REF!</definedName>
    <definedName name="DatosRamoFunción" localSheetId="1">#REF!</definedName>
    <definedName name="DatosRamoFunción" localSheetId="2">#REF!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Función">#REF!</definedName>
    <definedName name="DatosRamoUR" localSheetId="1">#REF!</definedName>
    <definedName name="DatosRamoUR" localSheetId="2">#REF!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8">#REF!</definedName>
    <definedName name="DatosRamoUR" localSheetId="9">#REF!</definedName>
    <definedName name="DatosRamoUR">#REF!</definedName>
    <definedName name="DCXCZXCZXCXCZ" localSheetId="1" hidden="1">{"Bruto",#N/A,FALSE,"CONV3T.XLS";"Neto",#N/A,FALSE,"CONV3T.XLS";"UnoB",#N/A,FALSE,"CONV3T.XLS";"Bruto",#N/A,FALSE,"CONV4T.XLS";"Neto",#N/A,FALSE,"CONV4T.XLS";"UnoB",#N/A,FALSE,"CONV4T.XLS"}</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1">[1]!AGO&amp;[1]!SEP&amp;[1]!OCT&amp;[1]!NOV&amp;[1]!DIC</definedName>
    <definedName name="ddd" localSheetId="2">[2]!AGO&amp;[2]!SEP&amp;[2]!OCT&amp;[2]!NOV&amp;[2]!DIC</definedName>
    <definedName name="ddd" localSheetId="4">[2]!AGO&amp;[2]!SEP&amp;[2]!OCT&amp;[2]!NOV&amp;[2]!DIC</definedName>
    <definedName name="ddd" localSheetId="5">[2]!AGO&amp;[2]!SEP&amp;[2]!OCT&amp;[2]!NOV&amp;[2]!DIC</definedName>
    <definedName name="ddd" localSheetId="6">[2]!AGO&amp;[2]!SEP&amp;[2]!OCT&amp;[2]!NOV&amp;[2]!DIC</definedName>
    <definedName name="ddd" localSheetId="7">[2]!AGO&amp;[2]!SEP&amp;[2]!OCT&amp;[2]!NOV&amp;[2]!DIC</definedName>
    <definedName name="ddd" localSheetId="8">[2]!AGO&amp;[2]!SEP&amp;[2]!OCT&amp;[2]!NOV&amp;[2]!DIC</definedName>
    <definedName name="ddd" localSheetId="9">[2]!AGO&amp;[2]!SEP&amp;[2]!OCT&amp;[2]!NOV&amp;[2]!DIC</definedName>
    <definedName name="ddd">[3]!AGO&amp;[3]!SEP&amp;[3]!OCT&amp;[3]!NOV&amp;[3]!DIC</definedName>
    <definedName name="dddd" localSheetId="1">#REF!</definedName>
    <definedName name="dddd" localSheetId="2">#REF!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#REF!</definedName>
    <definedName name="ddddd">[27]Clas_Econ!$B$2:$M$25</definedName>
    <definedName name="defi" localSheetId="1">[1]!AGO&amp;[1]!SEP&amp;[1]!OCT&amp;[1]!NOV&amp;[1]!DIC</definedName>
    <definedName name="defi" localSheetId="2">[2]!AGO&amp;[2]!SEP&amp;[2]!OCT&amp;[2]!NOV&amp;[2]!DIC</definedName>
    <definedName name="defi" localSheetId="4">[2]!AGO&amp;[2]!SEP&amp;[2]!OCT&amp;[2]!NOV&amp;[2]!DIC</definedName>
    <definedName name="defi" localSheetId="5">[2]!AGO&amp;[2]!SEP&amp;[2]!OCT&amp;[2]!NOV&amp;[2]!DIC</definedName>
    <definedName name="defi" localSheetId="6">[2]!AGO&amp;[2]!SEP&amp;[2]!OCT&amp;[2]!NOV&amp;[2]!DIC</definedName>
    <definedName name="defi" localSheetId="7">[2]!AGO&amp;[2]!SEP&amp;[2]!OCT&amp;[2]!NOV&amp;[2]!DIC</definedName>
    <definedName name="defi" localSheetId="8">[2]!AGO&amp;[2]!SEP&amp;[2]!OCT&amp;[2]!NOV&amp;[2]!DIC</definedName>
    <definedName name="defi" localSheetId="9">[2]!AGO&amp;[2]!SEP&amp;[2]!OCT&amp;[2]!NOV&amp;[2]!DIC</definedName>
    <definedName name="defi">[3]!AGO&amp;[3]!SEP&amp;[3]!OCT&amp;[3]!NOV&amp;[3]!DIC</definedName>
    <definedName name="DEFICIT4" localSheetId="1">#REF!</definedName>
    <definedName name="DEFICIT4" localSheetId="2">#REF!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8">#REF!</definedName>
    <definedName name="DEFICIT4" localSheetId="9">#REF!</definedName>
    <definedName name="DEFICIT4">#REF!</definedName>
    <definedName name="dfd">[28]Presupuesto!$T:$T</definedName>
    <definedName name="dfhzsdgzsd" localSheetId="1">[1]!AGO&amp;[1]!SEP&amp;[1]!OCT&amp;[1]!NOV&amp;[1]!DIC</definedName>
    <definedName name="dfhzsdgzsd" localSheetId="2">[2]!AGO&amp;[2]!SEP&amp;[2]!OCT&amp;[2]!NOV&amp;[2]!DIC</definedName>
    <definedName name="dfhzsdgzsd" localSheetId="4">[2]!AGO&amp;[2]!SEP&amp;[2]!OCT&amp;[2]!NOV&amp;[2]!DIC</definedName>
    <definedName name="dfhzsdgzsd" localSheetId="5">[2]!AGO&amp;[2]!SEP&amp;[2]!OCT&amp;[2]!NOV&amp;[2]!DIC</definedName>
    <definedName name="dfhzsdgzsd" localSheetId="6">[2]!AGO&amp;[2]!SEP&amp;[2]!OCT&amp;[2]!NOV&amp;[2]!DIC</definedName>
    <definedName name="dfhzsdgzsd" localSheetId="7">[2]!AGO&amp;[2]!SEP&amp;[2]!OCT&amp;[2]!NOV&amp;[2]!DIC</definedName>
    <definedName name="dfhzsdgzsd" localSheetId="8">[2]!AGO&amp;[2]!SEP&amp;[2]!OCT&amp;[2]!NOV&amp;[2]!DIC</definedName>
    <definedName name="dfhzsdgzsd" localSheetId="9">[2]!AGO&amp;[2]!SEP&amp;[2]!OCT&amp;[2]!NOV&amp;[2]!DIC</definedName>
    <definedName name="dfhzsdgzsd">[3]!AGO&amp;[3]!SEP&amp;[3]!OCT&amp;[3]!NOV&amp;[3]!DIC</definedName>
    <definedName name="DIC">"; DICIEMBRE.- "&amp;TEXT([11]edofza12!$C$24,"#,##0")</definedName>
    <definedName name="DIFERENCIAS">#N/A</definedName>
    <definedName name="direccion">'[29]ADEC II'!$B$9</definedName>
    <definedName name="directo" localSheetId="1">#REF!</definedName>
    <definedName name="directo" localSheetId="2">#REF!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8">#REF!</definedName>
    <definedName name="directo" localSheetId="9">#REF!</definedName>
    <definedName name="directo">#REF!</definedName>
    <definedName name="directo03" localSheetId="1">#REF!</definedName>
    <definedName name="directo03" localSheetId="2">#REF!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8">#REF!</definedName>
    <definedName name="directo03" localSheetId="9">#REF!</definedName>
    <definedName name="directo03">#REF!</definedName>
    <definedName name="directoc03" localSheetId="1">#REF!</definedName>
    <definedName name="directoc03" localSheetId="2">#REF!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8">#REF!</definedName>
    <definedName name="directoc03" localSheetId="9">#REF!</definedName>
    <definedName name="directoc03">#REF!</definedName>
    <definedName name="directoppef" localSheetId="1">#REF!</definedName>
    <definedName name="directoppef" localSheetId="2">#REF!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8">#REF!</definedName>
    <definedName name="directoppef" localSheetId="9">#REF!</definedName>
    <definedName name="directoppef">#REF!</definedName>
    <definedName name="DOS" localSheetId="1" hidden="1">{"Bruto",#N/A,FALSE,"CONV3T.XLS";"Neto",#N/A,FALSE,"CONV3T.XLS";"UnoB",#N/A,FALSE,"CONV3T.XLS";"Bruto",#N/A,FALSE,"CONV4T.XLS";"Neto",#N/A,FALSE,"CONV4T.XLS";"UnoB",#N/A,FALSE,"CONV4T.XLS"}</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'[4]Mod Eco Controlados 99'!#REF!</definedName>
    <definedName name="ds" localSheetId="2">'[4]Mod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ds">'[4]Mod Eco Controlados 99'!#REF!</definedName>
    <definedName name="ECOADV" localSheetId="1">#REF!</definedName>
    <definedName name="ECOADV" localSheetId="2">#REF!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8">#REF!</definedName>
    <definedName name="ECOADV" localSheetId="9">#REF!</definedName>
    <definedName name="ECOADV">#REF!</definedName>
    <definedName name="ECOADV1" localSheetId="1">#REF!</definedName>
    <definedName name="ECOADV1" localSheetId="2">#REF!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8">#REF!</definedName>
    <definedName name="ECOADV1" localSheetId="9">#REF!</definedName>
    <definedName name="ECOADV1">#REF!</definedName>
    <definedName name="ECPD02">[30]ECPD!$F$2:$I$29</definedName>
    <definedName name="ECPD1">[30]ECPD!$A$2:$E$1001</definedName>
    <definedName name="ecpi" localSheetId="1">#REF!</definedName>
    <definedName name="ecpi" localSheetId="2">#REF!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8">#REF!</definedName>
    <definedName name="ecpi" localSheetId="9">#REF!</definedName>
    <definedName name="ecpi">#REF!</definedName>
    <definedName name="ecpi03" localSheetId="1">#REF!</definedName>
    <definedName name="ecpi03" localSheetId="2">#REF!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8">#REF!</definedName>
    <definedName name="ecpi03" localSheetId="9">#REF!</definedName>
    <definedName name="ecpi03">#REF!</definedName>
    <definedName name="ecpic03" localSheetId="1">#REF!</definedName>
    <definedName name="ecpic03" localSheetId="2">#REF!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8">#REF!</definedName>
    <definedName name="ecpic03" localSheetId="9">#REF!</definedName>
    <definedName name="ecpic03">#REF!</definedName>
    <definedName name="ecpippef" localSheetId="1">#REF!</definedName>
    <definedName name="ecpippef" localSheetId="2">#REF!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8">#REF!</definedName>
    <definedName name="ecpippef" localSheetId="9">#REF!</definedName>
    <definedName name="ecpippef">#REF!</definedName>
    <definedName name="EEE" localSheetId="1" hidden="1">{"Bruto",#N/A,FALSE,"CONV3T.XLS";"Neto",#N/A,FALSE,"CONV3T.XLS";"UnoB",#N/A,FALSE,"CONV3T.XLS";"Bruto",#N/A,FALSE,"CONV4T.XLS";"Neto",#N/A,FALSE,"CONV4T.XLS";"UnoB",#N/A,FALSE,"CONV4T.XLS"}</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"&amp;TEXT([11]edofza01!$C$24,"#,##0")</definedName>
    <definedName name="entidades2002" localSheetId="1">#REF!</definedName>
    <definedName name="entidades2002" localSheetId="2">#REF!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8">#REF!</definedName>
    <definedName name="entidades2002" localSheetId="9">#REF!</definedName>
    <definedName name="entidades2002">#REF!</definedName>
    <definedName name="entidadescierre2003" localSheetId="1">#REF!</definedName>
    <definedName name="entidadescierre2003" localSheetId="2">#REF!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ntidadescierre2003">#REF!</definedName>
    <definedName name="esc" localSheetId="1" hidden="1">{"Bruto",#N/A,FALSE,"CONV3T.XLS";"Neto",#N/A,FALSE,"CONV3T.XLS";"UnoB",#N/A,FALSE,"CONV3T.XLS";"Bruto",#N/A,FALSE,"CONV4T.XLS";"Neto",#N/A,FALSE,"CONV4T.XLS";"UnoB",#N/A,FALSE,"CONV4T.XLS"}</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[9]BANPRO99!#REF!</definedName>
    <definedName name="EYM" localSheetId="2">[9]BANPRO99!#REF!</definedName>
    <definedName name="EYM" localSheetId="3">[9]BANPRO99!#REF!</definedName>
    <definedName name="EYM" localSheetId="4">[9]BANPRO99!#REF!</definedName>
    <definedName name="EYM" localSheetId="5">[9]BANPRO99!#REF!</definedName>
    <definedName name="EYM" localSheetId="6">[9]BANPRO99!#REF!</definedName>
    <definedName name="EYM" localSheetId="7">[9]BANPRO99!#REF!</definedName>
    <definedName name="EYM" localSheetId="8">[9]BANPRO99!#REF!</definedName>
    <definedName name="EYM" localSheetId="9">[9]BANPRO99!#REF!</definedName>
    <definedName name="EYM">[9]BANPRO99!#REF!</definedName>
    <definedName name="familias" localSheetId="1">#REF!</definedName>
    <definedName name="familias" localSheetId="2">#REF!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8">#REF!</definedName>
    <definedName name="familias" localSheetId="9">#REF!</definedName>
    <definedName name="familias">#REF!</definedName>
    <definedName name="fd" localSheetId="1">[1]!OCT&amp;[1]!NOV&amp;[1]!DIC</definedName>
    <definedName name="fd" localSheetId="2">[2]!OCT&amp;[2]!NOV&amp;[2]!DIC</definedName>
    <definedName name="fd" localSheetId="4">[2]!OCT&amp;[2]!NOV&amp;[2]!DIC</definedName>
    <definedName name="fd" localSheetId="5">[2]!OCT&amp;[2]!NOV&amp;[2]!DIC</definedName>
    <definedName name="fd" localSheetId="6">[2]!OCT&amp;[2]!NOV&amp;[2]!DIC</definedName>
    <definedName name="fd" localSheetId="7">[2]!OCT&amp;[2]!NOV&amp;[2]!DIC</definedName>
    <definedName name="fd" localSheetId="8">[2]!OCT&amp;[2]!NOV&amp;[2]!DIC</definedName>
    <definedName name="fd" localSheetId="9">[2]!OCT&amp;[2]!NOV&amp;[2]!DIC</definedName>
    <definedName name="fd">[3]!OCT&amp;[3]!NOV&amp;[3]!DIC</definedName>
    <definedName name="FEB">"; FEBRERO.- "&amp;TEXT([11]edofza02!$C$24,"#,##0")</definedName>
    <definedName name="FECHA">[6]CONTROL!$A$1</definedName>
    <definedName name="federalizado" localSheetId="1">#REF!</definedName>
    <definedName name="federalizado" localSheetId="2">#REF!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8">#REF!</definedName>
    <definedName name="federalizado" localSheetId="9">#REF!</definedName>
    <definedName name="federalizado">#REF!</definedName>
    <definedName name="federalizado03" localSheetId="1">#REF!</definedName>
    <definedName name="federalizado03" localSheetId="2">#REF!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 localSheetId="9">#REF!</definedName>
    <definedName name="federalizado03">#REF!</definedName>
    <definedName name="federalizadoc03" localSheetId="1">#REF!</definedName>
    <definedName name="federalizadoc03" localSheetId="2">#REF!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c03">#REF!</definedName>
    <definedName name="federalizadoppef" localSheetId="1">#REF!</definedName>
    <definedName name="federalizadoppef" localSheetId="2">#REF!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 localSheetId="9">#REF!</definedName>
    <definedName name="federalizadoppef">#REF!</definedName>
    <definedName name="FERRO96" localSheetId="1">#REF!</definedName>
    <definedName name="FERRO96" localSheetId="2">#REF!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8">#REF!</definedName>
    <definedName name="FERRO96" localSheetId="9">#REF!</definedName>
    <definedName name="FERRO96">#REF!</definedName>
    <definedName name="FFSDSDSDFSDF" localSheetId="1" hidden="1">{#N/A,#N/A,FALSE,"TOT";#N/A,#N/A,FALSE,"PEP";#N/A,#N/A,FALSE,"REF";#N/A,#N/A,FALSE,"GAS";#N/A,#N/A,FALSE,"PET";#N/A,#N/A,FALSE,"COR"}</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1">#REF!</definedName>
    <definedName name="FORM" localSheetId="2">#REF!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8">#REF!</definedName>
    <definedName name="FORM" localSheetId="9">#REF!</definedName>
    <definedName name="FORM">#REF!</definedName>
    <definedName name="función" localSheetId="1">#REF!</definedName>
    <definedName name="función" localSheetId="2">#REF!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8">#REF!</definedName>
    <definedName name="función" localSheetId="9">#REF!</definedName>
    <definedName name="función">#REF!</definedName>
    <definedName name="funciones">[31]funciones!$C$2:$D$30</definedName>
    <definedName name="gf">#N/A</definedName>
    <definedName name="gfd" localSheetId="1">[1]!SEP&amp;[1]!OCT&amp;[1]!NOV&amp;[1]!DIC</definedName>
    <definedName name="gfd" localSheetId="2">[2]!SEP&amp;[2]!OCT&amp;[2]!NOV&amp;[2]!DIC</definedName>
    <definedName name="gfd" localSheetId="4">[2]!SEP&amp;[2]!OCT&amp;[2]!NOV&amp;[2]!DIC</definedName>
    <definedName name="gfd" localSheetId="5">[2]!SEP&amp;[2]!OCT&amp;[2]!NOV&amp;[2]!DIC</definedName>
    <definedName name="gfd" localSheetId="6">[2]!SEP&amp;[2]!OCT&amp;[2]!NOV&amp;[2]!DIC</definedName>
    <definedName name="gfd" localSheetId="7">[2]!SEP&amp;[2]!OCT&amp;[2]!NOV&amp;[2]!DIC</definedName>
    <definedName name="gfd" localSheetId="8">[2]!SEP&amp;[2]!OCT&amp;[2]!NOV&amp;[2]!DIC</definedName>
    <definedName name="gfd" localSheetId="9">[2]!SEP&amp;[2]!OCT&amp;[2]!NOV&amp;[2]!DIC</definedName>
    <definedName name="gfd">[3]!SEP&amp;[3]!OCT&amp;[3]!NOV&amp;[3]!DIC</definedName>
    <definedName name="gfddd" localSheetId="1">+IF([1]!MES=1,[1]!ddd,IF([1]!MES=2,[1]!_________SEP1,IF([1]!MES=3,[1]!_________OCT1,IF([1]!MES=4,[1]!_________OCT1,IF([1]!MES=5,[1]!_________NOV1,IF([1]!MES=6,[1]!DIC))))))</definedName>
    <definedName name="gfddd" localSheetId="2">+IF([2]!MES=1,[2]!ddd,IF([2]!MES=2,[2]!_________SEP1,IF([2]!MES=3,[2]!_________OCT1,IF([2]!MES=4,[2]!_________OCT1,IF([2]!MES=5,[2]!_________NOV1,IF([2]!MES=6,[2]!DIC))))))</definedName>
    <definedName name="gfddd" localSheetId="4">+IF([2]!MES=1,[2]!ddd,IF([2]!MES=2,[2]!_________SEP1,IF([2]!MES=3,[2]!_________OCT1,IF([2]!MES=4,[2]!_________OCT1,IF([2]!MES=5,[2]!_________NOV1,IF([2]!MES=6,[2]!DIC))))))</definedName>
    <definedName name="gfddd" localSheetId="5">+IF([2]!MES=1,[2]!ddd,IF([2]!MES=2,[2]!_________SEP1,IF([2]!MES=3,[2]!_________OCT1,IF([2]!MES=4,[2]!_________OCT1,IF([2]!MES=5,[2]!_________NOV1,IF([2]!MES=6,[2]!DIC))))))</definedName>
    <definedName name="gfddd" localSheetId="6">+IF([2]!MES=1,[2]!ddd,IF([2]!MES=2,[2]!_________SEP1,IF([2]!MES=3,[2]!_________OCT1,IF([2]!MES=4,[2]!_________OCT1,IF([2]!MES=5,[2]!_________NOV1,IF([2]!MES=6,[2]!DIC))))))</definedName>
    <definedName name="gfddd" localSheetId="7">+IF([2]!MES=1,[2]!ddd,IF([2]!MES=2,[2]!_________SEP1,IF([2]!MES=3,[2]!_________OCT1,IF([2]!MES=4,[2]!_________OCT1,IF([2]!MES=5,[2]!_________NOV1,IF([2]!MES=6,[2]!DIC))))))</definedName>
    <definedName name="gfddd" localSheetId="8">+IF([2]!MES=1,[2]!ddd,IF([2]!MES=2,[2]!_________SEP1,IF([2]!MES=3,[2]!_________OCT1,IF([2]!MES=4,[2]!_________OCT1,IF([2]!MES=5,[2]!_________NOV1,IF([2]!MES=6,[2]!DIC))))))</definedName>
    <definedName name="gfddd" localSheetId="9">+IF([2]!MES=1,[2]!ddd,IF([2]!MES=2,[2]!_________SEP1,IF([2]!MES=3,[2]!_________OCT1,IF([2]!MES=4,[2]!_________OCT1,IF([2]!MES=5,[2]!_________NOV1,IF([2]!MES=6,[2]!DIC))))))</definedName>
    <definedName name="gfddd">+IF([3]!MES=1,[3]!ddd,IF([3]!MES=2,[3]!_________SEP1,IF([3]!MES=3,[3]!_________OCT1,IF([3]!MES=4,[3]!_________OCT1,IF([3]!MES=5,[3]!_________NOV1,IF([3]!MES=6,[3]!DIC))))))</definedName>
    <definedName name="ggg" localSheetId="1">[1]!FEB&amp;[1]!MAR&amp;[1]!ABR&amp;[1]!MAY&amp;[1]!JUN&amp;[1]!JUL</definedName>
    <definedName name="ggg" localSheetId="2">[2]!FEB&amp;[2]!MAR&amp;[2]!ABR&amp;[2]!MAY&amp;[2]!JUN&amp;[2]!JUL</definedName>
    <definedName name="ggg" localSheetId="4">[2]!FEB&amp;[2]!MAR&amp;[2]!ABR&amp;[2]!MAY&amp;[2]!JUN&amp;[2]!JUL</definedName>
    <definedName name="ggg" localSheetId="5">[2]!FEB&amp;[2]!MAR&amp;[2]!ABR&amp;[2]!MAY&amp;[2]!JUN&amp;[2]!JUL</definedName>
    <definedName name="ggg" localSheetId="6">[2]!FEB&amp;[2]!MAR&amp;[2]!ABR&amp;[2]!MAY&amp;[2]!JUN&amp;[2]!JUL</definedName>
    <definedName name="ggg" localSheetId="7">[2]!FEB&amp;[2]!MAR&amp;[2]!ABR&amp;[2]!MAY&amp;[2]!JUN&amp;[2]!JUL</definedName>
    <definedName name="ggg" localSheetId="8">[2]!FEB&amp;[2]!MAR&amp;[2]!ABR&amp;[2]!MAY&amp;[2]!JUN&amp;[2]!JUL</definedName>
    <definedName name="ggg" localSheetId="9">[2]!FEB&amp;[2]!MAR&amp;[2]!ABR&amp;[2]!MAY&amp;[2]!JUN&amp;[2]!JUL</definedName>
    <definedName name="ggg">[3]!FEB&amp;[3]!MAR&amp;[3]!ABR&amp;[3]!MAY&amp;[3]!JUN&amp;[3]!JUL</definedName>
    <definedName name="GPRG02" localSheetId="1">#REF!</definedName>
    <definedName name="GPRG02" localSheetId="2">#REF!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8">#REF!</definedName>
    <definedName name="GPRG02" localSheetId="9">#REF!</definedName>
    <definedName name="GPRG02">#REF!</definedName>
    <definedName name="GPRG03" localSheetId="1">#REF!</definedName>
    <definedName name="GPRG03" localSheetId="2">#REF!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8">#REF!</definedName>
    <definedName name="GPRG03" localSheetId="9">#REF!</definedName>
    <definedName name="GPRG03">#REF!</definedName>
    <definedName name="GPRG04" localSheetId="1">#REF!</definedName>
    <definedName name="GPRG04" localSheetId="2">#REF!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8">#REF!</definedName>
    <definedName name="GPRG04" localSheetId="9">#REF!</definedName>
    <definedName name="GPRG04">#REF!</definedName>
    <definedName name="GPRG05" localSheetId="1">#REF!</definedName>
    <definedName name="GPRG05" localSheetId="2">#REF!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8">#REF!</definedName>
    <definedName name="GPRG05" localSheetId="9">#REF!</definedName>
    <definedName name="GPRG05">#REF!</definedName>
    <definedName name="GPRG06" localSheetId="1">#REF!</definedName>
    <definedName name="GPRG06" localSheetId="2">#REF!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8">#REF!</definedName>
    <definedName name="GPRG06" localSheetId="9">#REF!</definedName>
    <definedName name="GPRG06">#REF!</definedName>
    <definedName name="GPRG07" localSheetId="1">#REF!</definedName>
    <definedName name="GPRG07" localSheetId="2">#REF!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8">#REF!</definedName>
    <definedName name="GPRG07" localSheetId="9">#REF!</definedName>
    <definedName name="GPRG07">#REF!</definedName>
    <definedName name="GPRG08" localSheetId="1">#REF!</definedName>
    <definedName name="GPRG08" localSheetId="2">#REF!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8">#REF!</definedName>
    <definedName name="GPRG08" localSheetId="9">#REF!</definedName>
    <definedName name="GPRG08">#REF!</definedName>
    <definedName name="GPRG09" localSheetId="1">#REF!</definedName>
    <definedName name="GPRG09" localSheetId="2">#REF!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8">#REF!</definedName>
    <definedName name="GPRG09" localSheetId="9">#REF!</definedName>
    <definedName name="GPRG09">#REF!</definedName>
    <definedName name="GPRG10" localSheetId="1">#REF!</definedName>
    <definedName name="GPRG10" localSheetId="2">#REF!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8">#REF!</definedName>
    <definedName name="GPRG10" localSheetId="9">#REF!</definedName>
    <definedName name="GPRG10">#REF!</definedName>
    <definedName name="GPRG11" localSheetId="1">#REF!</definedName>
    <definedName name="GPRG11" localSheetId="2">#REF!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8">#REF!</definedName>
    <definedName name="GPRG11" localSheetId="9">#REF!</definedName>
    <definedName name="GPRG11">#REF!</definedName>
    <definedName name="GPS" localSheetId="1">[9]BANPRO99!#REF!</definedName>
    <definedName name="GPS" localSheetId="2">[9]BANPRO99!#REF!</definedName>
    <definedName name="GPS" localSheetId="3">[9]BANPRO99!#REF!</definedName>
    <definedName name="GPS" localSheetId="4">[9]BANPRO99!#REF!</definedName>
    <definedName name="GPS" localSheetId="5">[9]BANPRO99!#REF!</definedName>
    <definedName name="GPS" localSheetId="6">[9]BANPRO99!#REF!</definedName>
    <definedName name="GPS" localSheetId="7">[9]BANPRO99!#REF!</definedName>
    <definedName name="GPS" localSheetId="8">[9]BANPRO99!#REF!</definedName>
    <definedName name="GPS" localSheetId="9">[9]BANPRO99!#REF!</definedName>
    <definedName name="GPS">[9]BANPRO99!#REF!</definedName>
    <definedName name="GTtoNoProgRamos">'[32]GP Ramos'!$A$1:$N$11204</definedName>
    <definedName name="HABERES">#N/A</definedName>
    <definedName name="HJK" localSheetId="1">[1]!ABR&amp;[1]!MAY&amp;[1]!JUN&amp;[1]!JUL&amp;[1]!AGO&amp;[1]!SEP</definedName>
    <definedName name="HJK" localSheetId="2">[2]!ABR&amp;[2]!MAY&amp;[2]!JUN&amp;[2]!JUL&amp;[2]!AGO&amp;[2]!SEP</definedName>
    <definedName name="HJK" localSheetId="4">[2]!ABR&amp;[2]!MAY&amp;[2]!JUN&amp;[2]!JUL&amp;[2]!AGO&amp;[2]!SEP</definedName>
    <definedName name="HJK" localSheetId="5">[2]!ABR&amp;[2]!MAY&amp;[2]!JUN&amp;[2]!JUL&amp;[2]!AGO&amp;[2]!SEP</definedName>
    <definedName name="HJK" localSheetId="6">[2]!ABR&amp;[2]!MAY&amp;[2]!JUN&amp;[2]!JUL&amp;[2]!AGO&amp;[2]!SEP</definedName>
    <definedName name="HJK" localSheetId="7">[2]!ABR&amp;[2]!MAY&amp;[2]!JUN&amp;[2]!JUL&amp;[2]!AGO&amp;[2]!SEP</definedName>
    <definedName name="HJK" localSheetId="8">[2]!ABR&amp;[2]!MAY&amp;[2]!JUN&amp;[2]!JUL&amp;[2]!AGO&amp;[2]!SEP</definedName>
    <definedName name="HJK" localSheetId="9">[2]!ABR&amp;[2]!MAY&amp;[2]!JUN&amp;[2]!JUL&amp;[2]!AGO&amp;[2]!SEP</definedName>
    <definedName name="HJK">[3]!ABR&amp;[3]!MAY&amp;[3]!JUN&amp;[3]!JUL&amp;[3]!AGO&amp;[3]!SEP</definedName>
    <definedName name="hoja1" localSheetId="1">#REF!</definedName>
    <definedName name="hoja1" localSheetId="2">#REF!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8">#REF!</definedName>
    <definedName name="hoja1" localSheetId="9">#REF!</definedName>
    <definedName name="hoja1">#REF!</definedName>
    <definedName name="hoja2" localSheetId="1">#REF!</definedName>
    <definedName name="hoja2" localSheetId="2">#REF!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8">#REF!</definedName>
    <definedName name="hoja2" localSheetId="9">#REF!</definedName>
    <definedName name="hoja2">#REF!</definedName>
    <definedName name="hoja3" localSheetId="1">#REF!</definedName>
    <definedName name="hoja3" localSheetId="2">#REF!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8">#REF!</definedName>
    <definedName name="hoja3" localSheetId="9">#REF!</definedName>
    <definedName name="hoja3">#REF!</definedName>
    <definedName name="hoja4" localSheetId="1">#REF!+#REF!</definedName>
    <definedName name="hoja4" localSheetId="2">#REF!+#REF!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8">#REF!+#REF!</definedName>
    <definedName name="hoja4" localSheetId="9">#REF!+#REF!</definedName>
    <definedName name="hoja4">#REF!+#REF!</definedName>
    <definedName name="HT_1" localSheetId="1">#REF!</definedName>
    <definedName name="HT_1" localSheetId="2">#REF!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8">#REF!</definedName>
    <definedName name="HT_1" localSheetId="9">#REF!</definedName>
    <definedName name="HT_1">#REF!</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#REF!</definedName>
    <definedName name="iii" localSheetId="1">#REF!</definedName>
    <definedName name="iii" localSheetId="2">#REF!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8">#REF!</definedName>
    <definedName name="iii" localSheetId="9">#REF!</definedName>
    <definedName name="iii">#REF!</definedName>
    <definedName name="IMP_APORTA" localSheetId="1">#REF!</definedName>
    <definedName name="IMP_APORTA" localSheetId="2">#REF!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8">#REF!</definedName>
    <definedName name="IMP_APORTA" localSheetId="9">#REF!</definedName>
    <definedName name="IMP_APORTA">#REF!</definedName>
    <definedName name="IMP_BRUTOT" localSheetId="1">#REF!</definedName>
    <definedName name="IMP_BRUTOT" localSheetId="2">#REF!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8">#REF!</definedName>
    <definedName name="IMP_BRUTOT" localSheetId="9">#REF!</definedName>
    <definedName name="IMP_BRUTOT">#REF!</definedName>
    <definedName name="imp_control" localSheetId="1">#REF!</definedName>
    <definedName name="imp_control" localSheetId="2">#REF!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8">#REF!</definedName>
    <definedName name="imp_control" localSheetId="9">#REF!</definedName>
    <definedName name="imp_control">#REF!</definedName>
    <definedName name="Imprimir_área_IM" localSheetId="1">#REF!</definedName>
    <definedName name="Imprimir_área_IM" localSheetId="2">#REF!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#REF!</definedName>
    <definedName name="IMSS96" localSheetId="1">#REF!</definedName>
    <definedName name="IMSS96" localSheetId="2">#REF!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8">#REF!</definedName>
    <definedName name="IMSS96" localSheetId="9">#REF!</definedName>
    <definedName name="IMSS96">#REF!</definedName>
    <definedName name="IMSSE">'[18] '!$Z$99:$AE$143</definedName>
    <definedName name="IMSSM">'[18] '!$Z$51:$AE$95</definedName>
    <definedName name="IMSSO">'[18] '!$Z$3:$AE$47</definedName>
    <definedName name="ISSSTE96" localSheetId="1">#REF!</definedName>
    <definedName name="ISSSTE96" localSheetId="2">#REF!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8">#REF!</definedName>
    <definedName name="ISSSTE96" localSheetId="9">#REF!</definedName>
    <definedName name="ISSSTE96">#REF!</definedName>
    <definedName name="ISSSTEE">'[18] '!$T$99:$Y$143</definedName>
    <definedName name="ISSSTEM">'[18] '!$T$51:$Y$95</definedName>
    <definedName name="ISSSTEO">'[18] '!$T$3:$Y$47</definedName>
    <definedName name="IV" localSheetId="1">[9]BANPRO99!#REF!</definedName>
    <definedName name="IV" localSheetId="2">[9]BANPRO99!#REF!</definedName>
    <definedName name="IV" localSheetId="3">[9]BANPRO99!#REF!</definedName>
    <definedName name="IV" localSheetId="4">[9]BANPRO99!#REF!</definedName>
    <definedName name="IV" localSheetId="5">[9]BANPRO99!#REF!</definedName>
    <definedName name="IV" localSheetId="6">[9]BANPRO99!#REF!</definedName>
    <definedName name="IV" localSheetId="7">[9]BANPRO99!#REF!</definedName>
    <definedName name="IV" localSheetId="8">[9]BANPRO99!#REF!</definedName>
    <definedName name="IV" localSheetId="9">[9]BANPRO99!#REF!</definedName>
    <definedName name="IV">[9]BANPRO99!#REF!</definedName>
    <definedName name="jjj" localSheetId="1">#REF!</definedName>
    <definedName name="jjj" localSheetId="2">#REF!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8">#REF!</definedName>
    <definedName name="jjj" localSheetId="9">#REF!</definedName>
    <definedName name="jjj">#REF!</definedName>
    <definedName name="JUL">"; JULIO.- "&amp;TEXT([11]edofza07!$C$24,"#,##0")</definedName>
    <definedName name="JULIO" localSheetId="1">[1]!FEB&amp;[1]!MAR&amp;[1]!ABR&amp;[1]!MAY&amp;[1]!JUN&amp;[1]!JUL</definedName>
    <definedName name="JULIO" localSheetId="2">[2]!FEB&amp;[2]!MAR&amp;[2]!ABR&amp;[2]!MAY&amp;[2]!JUN&amp;[2]!JUL</definedName>
    <definedName name="JULIO" localSheetId="4">[2]!FEB&amp;[2]!MAR&amp;[2]!ABR&amp;[2]!MAY&amp;[2]!JUN&amp;[2]!JUL</definedName>
    <definedName name="JULIO" localSheetId="5">[2]!FEB&amp;[2]!MAR&amp;[2]!ABR&amp;[2]!MAY&amp;[2]!JUN&amp;[2]!JUL</definedName>
    <definedName name="JULIO" localSheetId="6">[2]!FEB&amp;[2]!MAR&amp;[2]!ABR&amp;[2]!MAY&amp;[2]!JUN&amp;[2]!JUL</definedName>
    <definedName name="JULIO" localSheetId="7">[2]!FEB&amp;[2]!MAR&amp;[2]!ABR&amp;[2]!MAY&amp;[2]!JUN&amp;[2]!JUL</definedName>
    <definedName name="JULIO" localSheetId="8">[2]!FEB&amp;[2]!MAR&amp;[2]!ABR&amp;[2]!MAY&amp;[2]!JUN&amp;[2]!JUL</definedName>
    <definedName name="JULIO" localSheetId="9">[2]!FEB&amp;[2]!MAR&amp;[2]!ABR&amp;[2]!MAY&amp;[2]!JUN&amp;[2]!JUL</definedName>
    <definedName name="JULIO">[3]!FEB&amp;[3]!MAR&amp;[3]!ABR&amp;[3]!MAY&amp;[3]!JUN&amp;[3]!JUL</definedName>
    <definedName name="JUN">"; JUNIO.- "&amp;TEXT([11]edofza06!$C$24,"#,##0")</definedName>
    <definedName name="kkk" localSheetId="1">#REF!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#REF!</definedName>
    <definedName name="lfc" localSheetId="1">+TEXT(IF(AND(OR(DAY([1]!FECHA)&gt;=1,DAY([1]!FECHA)&lt;=10),MONTH([1]!FECHA)=1),YEAR([1]!FECHA)-1,YEAR([1]!FECHA)),"0")</definedName>
    <definedName name="lfc" localSheetId="2">+TEXT(IF(AND(OR(DAY([2]!FECHA)&gt;=1,DAY([2]!FECHA)&lt;=10),MONTH([2]!FECHA)=1),YEAR([2]!FECHA)-1,YEAR([2]!FECHA)),"0")</definedName>
    <definedName name="lfc" localSheetId="4">+TEXT(IF(AND(OR(DAY([2]!FECHA)&gt;=1,DAY([2]!FECHA)&lt;=10),MONTH([2]!FECHA)=1),YEAR([2]!FECHA)-1,YEAR([2]!FECHA)),"0")</definedName>
    <definedName name="lfc" localSheetId="5">+TEXT(IF(AND(OR(DAY([2]!FECHA)&gt;=1,DAY([2]!FECHA)&lt;=10),MONTH([2]!FECHA)=1),YEAR([2]!FECHA)-1,YEAR([2]!FECHA)),"0")</definedName>
    <definedName name="lfc" localSheetId="6">+TEXT(IF(AND(OR(DAY([2]!FECHA)&gt;=1,DAY([2]!FECHA)&lt;=10),MONTH([2]!FECHA)=1),YEAR([2]!FECHA)-1,YEAR([2]!FECHA)),"0")</definedName>
    <definedName name="lfc" localSheetId="7">+TEXT(IF(AND(OR(DAY([2]!FECHA)&gt;=1,DAY([2]!FECHA)&lt;=10),MONTH([2]!FECHA)=1),YEAR([2]!FECHA)-1,YEAR([2]!FECHA)),"0")</definedName>
    <definedName name="lfc" localSheetId="8">+TEXT(IF(AND(OR(DAY([2]!FECHA)&gt;=1,DAY([2]!FECHA)&lt;=10),MONTH([2]!FECHA)=1),YEAR([2]!FECHA)-1,YEAR([2]!FECHA)),"0")</definedName>
    <definedName name="lfc" localSheetId="9">+TEXT(IF(AND(OR(DAY([2]!FECHA)&gt;=1,DAY([2]!FECHA)&lt;=10),MONTH([2]!FECHA)=1),YEAR([2]!FECHA)-1,YEAR([2]!FECHA)),"0")</definedName>
    <definedName name="lfc">+TEXT(IF(AND(OR(DAY([3]!FECHA)&gt;=1,DAY([3]!FECHA)&lt;=10),MONTH([3]!FECHA)=1),YEAR([3]!FECHA)-1,YEAR([3]!FECHA)),"0")</definedName>
    <definedName name="LFCE">'[18] '!$N$99:$S$143</definedName>
    <definedName name="LFCM">'[18] '!$N$51:$S$95</definedName>
    <definedName name="LFCO">'[18] '!$N$3:$S$47</definedName>
    <definedName name="lll" localSheetId="1">[1]!OCT&amp;[1]!NOV&amp;[1]!DIC</definedName>
    <definedName name="lll" localSheetId="2">[2]!OCT&amp;[2]!NOV&amp;[2]!DIC</definedName>
    <definedName name="lll" localSheetId="4">[2]!OCT&amp;[2]!NOV&amp;[2]!DIC</definedName>
    <definedName name="lll" localSheetId="5">[2]!OCT&amp;[2]!NOV&amp;[2]!DIC</definedName>
    <definedName name="lll" localSheetId="6">[2]!OCT&amp;[2]!NOV&amp;[2]!DIC</definedName>
    <definedName name="lll" localSheetId="7">[2]!OCT&amp;[2]!NOV&amp;[2]!DIC</definedName>
    <definedName name="lll" localSheetId="8">[2]!OCT&amp;[2]!NOV&amp;[2]!DIC</definedName>
    <definedName name="lll" localSheetId="9">[2]!OCT&amp;[2]!NOV&amp;[2]!DIC</definedName>
    <definedName name="lll">[3]!OCT&amp;[3]!NOV&amp;[3]!DIC</definedName>
    <definedName name="LOTE96" localSheetId="1">#REF!</definedName>
    <definedName name="LOTE96" localSheetId="2">#REF!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8">#REF!</definedName>
    <definedName name="LOTE96" localSheetId="9">#REF!</definedName>
    <definedName name="LOTE96">#REF!</definedName>
    <definedName name="LUCY">#N/A</definedName>
    <definedName name="LYFC96" localSheetId="1">#REF!</definedName>
    <definedName name="LYFC96" localSheetId="2">#REF!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8">#REF!</definedName>
    <definedName name="LYFC96" localSheetId="9">#REF!</definedName>
    <definedName name="LYFC96">#REF!</definedName>
    <definedName name="m" localSheetId="1">[1]!MAR&amp;[1]!ABR&amp;[1]!MAY&amp;[1]!JUN&amp;[1]!JUL&amp;[1]!AGO</definedName>
    <definedName name="m" localSheetId="2">[2]!MAR&amp;[2]!ABR&amp;[2]!MAY&amp;[2]!JUN&amp;[2]!JUL&amp;[2]!AGO</definedName>
    <definedName name="m" localSheetId="4">[2]!MAR&amp;[2]!ABR&amp;[2]!MAY&amp;[2]!JUN&amp;[2]!JUL&amp;[2]!AGO</definedName>
    <definedName name="m" localSheetId="5">[2]!MAR&amp;[2]!ABR&amp;[2]!MAY&amp;[2]!JUN&amp;[2]!JUL&amp;[2]!AGO</definedName>
    <definedName name="m" localSheetId="6">[2]!MAR&amp;[2]!ABR&amp;[2]!MAY&amp;[2]!JUN&amp;[2]!JUL&amp;[2]!AGO</definedName>
    <definedName name="m" localSheetId="7">[2]!MAR&amp;[2]!ABR&amp;[2]!MAY&amp;[2]!JUN&amp;[2]!JUL&amp;[2]!AGO</definedName>
    <definedName name="m" localSheetId="8">[2]!MAR&amp;[2]!ABR&amp;[2]!MAY&amp;[2]!JUN&amp;[2]!JUL&amp;[2]!AGO</definedName>
    <definedName name="m" localSheetId="9">[2]!MAR&amp;[2]!ABR&amp;[2]!MAY&amp;[2]!JUN&amp;[2]!JUL&amp;[2]!AGO</definedName>
    <definedName name="m">[3]!MAR&amp;[3]!ABR&amp;[3]!MAY&amp;[3]!JUN&amp;[3]!JUL&amp;[3]!AGO</definedName>
    <definedName name="mamá">'[7]Premisas IMSS'!$M$14</definedName>
    <definedName name="maña">'[7]Premisas IMSS'!$M$13</definedName>
    <definedName name="MAR">"; MARZO.- "&amp;TEXT([11]edofza03!$C$24,"#,##0")</definedName>
    <definedName name="MARI">#N/A</definedName>
    <definedName name="MAS" localSheetId="1" hidden="1">{"Bruto",#N/A,FALSE,"CONV3T.XLS";"Neto",#N/A,FALSE,"CONV3T.XLS";"UnoB",#N/A,FALSE,"CONV3T.XLS";"Bruto",#N/A,FALSE,"CONV4T.XLS";"Neto",#N/A,FALSE,"CONV4T.XLS";"UnoB",#N/A,FALSE,"CONV4T.XLS"}</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"&amp;TEXT([11]edofza05!$C$24,"#,##0")</definedName>
    <definedName name="MES">[11]Hoja1!$A$3</definedName>
    <definedName name="Mesppto" localSheetId="1">#REF!</definedName>
    <definedName name="Mesppto" localSheetId="2">#REF!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8">#REF!</definedName>
    <definedName name="Mesppto" localSheetId="9">#REF!</definedName>
    <definedName name="Mesppto">#REF!</definedName>
    <definedName name="METAS" localSheetId="1">[9]BANPRO99!#REF!</definedName>
    <definedName name="METAS" localSheetId="2">[9]BANPRO99!#REF!</definedName>
    <definedName name="METAS" localSheetId="3">[9]BANPRO99!#REF!</definedName>
    <definedName name="METAS" localSheetId="4">[9]BANPRO99!#REF!</definedName>
    <definedName name="METAS" localSheetId="5">[9]BANPRO99!#REF!</definedName>
    <definedName name="METAS" localSheetId="6">[9]BANPRO99!#REF!</definedName>
    <definedName name="METAS" localSheetId="7">[9]BANPRO99!#REF!</definedName>
    <definedName name="METAS" localSheetId="8">[9]BANPRO99!#REF!</definedName>
    <definedName name="METAS" localSheetId="9">[9]BANPRO99!#REF!</definedName>
    <definedName name="METAS">[9]BANPRO99!#REF!</definedName>
    <definedName name="Modif00" localSheetId="1">#REF!</definedName>
    <definedName name="Modif00" localSheetId="2">#REF!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8">#REF!</definedName>
    <definedName name="Modif00" localSheetId="9">#REF!</definedName>
    <definedName name="Modif00">#REF!</definedName>
    <definedName name="mor" localSheetId="1" hidden="1">{"Bruto",#N/A,FALSE,"CONV3T.XLS";"Neto",#N/A,FALSE,"CONV3T.XLS";"UnoB",#N/A,FALSE,"CONV3T.XLS";"Bruto",#N/A,FALSE,"CONV4T.XLS";"Neto",#N/A,FALSE,"CONV4T.XLS";"UnoB",#N/A,FALSE,"CONV4T.XLS"}</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'[7]Premisas IMSS'!$M$15</definedName>
    <definedName name="mun" localSheetId="1">[1]!ABR&amp;[1]!MAY&amp;[1]!JUN&amp;[1]!JUL&amp;[1]!AGO&amp;[1]!SEP</definedName>
    <definedName name="mun" localSheetId="2">[2]!ABR&amp;[2]!MAY&amp;[2]!JUN&amp;[2]!JUL&amp;[2]!AGO&amp;[2]!SEP</definedName>
    <definedName name="mun" localSheetId="4">[2]!ABR&amp;[2]!MAY&amp;[2]!JUN&amp;[2]!JUL&amp;[2]!AGO&amp;[2]!SEP</definedName>
    <definedName name="mun" localSheetId="5">[2]!ABR&amp;[2]!MAY&amp;[2]!JUN&amp;[2]!JUL&amp;[2]!AGO&amp;[2]!SEP</definedName>
    <definedName name="mun" localSheetId="6">[2]!ABR&amp;[2]!MAY&amp;[2]!JUN&amp;[2]!JUL&amp;[2]!AGO&amp;[2]!SEP</definedName>
    <definedName name="mun" localSheetId="7">[2]!ABR&amp;[2]!MAY&amp;[2]!JUN&amp;[2]!JUL&amp;[2]!AGO&amp;[2]!SEP</definedName>
    <definedName name="mun" localSheetId="8">[2]!ABR&amp;[2]!MAY&amp;[2]!JUN&amp;[2]!JUL&amp;[2]!AGO&amp;[2]!SEP</definedName>
    <definedName name="mun" localSheetId="9">[2]!ABR&amp;[2]!MAY&amp;[2]!JUN&amp;[2]!JUL&amp;[2]!AGO&amp;[2]!SEP</definedName>
    <definedName name="mun">[3]!ABR&amp;[3]!MAY&amp;[3]!JUN&amp;[3]!JUL&amp;[3]!AGO&amp;[3]!SEP</definedName>
    <definedName name="NINGUNO" localSheetId="1">[1]!SEP&amp;[1]!OCT&amp;[1]!NOV&amp;[1]!DIC</definedName>
    <definedName name="NINGUNO" localSheetId="2">[2]!SEP&amp;[2]!OCT&amp;[2]!NOV&amp;[2]!DIC</definedName>
    <definedName name="NINGUNO" localSheetId="4">[2]!SEP&amp;[2]!OCT&amp;[2]!NOV&amp;[2]!DIC</definedName>
    <definedName name="NINGUNO" localSheetId="5">[2]!SEP&amp;[2]!OCT&amp;[2]!NOV&amp;[2]!DIC</definedName>
    <definedName name="NINGUNO" localSheetId="6">[2]!SEP&amp;[2]!OCT&amp;[2]!NOV&amp;[2]!DIC</definedName>
    <definedName name="NINGUNO" localSheetId="7">[2]!SEP&amp;[2]!OCT&amp;[2]!NOV&amp;[2]!DIC</definedName>
    <definedName name="NINGUNO" localSheetId="8">[2]!SEP&amp;[2]!OCT&amp;[2]!NOV&amp;[2]!DIC</definedName>
    <definedName name="NINGUNO" localSheetId="9">[2]!SEP&amp;[2]!OCT&amp;[2]!NOV&amp;[2]!DIC</definedName>
    <definedName name="NINGUNO">[3]!SEP&amp;[3]!OCT&amp;[3]!NOV&amp;[3]!DIC</definedName>
    <definedName name="NIV">#N/A</definedName>
    <definedName name="NOV">"; NOVIEMBRE.- "&amp;TEXT([11]edofza11!$C$45,"#,##0")</definedName>
    <definedName name="nuevo" localSheetId="1" hidden="1">#REF!</definedName>
    <definedName name="nuevo" localSheetId="2"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1">+TEXT(IF(AND(OR(DAY([1]!FECHA)&gt;=1,DAY([1]!FECHA)&lt;=10),MONTH([1]!FECHA)=1),YEAR([1]!FECHA)-1,YEAR([1]!FECHA)),"0")</definedName>
    <definedName name="ñ" localSheetId="2">+TEXT(IF(AND(OR(DAY([2]!FECHA)&gt;=1,DAY([2]!FECHA)&lt;=10),MONTH([2]!FECHA)=1),YEAR([2]!FECHA)-1,YEAR([2]!FECHA)),"0")</definedName>
    <definedName name="ñ" localSheetId="4">+TEXT(IF(AND(OR(DAY([2]!FECHA)&gt;=1,DAY([2]!FECHA)&lt;=10),MONTH([2]!FECHA)=1),YEAR([2]!FECHA)-1,YEAR([2]!FECHA)),"0")</definedName>
    <definedName name="ñ" localSheetId="5">+TEXT(IF(AND(OR(DAY([2]!FECHA)&gt;=1,DAY([2]!FECHA)&lt;=10),MONTH([2]!FECHA)=1),YEAR([2]!FECHA)-1,YEAR([2]!FECHA)),"0")</definedName>
    <definedName name="ñ" localSheetId="6">+TEXT(IF(AND(OR(DAY([2]!FECHA)&gt;=1,DAY([2]!FECHA)&lt;=10),MONTH([2]!FECHA)=1),YEAR([2]!FECHA)-1,YEAR([2]!FECHA)),"0")</definedName>
    <definedName name="ñ" localSheetId="7">+TEXT(IF(AND(OR(DAY([2]!FECHA)&gt;=1,DAY([2]!FECHA)&lt;=10),MONTH([2]!FECHA)=1),YEAR([2]!FECHA)-1,YEAR([2]!FECHA)),"0")</definedName>
    <definedName name="ñ" localSheetId="8">+TEXT(IF(AND(OR(DAY([2]!FECHA)&gt;=1,DAY([2]!FECHA)&lt;=10),MONTH([2]!FECHA)=1),YEAR([2]!FECHA)-1,YEAR([2]!FECHA)),"0")</definedName>
    <definedName name="ñ" localSheetId="9">+TEXT(IF(AND(OR(DAY([2]!FECHA)&gt;=1,DAY([2]!FECHA)&lt;=10),MONTH([2]!FECHA)=1),YEAR([2]!FECHA)-1,YEAR([2]!FECHA)),"0")</definedName>
    <definedName name="ñ">+TEXT(IF(AND(OR(DAY([3]!FECHA)&gt;=1,DAY([3]!FECHA)&lt;=10),MONTH([3]!FECHA)=1),YEAR([3]!FECHA)-1,YEAR([3]!FECHA)),"0")</definedName>
    <definedName name="ÑÑÑ" localSheetId="1">[1]!AGO&amp;[1]!SEP&amp;[1]!OCT&amp;[1]!NOV&amp;[1]!DIC</definedName>
    <definedName name="ÑÑÑ" localSheetId="2">[2]!AGO&amp;[2]!SEP&amp;[2]!OCT&amp;[2]!NOV&amp;[2]!DIC</definedName>
    <definedName name="ÑÑÑ" localSheetId="4">[2]!AGO&amp;[2]!SEP&amp;[2]!OCT&amp;[2]!NOV&amp;[2]!DIC</definedName>
    <definedName name="ÑÑÑ" localSheetId="5">[2]!AGO&amp;[2]!SEP&amp;[2]!OCT&amp;[2]!NOV&amp;[2]!DIC</definedName>
    <definedName name="ÑÑÑ" localSheetId="6">[2]!AGO&amp;[2]!SEP&amp;[2]!OCT&amp;[2]!NOV&amp;[2]!DIC</definedName>
    <definedName name="ÑÑÑ" localSheetId="7">[2]!AGO&amp;[2]!SEP&amp;[2]!OCT&amp;[2]!NOV&amp;[2]!DIC</definedName>
    <definedName name="ÑÑÑ" localSheetId="8">[2]!AGO&amp;[2]!SEP&amp;[2]!OCT&amp;[2]!NOV&amp;[2]!DIC</definedName>
    <definedName name="ÑÑÑ" localSheetId="9">[2]!AGO&amp;[2]!SEP&amp;[2]!OCT&amp;[2]!NOV&amp;[2]!DIC</definedName>
    <definedName name="ÑÑÑ">[3]!AGO&amp;[3]!SEP&amp;[3]!OCT&amp;[3]!NOV&amp;[3]!DIC</definedName>
    <definedName name="OBRA_DEF">#N/A</definedName>
    <definedName name="OCT">"; OCTUBRE.- "&amp;TEXT([11]edofza10!$C$24,"#,##0")</definedName>
    <definedName name="oic">[33]oics!$C$2:$D$21</definedName>
    <definedName name="oooo" localSheetId="1">#REF!</definedName>
    <definedName name="oooo" localSheetId="2">#REF!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8">#REF!</definedName>
    <definedName name="oooo" localSheetId="9">#REF!</definedName>
    <definedName name="oooo">#REF!</definedName>
    <definedName name="p" localSheetId="1">[34]SPC!#REF!</definedName>
    <definedName name="p" localSheetId="2">[34]SPC!#REF!</definedName>
    <definedName name="p" localSheetId="3">[34]SPC!#REF!</definedName>
    <definedName name="p" localSheetId="4">[34]SPC!#REF!</definedName>
    <definedName name="p" localSheetId="5">[34]SPC!#REF!</definedName>
    <definedName name="p" localSheetId="6">[34]SPC!#REF!</definedName>
    <definedName name="p" localSheetId="7">[34]SPC!#REF!</definedName>
    <definedName name="p" localSheetId="8">[34]SPC!#REF!</definedName>
    <definedName name="p" localSheetId="9">[34]SPC!#REF!</definedName>
    <definedName name="p">[34]SPC!#REF!</definedName>
    <definedName name="PAD" localSheetId="1">[9]BANPRO99!#REF!</definedName>
    <definedName name="PAD" localSheetId="2">[9]BANPRO99!#REF!</definedName>
    <definedName name="PAD" localSheetId="3">[9]BANPRO99!#REF!</definedName>
    <definedName name="PAD" localSheetId="4">[9]BANPRO99!#REF!</definedName>
    <definedName name="PAD" localSheetId="5">[9]BANPRO99!#REF!</definedName>
    <definedName name="PAD" localSheetId="6">[9]BANPRO99!#REF!</definedName>
    <definedName name="PAD" localSheetId="7">[9]BANPRO99!#REF!</definedName>
    <definedName name="PAD" localSheetId="8">[9]BANPRO99!#REF!</definedName>
    <definedName name="PAD" localSheetId="9">[9]BANPRO99!#REF!</definedName>
    <definedName name="PAD">[9]BANPRO99!#REF!</definedName>
    <definedName name="paj" localSheetId="1" hidden="1">{"Bruto",#N/A,FALSE,"CONV3T.XLS";"Neto",#N/A,FALSE,"CONV3T.XLS";"UnoB",#N/A,FALSE,"CONV3T.XLS";"Bruto",#N/A,FALSE,"CONV4T.XLS";"Neto",#N/A,FALSE,"CONV4T.XLS";"UnoB",#N/A,FALSE,"CONV4T.XLS"}</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'[7]Premisas IMSS'!$M$15</definedName>
    <definedName name="PARTE" localSheetId="1">#REF!</definedName>
    <definedName name="PARTE" localSheetId="2">#REF!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8">#REF!</definedName>
    <definedName name="PARTE" localSheetId="9">#REF!</definedName>
    <definedName name="PARTE">#REF!</definedName>
    <definedName name="PCONS" localSheetId="1">[9]BANPRO99!#REF!</definedName>
    <definedName name="PCONS" localSheetId="2">[9]BANPRO99!#REF!</definedName>
    <definedName name="PCONS" localSheetId="3">[9]BANPRO99!#REF!</definedName>
    <definedName name="PCONS" localSheetId="4">[9]BANPRO99!#REF!</definedName>
    <definedName name="PCONS" localSheetId="5">[9]BANPRO99!#REF!</definedName>
    <definedName name="PCONS" localSheetId="6">[9]BANPRO99!#REF!</definedName>
    <definedName name="PCONS" localSheetId="7">[9]BANPRO99!#REF!</definedName>
    <definedName name="PCONS" localSheetId="8">[9]BANPRO99!#REF!</definedName>
    <definedName name="PCONS" localSheetId="9">[9]BANPRO99!#REF!</definedName>
    <definedName name="PCONS">[9]BANPRO99!#REF!</definedName>
    <definedName name="pec" localSheetId="1">#REF!</definedName>
    <definedName name="pec" localSheetId="2">#REF!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8">#REF!</definedName>
    <definedName name="pec" localSheetId="9">#REF!</definedName>
    <definedName name="pec">#REF!</definedName>
    <definedName name="pef" localSheetId="1">#REF!</definedName>
    <definedName name="pef" localSheetId="2">#REF!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8">#REF!</definedName>
    <definedName name="pef" localSheetId="9">#REF!</definedName>
    <definedName name="pef">#REF!</definedName>
    <definedName name="PEMEXE">'[18] '!$B$99:$G$143</definedName>
    <definedName name="PEMEXM">'[18] '!$B$51:$G$95</definedName>
    <definedName name="PEMEXO">'[18] '!$B$3:$G$47</definedName>
    <definedName name="PER_EST1">#N/A</definedName>
    <definedName name="PER_EST2">#N/A</definedName>
    <definedName name="PER_REAL1">#N/A</definedName>
    <definedName name="PER_REAL2">#N/A</definedName>
    <definedName name="PEyM" localSheetId="1">[9]BANPRO99!#REF!</definedName>
    <definedName name="PEyM" localSheetId="2">[9]BANPRO99!#REF!</definedName>
    <definedName name="PEyM" localSheetId="3">[9]BANPRO99!#REF!</definedName>
    <definedName name="PEyM" localSheetId="4">[9]BANPRO99!#REF!</definedName>
    <definedName name="PEyM" localSheetId="5">[9]BANPRO99!#REF!</definedName>
    <definedName name="PEyM" localSheetId="6">[9]BANPRO99!#REF!</definedName>
    <definedName name="PEyM" localSheetId="7">[9]BANPRO99!#REF!</definedName>
    <definedName name="PEyM" localSheetId="8">[9]BANPRO99!#REF!</definedName>
    <definedName name="PEyM" localSheetId="9">[9]BANPRO99!#REF!</definedName>
    <definedName name="PEyM">[9]BANPRO99!#REF!</definedName>
    <definedName name="PGPS" localSheetId="1">[9]BANPRO99!#REF!</definedName>
    <definedName name="PGPS" localSheetId="2">[9]BANPRO99!#REF!</definedName>
    <definedName name="PGPS" localSheetId="3">[9]BANPRO99!#REF!</definedName>
    <definedName name="PGPS" localSheetId="4">[9]BANPRO99!#REF!</definedName>
    <definedName name="PGPS" localSheetId="5">[9]BANPRO99!#REF!</definedName>
    <definedName name="PGPS" localSheetId="6">[9]BANPRO99!#REF!</definedName>
    <definedName name="PGPS" localSheetId="7">[9]BANPRO99!#REF!</definedName>
    <definedName name="PGPS" localSheetId="8">[9]BANPRO99!#REF!</definedName>
    <definedName name="PGPS" localSheetId="9">[9]BANPRO99!#REF!</definedName>
    <definedName name="PGPS">[9]BANPRO99!#REF!</definedName>
    <definedName name="PIBR" localSheetId="1">#REF!</definedName>
    <definedName name="PIBR" localSheetId="2">#REF!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8">#REF!</definedName>
    <definedName name="PIBR" localSheetId="9">#REF!</definedName>
    <definedName name="PIBR">#REF!</definedName>
    <definedName name="PIV" localSheetId="1">[9]BANPRO99!#REF!</definedName>
    <definedName name="PIV" localSheetId="2">[9]BANPRO99!#REF!</definedName>
    <definedName name="PIV" localSheetId="3">[9]BANPRO99!#REF!</definedName>
    <definedName name="PIV" localSheetId="4">[9]BANPRO99!#REF!</definedName>
    <definedName name="PIV" localSheetId="5">[9]BANPRO99!#REF!</definedName>
    <definedName name="PIV" localSheetId="6">[9]BANPRO99!#REF!</definedName>
    <definedName name="PIV" localSheetId="7">[9]BANPRO99!#REF!</definedName>
    <definedName name="PIV" localSheetId="8">[9]BANPRO99!#REF!</definedName>
    <definedName name="PIV" localSheetId="9">[9]BANPRO99!#REF!</definedName>
    <definedName name="PIV">[9]BANPRO99!#REF!</definedName>
    <definedName name="PLAZAS">#N/A</definedName>
    <definedName name="PLAZAS2">#N/A</definedName>
    <definedName name="POA" localSheetId="1">[1]!OCT&amp;[1]!NOV&amp;[1]!DIC</definedName>
    <definedName name="POA" localSheetId="2">[2]!OCT&amp;[2]!NOV&amp;[2]!DIC</definedName>
    <definedName name="POA" localSheetId="4">[2]!OCT&amp;[2]!NOV&amp;[2]!DIC</definedName>
    <definedName name="POA" localSheetId="5">[2]!OCT&amp;[2]!NOV&amp;[2]!DIC</definedName>
    <definedName name="POA" localSheetId="6">[2]!OCT&amp;[2]!NOV&amp;[2]!DIC</definedName>
    <definedName name="POA" localSheetId="7">[2]!OCT&amp;[2]!NOV&amp;[2]!DIC</definedName>
    <definedName name="POA" localSheetId="8">[2]!OCT&amp;[2]!NOV&amp;[2]!DIC</definedName>
    <definedName name="POA" localSheetId="9">[2]!OCT&amp;[2]!NOV&amp;[2]!DIC</definedName>
    <definedName name="POA">[3]!OCT&amp;[3]!NOV&amp;[3]!DIC</definedName>
    <definedName name="POADO7" localSheetId="1">[1]!JUL&amp;[1]!AGO&amp;[1]!SEP&amp;[1]!OCT&amp;[1]!NOV</definedName>
    <definedName name="POADO7" localSheetId="2">[2]!JUL&amp;[2]!AGO&amp;[2]!SEP&amp;[2]!OCT&amp;[2]!NOV</definedName>
    <definedName name="POADO7" localSheetId="4">[2]!JUL&amp;[2]!AGO&amp;[2]!SEP&amp;[2]!OCT&amp;[2]!NOV</definedName>
    <definedName name="POADO7" localSheetId="5">[2]!JUL&amp;[2]!AGO&amp;[2]!SEP&amp;[2]!OCT&amp;[2]!NOV</definedName>
    <definedName name="POADO7" localSheetId="6">[2]!JUL&amp;[2]!AGO&amp;[2]!SEP&amp;[2]!OCT&amp;[2]!NOV</definedName>
    <definedName name="POADO7" localSheetId="7">[2]!JUL&amp;[2]!AGO&amp;[2]!SEP&amp;[2]!OCT&amp;[2]!NOV</definedName>
    <definedName name="POADO7" localSheetId="8">[2]!JUL&amp;[2]!AGO&amp;[2]!SEP&amp;[2]!OCT&amp;[2]!NOV</definedName>
    <definedName name="POADO7" localSheetId="9">[2]!JUL&amp;[2]!AGO&amp;[2]!SEP&amp;[2]!OCT&amp;[2]!NOV</definedName>
    <definedName name="POADO7">[3]!JUL&amp;[3]!AGO&amp;[3]!SEP&amp;[3]!OCT&amp;[3]!NOV</definedName>
    <definedName name="porcentaje" localSheetId="1">'[19]BASE DEFINITIVA 2002'!#REF!</definedName>
    <definedName name="porcentaje" localSheetId="2">'[19]BASE DEFINITIVA 2002'!#REF!</definedName>
    <definedName name="porcentaje" localSheetId="3">'[19]BASE DEFINITIVA 2002'!#REF!</definedName>
    <definedName name="porcentaje" localSheetId="4">'[19]BASE DEFINITIVA 2002'!#REF!</definedName>
    <definedName name="porcentaje" localSheetId="5">'[19]BASE DEFINITIVA 2002'!#REF!</definedName>
    <definedName name="porcentaje" localSheetId="6">'[19]BASE DEFINITIVA 2002'!#REF!</definedName>
    <definedName name="porcentaje" localSheetId="7">'[19]BASE DEFINITIVA 2002'!#REF!</definedName>
    <definedName name="porcentaje" localSheetId="8">'[19]BASE DEFINITIVA 2002'!#REF!</definedName>
    <definedName name="porcentaje" localSheetId="9">'[19]BASE DEFINITIVA 2002'!#REF!</definedName>
    <definedName name="porcentaje">'[19]BASE DEFINITIVA 2002'!#REF!</definedName>
    <definedName name="PP">[33]pps!$I$10:$J$1730</definedName>
    <definedName name="pppp" localSheetId="1">#REF!</definedName>
    <definedName name="pppp" localSheetId="2">#REF!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8">#REF!</definedName>
    <definedName name="pppp" localSheetId="9">#REF!</definedName>
    <definedName name="pppp">#REF!</definedName>
    <definedName name="PRCV" localSheetId="1">[9]BANPRO99!#REF!</definedName>
    <definedName name="PRCV" localSheetId="2">[9]BANPRO99!#REF!</definedName>
    <definedName name="PRCV" localSheetId="3">[9]BANPRO99!#REF!</definedName>
    <definedName name="PRCV" localSheetId="4">[9]BANPRO99!#REF!</definedName>
    <definedName name="PRCV" localSheetId="5">[9]BANPRO99!#REF!</definedName>
    <definedName name="PRCV" localSheetId="6">[9]BANPRO99!#REF!</definedName>
    <definedName name="PRCV" localSheetId="7">[9]BANPRO99!#REF!</definedName>
    <definedName name="PRCV" localSheetId="8">[9]BANPRO99!#REF!</definedName>
    <definedName name="PRCV" localSheetId="9">[9]BANPRO99!#REF!</definedName>
    <definedName name="PRCV">[9]BANPRO99!#REF!</definedName>
    <definedName name="PRESUPUESTO_1997" localSheetId="1">#REF!</definedName>
    <definedName name="PRESUPUESTO_1997" localSheetId="2">#REF!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 localSheetId="9">#REF!</definedName>
    <definedName name="PRESUPUESTO_1997">#REF!</definedName>
    <definedName name="PRIMAPS">#N/A</definedName>
    <definedName name="Print_Area_MI" localSheetId="1">[15]FP1996!#REF!</definedName>
    <definedName name="Print_Area_MI" localSheetId="2">[15]FP1996!#REF!</definedName>
    <definedName name="Print_Area_MI" localSheetId="3">[15]FP1996!#REF!</definedName>
    <definedName name="Print_Area_MI" localSheetId="4">[15]FP1996!#REF!</definedName>
    <definedName name="Print_Area_MI" localSheetId="5">[15]FP1996!#REF!</definedName>
    <definedName name="Print_Area_MI" localSheetId="6">[15]FP1996!#REF!</definedName>
    <definedName name="Print_Area_MI" localSheetId="7">[15]FP1996!#REF!</definedName>
    <definedName name="Print_Area_MI" localSheetId="8">[15]FP1996!#REF!</definedName>
    <definedName name="Print_Area_MI" localSheetId="9">[15]FP1996!#REF!</definedName>
    <definedName name="Print_Area_MI">[15]FP1996!#REF!</definedName>
    <definedName name="prior">'[35]sal 2'!$A$26:$AD$548</definedName>
    <definedName name="Prioritarios" localSheetId="1">#REF!</definedName>
    <definedName name="Prioritarios" localSheetId="2">#REF!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8">#REF!</definedName>
    <definedName name="Prioritarios" localSheetId="9">#REF!</definedName>
    <definedName name="Prioritarios">#REF!</definedName>
    <definedName name="programas" localSheetId="1">#REF!</definedName>
    <definedName name="programas" localSheetId="2">#REF!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8">#REF!</definedName>
    <definedName name="programas" localSheetId="9">#REF!</definedName>
    <definedName name="programas">#REF!</definedName>
    <definedName name="PROY1">#N/A</definedName>
    <definedName name="PROY2" localSheetId="1">+IF([1]!MES=7,[1]!_________AGO1,IF([1]!MES=8,[1]!_________SEP1,IF([1]!MES=9,[1]!_________OCT1,IF([1]!MES=10,[1]!_________NOV1,IF([1]!MES=11,[1]!DIC)))))</definedName>
    <definedName name="PROY2" localSheetId="2">+IF([2]!MES=7,[2]!_________AGO1,IF([2]!MES=8,[2]!_________SEP1,IF([2]!MES=9,[2]!_________OCT1,IF([2]!MES=10,[2]!_________NOV1,IF([2]!MES=11,[2]!DIC)))))</definedName>
    <definedName name="PROY2" localSheetId="4">+IF([2]!MES=7,[2]!_________AGO1,IF([2]!MES=8,[2]!_________SEP1,IF([2]!MES=9,[2]!_________OCT1,IF([2]!MES=10,[2]!_________NOV1,IF([2]!MES=11,[2]!DIC)))))</definedName>
    <definedName name="PROY2" localSheetId="5">+IF([2]!MES=7,[2]!_________AGO1,IF([2]!MES=8,[2]!_________SEP1,IF([2]!MES=9,[2]!_________OCT1,IF([2]!MES=10,[2]!_________NOV1,IF([2]!MES=11,[2]!DIC)))))</definedName>
    <definedName name="PROY2" localSheetId="6">+IF([2]!MES=7,[2]!_________AGO1,IF([2]!MES=8,[2]!_________SEP1,IF([2]!MES=9,[2]!_________OCT1,IF([2]!MES=10,[2]!_________NOV1,IF([2]!MES=11,[2]!DIC)))))</definedName>
    <definedName name="PROY2" localSheetId="7">+IF([2]!MES=7,[2]!_________AGO1,IF([2]!MES=8,[2]!_________SEP1,IF([2]!MES=9,[2]!_________OCT1,IF([2]!MES=10,[2]!_________NOV1,IF([2]!MES=11,[2]!DIC)))))</definedName>
    <definedName name="PROY2" localSheetId="8">+IF([2]!MES=7,[2]!_________AGO1,IF([2]!MES=8,[2]!_________SEP1,IF([2]!MES=9,[2]!_________OCT1,IF([2]!MES=10,[2]!_________NOV1,IF([2]!MES=11,[2]!DIC)))))</definedName>
    <definedName name="PROY2" localSheetId="9">+IF([2]!MES=7,[2]!_________AGO1,IF([2]!MES=8,[2]!_________SEP1,IF([2]!MES=9,[2]!_________OCT1,IF([2]!MES=10,[2]!_________NOV1,IF([2]!MES=11,[2]!DIC)))))</definedName>
    <definedName name="PROY2">+IF([3]!MES=7,[3]!_________AGO1,IF([3]!MES=8,[3]!_________SEP1,IF([3]!MES=9,[3]!_________OCT1,IF([3]!MES=10,[3]!_________NOV1,IF([3]!MES=11,[3]!DIC)))))</definedName>
    <definedName name="PROY3" localSheetId="1">+IF([1]!MES=1,[1]!_________AGO1,IF([1]!MES=2,[1]!_________SEP1,IF([1]!MES=3,[1]!_________OCT1,IF([1]!MES=4,[1]!_________OCT1,IF([1]!MES=5,[1]!_________NOV1,IF([1]!MES=6,[1]!DIC))))))</definedName>
    <definedName name="PROY3" localSheetId="2">+IF([2]!MES=1,[2]!_________AGO1,IF([2]!MES=2,[2]!_________SEP1,IF([2]!MES=3,[2]!_________OCT1,IF([2]!MES=4,[2]!_________OCT1,IF([2]!MES=5,[2]!_________NOV1,IF([2]!MES=6,[2]!DIC))))))</definedName>
    <definedName name="PROY3" localSheetId="4">+IF([2]!MES=1,[2]!_________AGO1,IF([2]!MES=2,[2]!_________SEP1,IF([2]!MES=3,[2]!_________OCT1,IF([2]!MES=4,[2]!_________OCT1,IF([2]!MES=5,[2]!_________NOV1,IF([2]!MES=6,[2]!DIC))))))</definedName>
    <definedName name="PROY3" localSheetId="5">+IF([2]!MES=1,[2]!_________AGO1,IF([2]!MES=2,[2]!_________SEP1,IF([2]!MES=3,[2]!_________OCT1,IF([2]!MES=4,[2]!_________OCT1,IF([2]!MES=5,[2]!_________NOV1,IF([2]!MES=6,[2]!DIC))))))</definedName>
    <definedName name="PROY3" localSheetId="6">+IF([2]!MES=1,[2]!_________AGO1,IF([2]!MES=2,[2]!_________SEP1,IF([2]!MES=3,[2]!_________OCT1,IF([2]!MES=4,[2]!_________OCT1,IF([2]!MES=5,[2]!_________NOV1,IF([2]!MES=6,[2]!DIC))))))</definedName>
    <definedName name="PROY3" localSheetId="7">+IF([2]!MES=1,[2]!_________AGO1,IF([2]!MES=2,[2]!_________SEP1,IF([2]!MES=3,[2]!_________OCT1,IF([2]!MES=4,[2]!_________OCT1,IF([2]!MES=5,[2]!_________NOV1,IF([2]!MES=6,[2]!DIC))))))</definedName>
    <definedName name="PROY3" localSheetId="8">+IF([2]!MES=1,[2]!_________AGO1,IF([2]!MES=2,[2]!_________SEP1,IF([2]!MES=3,[2]!_________OCT1,IF([2]!MES=4,[2]!_________OCT1,IF([2]!MES=5,[2]!_________NOV1,IF([2]!MES=6,[2]!DIC))))))</definedName>
    <definedName name="PROY3" localSheetId="9">+IF([2]!MES=1,[2]!_________AGO1,IF([2]!MES=2,[2]!_________SEP1,IF([2]!MES=3,[2]!_________OCT1,IF([2]!MES=4,[2]!_________OCT1,IF([2]!MES=5,[2]!_________NOV1,IF([2]!MES=6,[2]!DIC))))))</definedName>
    <definedName name="PROY3">+IF([3]!MES=1,[3]!_________AGO1,IF([3]!MES=2,[3]!_________SEP1,IF([3]!MES=3,[3]!_________OCT1,IF([3]!MES=4,[3]!_________OCT1,IF([3]!MES=5,[3]!_________NOV1,IF([3]!MES=6,[3]!DIC))))))</definedName>
    <definedName name="PRT" localSheetId="1">[9]BANPRO99!#REF!</definedName>
    <definedName name="PRT" localSheetId="2">[9]BANPRO99!#REF!</definedName>
    <definedName name="PRT" localSheetId="3">[9]BANPRO99!#REF!</definedName>
    <definedName name="PRT" localSheetId="4">[9]BANPRO99!#REF!</definedName>
    <definedName name="PRT" localSheetId="5">[9]BANPRO99!#REF!</definedName>
    <definedName name="PRT" localSheetId="6">[9]BANPRO99!#REF!</definedName>
    <definedName name="PRT" localSheetId="7">[9]BANPRO99!#REF!</definedName>
    <definedName name="PRT" localSheetId="8">[9]BANPRO99!#REF!</definedName>
    <definedName name="PRT" localSheetId="9">[9]BANPRO99!#REF!</definedName>
    <definedName name="PRT">[9]BANPRO99!#REF!</definedName>
    <definedName name="PSF" localSheetId="1">[9]BANPRO99!#REF!</definedName>
    <definedName name="PSF" localSheetId="2">[9]BANPRO99!#REF!</definedName>
    <definedName name="PSF" localSheetId="3">[9]BANPRO99!#REF!</definedName>
    <definedName name="PSF" localSheetId="4">[9]BANPRO99!#REF!</definedName>
    <definedName name="PSF" localSheetId="5">[9]BANPRO99!#REF!</definedName>
    <definedName name="PSF" localSheetId="6">[9]BANPRO99!#REF!</definedName>
    <definedName name="PSF" localSheetId="7">[9]BANPRO99!#REF!</definedName>
    <definedName name="PSF" localSheetId="8">[9]BANPRO99!#REF!</definedName>
    <definedName name="PSF" localSheetId="9">[9]BANPRO99!#REF!</definedName>
    <definedName name="PSF">[9]BANPRO99!#REF!</definedName>
    <definedName name="pta" localSheetId="1">#REF!</definedName>
    <definedName name="pta" localSheetId="2">#REF!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8">#REF!</definedName>
    <definedName name="pta" localSheetId="9">#REF!</definedName>
    <definedName name="pta">#REF!</definedName>
    <definedName name="ptb" localSheetId="1">#REF!</definedName>
    <definedName name="ptb" localSheetId="2">#REF!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8">#REF!</definedName>
    <definedName name="ptb" localSheetId="9">#REF!</definedName>
    <definedName name="ptb">#REF!</definedName>
    <definedName name="ptc" localSheetId="1">#REF!</definedName>
    <definedName name="ptc" localSheetId="2">#REF!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8">#REF!</definedName>
    <definedName name="ptc" localSheetId="9">#REF!</definedName>
    <definedName name="ptc">#REF!</definedName>
    <definedName name="ptd" localSheetId="1">#REF!</definedName>
    <definedName name="ptd" localSheetId="2">#REF!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8">#REF!</definedName>
    <definedName name="ptd" localSheetId="9">#REF!</definedName>
    <definedName name="ptd">#REF!</definedName>
    <definedName name="pte" localSheetId="1">#REF!</definedName>
    <definedName name="pte" localSheetId="2">#REF!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9">#REF!</definedName>
    <definedName name="pte">#REF!</definedName>
    <definedName name="QQQ" localSheetId="1">#REF!</definedName>
    <definedName name="QQQ" localSheetId="2">#REF!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8">#REF!</definedName>
    <definedName name="QQQ" localSheetId="9">#REF!</definedName>
    <definedName name="QQQ">#REF!</definedName>
    <definedName name="qww" localSheetId="1">[1]!FEB&amp;[1]!MAR&amp;[1]!ABR&amp;[1]!MAY&amp;[1]!JUN&amp;[1]!JUL</definedName>
    <definedName name="qww" localSheetId="2">[2]!FEB&amp;[2]!MAR&amp;[2]!ABR&amp;[2]!MAY&amp;[2]!JUN&amp;[2]!JUL</definedName>
    <definedName name="qww" localSheetId="4">[2]!FEB&amp;[2]!MAR&amp;[2]!ABR&amp;[2]!MAY&amp;[2]!JUN&amp;[2]!JUL</definedName>
    <definedName name="qww" localSheetId="5">[2]!FEB&amp;[2]!MAR&amp;[2]!ABR&amp;[2]!MAY&amp;[2]!JUN&amp;[2]!JUL</definedName>
    <definedName name="qww" localSheetId="6">[2]!FEB&amp;[2]!MAR&amp;[2]!ABR&amp;[2]!MAY&amp;[2]!JUN&amp;[2]!JUL</definedName>
    <definedName name="qww" localSheetId="7">[2]!FEB&amp;[2]!MAR&amp;[2]!ABR&amp;[2]!MAY&amp;[2]!JUN&amp;[2]!JUL</definedName>
    <definedName name="qww" localSheetId="8">[2]!FEB&amp;[2]!MAR&amp;[2]!ABR&amp;[2]!MAY&amp;[2]!JUN&amp;[2]!JUL</definedName>
    <definedName name="qww" localSheetId="9">[2]!FEB&amp;[2]!MAR&amp;[2]!ABR&amp;[2]!MAY&amp;[2]!JUN&amp;[2]!JUL</definedName>
    <definedName name="qww">[3]!FEB&amp;[3]!MAR&amp;[3]!ABR&amp;[3]!MAY&amp;[3]!JUN&amp;[3]!JUL</definedName>
    <definedName name="R_Bife">'[36]ADEC II'!$A$1:$A$1016</definedName>
    <definedName name="ra">'[37]cat ramos'!$A$10:$B$52</definedName>
    <definedName name="ramo" localSheetId="1">#REF!</definedName>
    <definedName name="ramo" localSheetId="2">#REF!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1">#REF!</definedName>
    <definedName name="Ramo_Rubro" localSheetId="2">#REF!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8">#REF!</definedName>
    <definedName name="Ramo_Rubro" localSheetId="9">#REF!</definedName>
    <definedName name="Ramo_Rubro">#REF!</definedName>
    <definedName name="ramoscierredos2003" localSheetId="1">#REF!</definedName>
    <definedName name="ramoscierredos2003" localSheetId="2">#REF!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dos2003">#REF!</definedName>
    <definedName name="ramoscierreuno2003" localSheetId="1">#REF!</definedName>
    <definedName name="ramoscierreuno2003" localSheetId="2">#REF!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cierreuno2003">#REF!</definedName>
    <definedName name="ramosdos2002" localSheetId="1">#REF!</definedName>
    <definedName name="ramosdos2002" localSheetId="2">#REF!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8">#REF!</definedName>
    <definedName name="ramosdos2002" localSheetId="9">#REF!</definedName>
    <definedName name="ramosdos2002">#REF!</definedName>
    <definedName name="ramosuno2002" localSheetId="1">#REF!</definedName>
    <definedName name="ramosuno2002" localSheetId="2">#REF!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8">#REF!</definedName>
    <definedName name="ramosuno2002" localSheetId="9">#REF!</definedName>
    <definedName name="ramosuno2002">#REF!</definedName>
    <definedName name="RANGO">#N/A</definedName>
    <definedName name="RANGO2">#N/A</definedName>
    <definedName name="RCV" localSheetId="1">[9]BANPRO99!#REF!</definedName>
    <definedName name="RCV" localSheetId="2">[9]BANPRO99!#REF!</definedName>
    <definedName name="RCV" localSheetId="3">[9]BANPRO99!#REF!</definedName>
    <definedName name="RCV" localSheetId="4">[9]BANPRO99!#REF!</definedName>
    <definedName name="RCV" localSheetId="5">[9]BANPRO99!#REF!</definedName>
    <definedName name="RCV" localSheetId="6">[9]BANPRO99!#REF!</definedName>
    <definedName name="RCV" localSheetId="7">[9]BANPRO99!#REF!</definedName>
    <definedName name="RCV" localSheetId="8">[9]BANPRO99!#REF!</definedName>
    <definedName name="RCV" localSheetId="9">[9]BANPRO99!#REF!</definedName>
    <definedName name="RCV">[9]BANPRO99!#REF!</definedName>
    <definedName name="reducciones" localSheetId="1">#REF!</definedName>
    <definedName name="reducciones" localSheetId="2">#REF!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8">#REF!</definedName>
    <definedName name="reducciones" localSheetId="9">#REF!</definedName>
    <definedName name="reducciones">#REF!</definedName>
    <definedName name="REG">#N/A</definedName>
    <definedName name="res" localSheetId="1">#REF!</definedName>
    <definedName name="res" localSheetId="2">#REF!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8">#REF!</definedName>
    <definedName name="res" localSheetId="9">#REF!</definedName>
    <definedName name="res">#REF!</definedName>
    <definedName name="RF" localSheetId="1">[9]BANPRO99!#REF!</definedName>
    <definedName name="RF" localSheetId="2">[9]BANPRO99!#REF!</definedName>
    <definedName name="RF" localSheetId="3">[9]BANPRO99!#REF!</definedName>
    <definedName name="RF" localSheetId="4">[9]BANPRO99!#REF!</definedName>
    <definedName name="RF" localSheetId="5">[9]BANPRO99!#REF!</definedName>
    <definedName name="RF" localSheetId="6">[9]BANPRO99!#REF!</definedName>
    <definedName name="RF" localSheetId="7">[9]BANPRO99!#REF!</definedName>
    <definedName name="RF" localSheetId="8">[9]BANPRO99!#REF!</definedName>
    <definedName name="RF" localSheetId="9">[9]BANPRO99!#REF!</definedName>
    <definedName name="RF">[9]BANPRO99!#REF!</definedName>
    <definedName name="RP" localSheetId="1">[9]BANPRO99!#REF!</definedName>
    <definedName name="RP" localSheetId="2">[9]BANPRO99!#REF!</definedName>
    <definedName name="RP" localSheetId="3">[9]BANPRO99!#REF!</definedName>
    <definedName name="RP" localSheetId="4">[9]BANPRO99!#REF!</definedName>
    <definedName name="RP" localSheetId="5">[9]BANPRO99!#REF!</definedName>
    <definedName name="RP" localSheetId="6">[9]BANPRO99!#REF!</definedName>
    <definedName name="RP" localSheetId="7">[9]BANPRO99!#REF!</definedName>
    <definedName name="RP" localSheetId="8">[9]BANPRO99!#REF!</definedName>
    <definedName name="RP" localSheetId="9">[9]BANPRO99!#REF!</definedName>
    <definedName name="RP">[9]BANPRO99!#REF!</definedName>
    <definedName name="RT" localSheetId="1">[9]BANPRO99!#REF!</definedName>
    <definedName name="RT" localSheetId="2">[9]BANPRO99!#REF!</definedName>
    <definedName name="RT" localSheetId="3">[9]BANPRO99!#REF!</definedName>
    <definedName name="RT" localSheetId="4">[9]BANPRO99!#REF!</definedName>
    <definedName name="RT" localSheetId="5">[9]BANPRO99!#REF!</definedName>
    <definedName name="RT" localSheetId="6">[9]BANPRO99!#REF!</definedName>
    <definedName name="RT" localSheetId="7">[9]BANPRO99!#REF!</definedName>
    <definedName name="RT" localSheetId="8">[9]BANPRO99!#REF!</definedName>
    <definedName name="RT" localSheetId="9">[9]BANPRO99!#REF!</definedName>
    <definedName name="RT">[9]BANPRO99!#REF!</definedName>
    <definedName name="s" localSheetId="1">[1]!SEP&amp;[1]!OCT&amp;[1]!NOV&amp;[1]!DIC</definedName>
    <definedName name="s" localSheetId="2">[2]!SEP&amp;[2]!OCT&amp;[2]!NOV&amp;[2]!DIC</definedName>
    <definedName name="s" localSheetId="4">[2]!SEP&amp;[2]!OCT&amp;[2]!NOV&amp;[2]!DIC</definedName>
    <definedName name="s" localSheetId="5">[2]!SEP&amp;[2]!OCT&amp;[2]!NOV&amp;[2]!DIC</definedName>
    <definedName name="s" localSheetId="6">[2]!SEP&amp;[2]!OCT&amp;[2]!NOV&amp;[2]!DIC</definedName>
    <definedName name="s" localSheetId="7">[2]!SEP&amp;[2]!OCT&amp;[2]!NOV&amp;[2]!DIC</definedName>
    <definedName name="s" localSheetId="8">[2]!SEP&amp;[2]!OCT&amp;[2]!NOV&amp;[2]!DIC</definedName>
    <definedName name="s" localSheetId="9">[2]!SEP&amp;[2]!OCT&amp;[2]!NOV&amp;[2]!DIC</definedName>
    <definedName name="s">[3]!SEP&amp;[3]!OCT&amp;[3]!NOV&amp;[3]!DIC</definedName>
    <definedName name="sa" localSheetId="1">#REF!</definedName>
    <definedName name="sa" localSheetId="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#REF!</definedName>
    <definedName name="saasa" localSheetId="1" hidden="1">{"Bruto",#N/A,FALSE,"CONV3T.XLS";"Neto",#N/A,FALSE,"CONV3T.XLS";"UnoB",#N/A,FALSE,"CONV3T.XLS";"Bruto",#N/A,FALSE,"CONV4T.XLS";"Neto",#N/A,FALSE,"CONV4T.XLS";"UnoB",#N/A,FALSE,"CONV4T.XLS"}</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1">#REF!</definedName>
    <definedName name="sb" localSheetId="2">#REF!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8">#REF!</definedName>
    <definedName name="sb" localSheetId="9">#REF!</definedName>
    <definedName name="sb">#REF!</definedName>
    <definedName name="sc" localSheetId="1">#REF!</definedName>
    <definedName name="sc" localSheetId="2">#REF!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8">#REF!</definedName>
    <definedName name="sc" localSheetId="9">#REF!</definedName>
    <definedName name="sc">#REF!</definedName>
    <definedName name="SCHP">'[7]Premisas IMSS'!$M$13</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#REF!</definedName>
    <definedName name="sds">[28]Presupuesto!$T:$T</definedName>
    <definedName name="sdsdds" localSheetId="1" hidden="1">{"Bruto",#N/A,FALSE,"CONV3T.XLS";"Neto",#N/A,FALSE,"CONV3T.XLS";"UnoB",#N/A,FALSE,"CONV3T.XLS";"Bruto",#N/A,FALSE,"CONV4T.XLS";"Neto",#N/A,FALSE,"CONV4T.XLS";"UnoB",#N/A,FALSE,"CONV4T.XLS"}</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1">#REF!</definedName>
    <definedName name="se" localSheetId="2">#REF!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9">#REF!</definedName>
    <definedName name="se">#REF!</definedName>
    <definedName name="SEP">"; SEPTIEMBRE.- "&amp;TEXT([11]edofza09!$C$24,"#,##0")</definedName>
    <definedName name="sero" localSheetId="1" hidden="1">{"Bruto",#N/A,FALSE,"CONV3T.XLS";"Neto",#N/A,FALSE,"CONV3T.XLS";"UnoB",#N/A,FALSE,"CONV3T.XLS";"Bruto",#N/A,FALSE,"CONV4T.XLS";"Neto",#N/A,FALSE,"CONV4T.XLS";"UnoB",#N/A,FALSE,"CONV4T.XLS"}</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[9]BANPRO99!#REF!</definedName>
    <definedName name="SF" localSheetId="2">[9]BANPRO99!#REF!</definedName>
    <definedName name="SF" localSheetId="3">[9]BANPRO99!#REF!</definedName>
    <definedName name="SF" localSheetId="4">[9]BANPRO99!#REF!</definedName>
    <definedName name="SF" localSheetId="5">[9]BANPRO99!#REF!</definedName>
    <definedName name="SF" localSheetId="6">[9]BANPRO99!#REF!</definedName>
    <definedName name="SF" localSheetId="7">[9]BANPRO99!#REF!</definedName>
    <definedName name="SF" localSheetId="8">[9]BANPRO99!#REF!</definedName>
    <definedName name="SF" localSheetId="9">[9]BANPRO99!#REF!</definedName>
    <definedName name="SF">[9]BANPRO99!#REF!</definedName>
    <definedName name="SHCP" localSheetId="1" hidden="1">#REF!</definedName>
    <definedName name="SHCP" localSheetId="2"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1">#REF!</definedName>
    <definedName name="sinpec" localSheetId="2">#REF!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8">#REF!</definedName>
    <definedName name="sinpec" localSheetId="9">#REF!</definedName>
    <definedName name="sinpec">#REF!</definedName>
    <definedName name="smdf97">'[7]Premisa macro'!$C$4</definedName>
    <definedName name="SPEM96" localSheetId="1">#REF!</definedName>
    <definedName name="SPEM96" localSheetId="2">#REF!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8">#REF!</definedName>
    <definedName name="SPEM96" localSheetId="9">#REF!</definedName>
    <definedName name="SPEM96">#REF!</definedName>
    <definedName name="sta" localSheetId="1">#REF!</definedName>
    <definedName name="sta" localSheetId="2">#REF!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8">#REF!</definedName>
    <definedName name="sta" localSheetId="9">#REF!</definedName>
    <definedName name="sta">#REF!</definedName>
    <definedName name="stb" localSheetId="1">#REF!</definedName>
    <definedName name="stb" localSheetId="2">#REF!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8">#REF!</definedName>
    <definedName name="stb" localSheetId="9">#REF!</definedName>
    <definedName name="stb">#REF!</definedName>
    <definedName name="stc" localSheetId="1">#REF!</definedName>
    <definedName name="stc" localSheetId="2">#REF!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8">#REF!</definedName>
    <definedName name="stc" localSheetId="9">#REF!</definedName>
    <definedName name="stc">#REF!</definedName>
    <definedName name="std" localSheetId="1">#REF!</definedName>
    <definedName name="std" localSheetId="2">#REF!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8">#REF!</definedName>
    <definedName name="std" localSheetId="9">#REF!</definedName>
    <definedName name="std">#REF!</definedName>
    <definedName name="ste" localSheetId="1">#REF!</definedName>
    <definedName name="ste" localSheetId="2">#REF!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8">#REF!</definedName>
    <definedName name="ste" localSheetId="9">#REF!</definedName>
    <definedName name="ste">#REF!</definedName>
    <definedName name="subfunción" localSheetId="1">#REF!</definedName>
    <definedName name="subfunción" localSheetId="2">#REF!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8">#REF!</definedName>
    <definedName name="subfunción" localSheetId="9">#REF!</definedName>
    <definedName name="subfunción">#REF!</definedName>
    <definedName name="syt" localSheetId="1">#REF!</definedName>
    <definedName name="syt" localSheetId="2">#REF!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8">#REF!</definedName>
    <definedName name="syt" localSheetId="9">#REF!</definedName>
    <definedName name="syt">#REF!</definedName>
    <definedName name="sytc03" localSheetId="1">#REF!</definedName>
    <definedName name="sytc03" localSheetId="2">#REF!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8">#REF!</definedName>
    <definedName name="sytc03" localSheetId="9">#REF!</definedName>
    <definedName name="sytc03">#REF!</definedName>
    <definedName name="sytppef" localSheetId="1">#REF!</definedName>
    <definedName name="sytppef" localSheetId="2">#REF!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8">#REF!</definedName>
    <definedName name="sytppef" localSheetId="9">#REF!</definedName>
    <definedName name="sytppef">#REF!</definedName>
    <definedName name="SZZXCZXC" localSheetId="1" hidden="1">{"Bruto",#N/A,FALSE,"CONV3T.XLS";"Neto",#N/A,FALSE,"CONV3T.XLS";"UnoB",#N/A,FALSE,"CONV3T.XLS";"Bruto",#N/A,FALSE,"CONV4T.XLS";"Neto",#N/A,FALSE,"CONV4T.XLS";"UnoB",#N/A,FALSE,"CONV4T.XLS"}</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'[38]16'!$D$1:$E$15</definedName>
    <definedName name="TABLA01D">'[38]1'!$D$2:$E$14</definedName>
    <definedName name="TABLA04D">'[38]4'!$D$2:$E$34</definedName>
    <definedName name="TABLA06D">'[38]6'!$D$1:$G$15</definedName>
    <definedName name="TABLA1">'[38]1'!$A$1:$B$58</definedName>
    <definedName name="TABLA10">'[38]10'!$A$1:$B$133</definedName>
    <definedName name="TABLA10D">'[38]10'!$D$1:$E$19</definedName>
    <definedName name="TABLA11">'[38]11'!$A$1:$B$57</definedName>
    <definedName name="TABLA12">'[38]12'!$A$1:$B$130</definedName>
    <definedName name="TABLA13">'[38]13'!$A$1:$B$170</definedName>
    <definedName name="TABLA14">'[38]14'!$A$1:$B$100</definedName>
    <definedName name="TABLA14D">'[38]14'!$D$1:$E$21</definedName>
    <definedName name="TABLA15">'[38]15'!$A$1:$B$69</definedName>
    <definedName name="TABLA17">'[38]17'!$A$2:$B$134</definedName>
    <definedName name="TABLA18">'[38]18'!$A$1:$B$100</definedName>
    <definedName name="TABLA19">'[38]19'!$A$1:$B$100</definedName>
    <definedName name="TABLA2">'[38]2'!$A$3:$B$187</definedName>
    <definedName name="TABLA20">'[38]20'!$A$1:$B$100</definedName>
    <definedName name="tabla2002" localSheetId="1">#REF!</definedName>
    <definedName name="tabla2002" localSheetId="2">#REF!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8">#REF!</definedName>
    <definedName name="tabla2002" localSheetId="9">#REF!</definedName>
    <definedName name="tabla2002">#REF!</definedName>
    <definedName name="TABLA21">'[38]21'!$A$1:$B$67</definedName>
    <definedName name="TABLA22">'[38]22'!$A$1:$B$14</definedName>
    <definedName name="TABLA3">'[38]3'!$A$2:$B$43</definedName>
    <definedName name="TABLA4">'[38]4'!$A$2:$B$31</definedName>
    <definedName name="TABLA5">'[38]5'!$A$1:$B$31</definedName>
    <definedName name="TABLA6">'[38]6'!$A$1:$B$28</definedName>
    <definedName name="TABLA7">'[38]7'!$A$2:$B$23</definedName>
    <definedName name="TABLA8">'[38]8'!$A$1:$B$49</definedName>
    <definedName name="TABLA9">'[38]9'!$A$1:$B$332</definedName>
    <definedName name="TAJJJJ" localSheetId="1" hidden="1">{#N/A,#N/A,FALSE,"TOT";#N/A,#N/A,FALSE,"PEP";#N/A,#N/A,FALSE,"REF";#N/A,#N/A,FALSE,"GAS";#N/A,#N/A,FALSE,"PET";#N/A,#N/A,FALSE,"COR"}</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1">#REF!</definedName>
    <definedName name="TIT" localSheetId="2">#REF!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9">#REF!</definedName>
    <definedName name="TIT">#REF!</definedName>
    <definedName name="TITULO">[39]PPQ!$B$3</definedName>
    <definedName name="_xlnm.Print_Titles" localSheetId="0">'Anexo 10'!$4:$7</definedName>
    <definedName name="_xlnm.Print_Titles" localSheetId="3">'Anexo 13'!$4:$7</definedName>
    <definedName name="_xlnm.Print_Titles" localSheetId="4">'Anexo 14'!$1:$7</definedName>
    <definedName name="_xlnm.Print_Titles" localSheetId="7">'Anexo 17'!$1:$7</definedName>
    <definedName name="_xlnm.Print_Titles" localSheetId="8">'Anexo 18'!$1:$7</definedName>
    <definedName name="_xlnm.Print_Titles" localSheetId="9">'Anexo 19'!$1:$7</definedName>
    <definedName name="TODO96" localSheetId="1">#REF!</definedName>
    <definedName name="TODO96" localSheetId="2">#REF!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8">#REF!</definedName>
    <definedName name="TODO96" localSheetId="9">#REF!</definedName>
    <definedName name="TODO96">#REF!</definedName>
    <definedName name="TOTAL">#N/A</definedName>
    <definedName name="total_real" localSheetId="1">#REF!</definedName>
    <definedName name="total_real" localSheetId="2">#REF!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8">#REF!</definedName>
    <definedName name="total_real" localSheetId="9">#REF!</definedName>
    <definedName name="total_real">#REF!</definedName>
    <definedName name="TOTAL01" localSheetId="1">#REF!</definedName>
    <definedName name="TOTAL01" localSheetId="2">#REF!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8">#REF!</definedName>
    <definedName name="TOTAL01" localSheetId="9">#REF!</definedName>
    <definedName name="TOTAL01">#REF!</definedName>
    <definedName name="total1">'[30]1'!$I$2:$J$42</definedName>
    <definedName name="TOTAL10">'[30]10'!$J$2:$K$39</definedName>
    <definedName name="TOTAL2">'[30]2'!$J$2:$K$39</definedName>
    <definedName name="TOTAL3">'[30]3'!$J$2:$K$39</definedName>
    <definedName name="TOTAL4">'[30]4'!$J$2:$K$39</definedName>
    <definedName name="TOTAL5">'[30]5'!$J$2:$K$39</definedName>
    <definedName name="TOTAL6">'[30]6'!$J$2:$K$39</definedName>
    <definedName name="TOTAL7">'[30]7'!$J$2:$K$39</definedName>
    <definedName name="TOTAL8">'[30]8'!$J$2:$K$39</definedName>
    <definedName name="TOTAL9">'[30]9'!$J$2:$K$39</definedName>
    <definedName name="tul" localSheetId="1" hidden="1">{"Bruto",#N/A,FALSE,"CONV3T.XLS";"Neto",#N/A,FALSE,"CONV3T.XLS";"UnoB",#N/A,FALSE,"CONV3T.XLS";"Bruto",#N/A,FALSE,"CONV4T.XLS";"Neto",#N/A,FALSE,"CONV4T.XLS";"UnoB",#N/A,FALSE,"CONV4T.XLS"}</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1">[1]!AGO&amp;[1]!SEP&amp;[1]!OCT&amp;[1]!NOV&amp;[1]!DIC</definedName>
    <definedName name="u" localSheetId="2">[2]!AGO&amp;[2]!SEP&amp;[2]!OCT&amp;[2]!NOV&amp;[2]!DIC</definedName>
    <definedName name="u" localSheetId="4">[2]!AGO&amp;[2]!SEP&amp;[2]!OCT&amp;[2]!NOV&amp;[2]!DIC</definedName>
    <definedName name="u" localSheetId="5">[2]!AGO&amp;[2]!SEP&amp;[2]!OCT&amp;[2]!NOV&amp;[2]!DIC</definedName>
    <definedName name="u" localSheetId="6">[2]!AGO&amp;[2]!SEP&amp;[2]!OCT&amp;[2]!NOV&amp;[2]!DIC</definedName>
    <definedName name="u" localSheetId="7">[2]!AGO&amp;[2]!SEP&amp;[2]!OCT&amp;[2]!NOV&amp;[2]!DIC</definedName>
    <definedName name="u" localSheetId="8">[2]!AGO&amp;[2]!SEP&amp;[2]!OCT&amp;[2]!NOV&amp;[2]!DIC</definedName>
    <definedName name="u" localSheetId="9">[2]!AGO&amp;[2]!SEP&amp;[2]!OCT&amp;[2]!NOV&amp;[2]!DIC</definedName>
    <definedName name="u">[3]!AGO&amp;[3]!SEP&amp;[3]!OCT&amp;[3]!NOV&amp;[3]!DIC</definedName>
    <definedName name="UPCPICF_VMD50020" localSheetId="1">#REF!</definedName>
    <definedName name="UPCPICF_VMD50020" localSheetId="2">#REF!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 localSheetId="9">#REF!</definedName>
    <definedName name="UPCPICF_VMD50020">#REF!</definedName>
    <definedName name="UR">[33]urs!$C$10:$D$1332</definedName>
    <definedName name="V_Bife">'[36]ADEC II'!$A$1:$Z$1016</definedName>
    <definedName name="VARIABLES">#N/A</definedName>
    <definedName name="vcorta" localSheetId="1">#REF!</definedName>
    <definedName name="vcorta" localSheetId="2">#REF!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8">#REF!</definedName>
    <definedName name="vcorta" localSheetId="9">#REF!</definedName>
    <definedName name="vcorta">#REF!</definedName>
    <definedName name="Vertientes" localSheetId="1">#REF!</definedName>
    <definedName name="Vertientes" localSheetId="2">#REF!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8">#REF!</definedName>
    <definedName name="Vertientes" localSheetId="9">#REF!</definedName>
    <definedName name="Vertientes">#REF!</definedName>
    <definedName name="wrn.econv2s." localSheetId="1" hidden="1">{"Bruto",#N/A,FALSE,"CONV3T.XLS";"Neto",#N/A,FALSE,"CONV3T.XLS";"UnoB",#N/A,FALSE,"CONV3T.XLS";"Bruto",#N/A,FALSE,"CONV4T.XLS";"Neto",#N/A,FALSE,"CONV4T.XLS";"UnoB",#N/A,FALSE,"CONV4T.XLS"}</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#REF!</definedName>
    <definedName name="XX" localSheetId="1" hidden="1">{"Bruto",#N/A,FALSE,"CONV3T.XLS";"Neto",#N/A,FALSE,"CONV3T.XLS";"UnoB",#N/A,FALSE,"CONV3T.XLS";"Bruto",#N/A,FALSE,"CONV4T.XLS";"Neto",#N/A,FALSE,"CONV4T.XLS";"UnoB",#N/A,FALSE,"CONV4T.XLS"}</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xxx">#REF!</definedName>
    <definedName name="yyy" localSheetId="1">#REF!</definedName>
    <definedName name="yyy" localSheetId="2">#REF!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8">#REF!</definedName>
    <definedName name="yyy" localSheetId="9">#REF!</definedName>
    <definedName name="yyy">#REF!</definedName>
    <definedName name="zz" localSheetId="1">#REF!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2" l="1"/>
  <c r="D9" i="12"/>
  <c r="E9" i="12"/>
  <c r="F9" i="12"/>
  <c r="H10" i="12"/>
  <c r="I10" i="12"/>
  <c r="C11" i="12"/>
  <c r="D11" i="12"/>
  <c r="E11" i="12"/>
  <c r="F11" i="12"/>
  <c r="H12" i="12"/>
  <c r="I12" i="12"/>
  <c r="C13" i="12"/>
  <c r="D13" i="12"/>
  <c r="E13" i="12"/>
  <c r="F13" i="12"/>
  <c r="H13" i="12" s="1"/>
  <c r="H14" i="12"/>
  <c r="I14" i="12"/>
  <c r="H15" i="12"/>
  <c r="I15" i="12"/>
  <c r="H16" i="12"/>
  <c r="I16" i="12"/>
  <c r="H17" i="12"/>
  <c r="I17" i="12"/>
  <c r="H18" i="12"/>
  <c r="I18" i="12"/>
  <c r="H19" i="12"/>
  <c r="I19" i="12"/>
  <c r="H20" i="12"/>
  <c r="I20" i="12"/>
  <c r="H21" i="12"/>
  <c r="I21" i="12"/>
  <c r="H22" i="12"/>
  <c r="I22" i="12"/>
  <c r="H23" i="12"/>
  <c r="I23" i="1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C45" i="12"/>
  <c r="D45" i="12"/>
  <c r="E45" i="12"/>
  <c r="F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C67" i="12"/>
  <c r="D67" i="12"/>
  <c r="E67" i="12"/>
  <c r="F67" i="12"/>
  <c r="H68" i="12"/>
  <c r="I68" i="12"/>
  <c r="C69" i="12"/>
  <c r="D69" i="12"/>
  <c r="E69" i="12"/>
  <c r="F69" i="12"/>
  <c r="I69" i="12" s="1"/>
  <c r="H70" i="12"/>
  <c r="I70" i="12"/>
  <c r="H71" i="12"/>
  <c r="I71" i="12"/>
  <c r="H72" i="12"/>
  <c r="I72" i="12"/>
  <c r="H73" i="12"/>
  <c r="I73" i="12"/>
  <c r="H74" i="12"/>
  <c r="I74" i="12"/>
  <c r="H75" i="12"/>
  <c r="I75" i="12"/>
  <c r="H76" i="12"/>
  <c r="I76" i="12"/>
  <c r="C77" i="12"/>
  <c r="D77" i="12"/>
  <c r="E77" i="12"/>
  <c r="F77" i="12"/>
  <c r="H77" i="12" s="1"/>
  <c r="H78" i="12"/>
  <c r="I78" i="12"/>
  <c r="H79" i="12"/>
  <c r="I79" i="12"/>
  <c r="H80" i="12"/>
  <c r="I80" i="12"/>
  <c r="H81" i="12"/>
  <c r="I81" i="12"/>
  <c r="H82" i="12"/>
  <c r="I82" i="12"/>
  <c r="H83" i="12"/>
  <c r="I83" i="12"/>
  <c r="H84" i="12"/>
  <c r="I84" i="12"/>
  <c r="H85" i="12"/>
  <c r="I85" i="12"/>
  <c r="H86" i="12"/>
  <c r="I86" i="12"/>
  <c r="C87" i="12"/>
  <c r="D87" i="12"/>
  <c r="E87" i="12"/>
  <c r="F87" i="12"/>
  <c r="G87" i="12"/>
  <c r="G8" i="12" s="1"/>
  <c r="H88" i="12"/>
  <c r="I88" i="12"/>
  <c r="H89" i="12"/>
  <c r="I89" i="12"/>
  <c r="H90" i="12"/>
  <c r="I90" i="12"/>
  <c r="H91" i="12"/>
  <c r="I91" i="12"/>
  <c r="H92" i="12"/>
  <c r="I92" i="12"/>
  <c r="H93" i="12"/>
  <c r="I93" i="12"/>
  <c r="H94" i="12"/>
  <c r="I94" i="12"/>
  <c r="H95" i="12"/>
  <c r="I95" i="12"/>
  <c r="H96" i="12"/>
  <c r="I96" i="12"/>
  <c r="H97" i="12"/>
  <c r="I97" i="12"/>
  <c r="C98" i="12"/>
  <c r="D98" i="12"/>
  <c r="E98" i="12"/>
  <c r="F98" i="12"/>
  <c r="H98" i="12" s="1"/>
  <c r="H99" i="12"/>
  <c r="I99" i="12"/>
  <c r="C100" i="12"/>
  <c r="D100" i="12"/>
  <c r="E100" i="12"/>
  <c r="F100" i="12"/>
  <c r="H101" i="12"/>
  <c r="I101" i="12"/>
  <c r="H102" i="12"/>
  <c r="I102" i="12"/>
  <c r="H103" i="12"/>
  <c r="I103" i="12"/>
  <c r="H104" i="12"/>
  <c r="I104" i="12"/>
  <c r="H105" i="12"/>
  <c r="I105" i="12"/>
  <c r="C106" i="12"/>
  <c r="D106" i="12"/>
  <c r="E106" i="12"/>
  <c r="F106" i="12"/>
  <c r="H107" i="12"/>
  <c r="I107" i="12"/>
  <c r="H108" i="12"/>
  <c r="I108" i="12"/>
  <c r="H109" i="12"/>
  <c r="I109" i="12"/>
  <c r="H110" i="12"/>
  <c r="I110" i="12"/>
  <c r="H111" i="12"/>
  <c r="I111" i="12"/>
  <c r="H112" i="12"/>
  <c r="I112" i="12"/>
  <c r="I45" i="12" l="1"/>
  <c r="H67" i="12"/>
  <c r="H100" i="12"/>
  <c r="I106" i="12"/>
  <c r="I100" i="12"/>
  <c r="I98" i="12"/>
  <c r="F8" i="12"/>
  <c r="H106" i="12"/>
  <c r="H45" i="12"/>
  <c r="D8" i="12"/>
  <c r="H69" i="12"/>
  <c r="I67" i="12"/>
  <c r="E8" i="12"/>
  <c r="C8" i="12"/>
  <c r="H87" i="12"/>
  <c r="I77" i="12"/>
  <c r="I13" i="12"/>
  <c r="I11" i="12"/>
  <c r="I9" i="12"/>
  <c r="I87" i="12"/>
  <c r="H11" i="12"/>
  <c r="H9" i="12"/>
  <c r="C8" i="11"/>
  <c r="D9" i="11"/>
  <c r="E9" i="11"/>
  <c r="I9" i="11" s="1"/>
  <c r="F9" i="11"/>
  <c r="H9" i="11" s="1"/>
  <c r="H10" i="11"/>
  <c r="I10" i="11"/>
  <c r="D11" i="11"/>
  <c r="E11" i="11"/>
  <c r="F11" i="11"/>
  <c r="H11" i="11" s="1"/>
  <c r="H12" i="11"/>
  <c r="I12" i="11"/>
  <c r="D13" i="11"/>
  <c r="E13" i="11"/>
  <c r="F13" i="11"/>
  <c r="H13" i="11" s="1"/>
  <c r="H14" i="11"/>
  <c r="I14" i="11"/>
  <c r="H15" i="11"/>
  <c r="I15" i="11"/>
  <c r="H16" i="11"/>
  <c r="I16" i="11"/>
  <c r="H17" i="11"/>
  <c r="I17" i="11"/>
  <c r="H18" i="11"/>
  <c r="I18" i="11"/>
  <c r="H19" i="11"/>
  <c r="I19" i="11"/>
  <c r="D20" i="11"/>
  <c r="E20" i="11"/>
  <c r="F20" i="11"/>
  <c r="H20" i="11"/>
  <c r="I20" i="11"/>
  <c r="H21" i="11"/>
  <c r="I21" i="11"/>
  <c r="H22" i="11"/>
  <c r="I22" i="11"/>
  <c r="D23" i="11"/>
  <c r="E23" i="11"/>
  <c r="F23" i="11"/>
  <c r="I23" i="11" s="1"/>
  <c r="H23" i="11"/>
  <c r="H24" i="11"/>
  <c r="I24" i="11"/>
  <c r="H25" i="11"/>
  <c r="I25" i="11"/>
  <c r="H26" i="11"/>
  <c r="I26" i="11"/>
  <c r="H27" i="11"/>
  <c r="I27" i="11"/>
  <c r="H28" i="11"/>
  <c r="I28" i="11"/>
  <c r="H29" i="11"/>
  <c r="I29" i="11"/>
  <c r="H30" i="11"/>
  <c r="I30" i="11"/>
  <c r="D31" i="11"/>
  <c r="E31" i="11"/>
  <c r="F31" i="11"/>
  <c r="H31" i="11" s="1"/>
  <c r="H32" i="11"/>
  <c r="I32" i="11"/>
  <c r="H33" i="11"/>
  <c r="I33" i="11"/>
  <c r="H34" i="11"/>
  <c r="I34" i="11"/>
  <c r="H35" i="11"/>
  <c r="I35" i="11"/>
  <c r="H36" i="11"/>
  <c r="I36" i="11"/>
  <c r="H37" i="11"/>
  <c r="I37" i="11"/>
  <c r="H38" i="11"/>
  <c r="I38" i="11"/>
  <c r="H39" i="11"/>
  <c r="I39" i="11"/>
  <c r="H40" i="11"/>
  <c r="I40" i="11"/>
  <c r="H41" i="11"/>
  <c r="I41" i="11"/>
  <c r="H42" i="11"/>
  <c r="I42" i="11"/>
  <c r="H43" i="11"/>
  <c r="I43" i="11"/>
  <c r="H44" i="11"/>
  <c r="I44" i="11"/>
  <c r="H45" i="11"/>
  <c r="I45" i="11"/>
  <c r="D46" i="11"/>
  <c r="E46" i="11"/>
  <c r="F46" i="11"/>
  <c r="H47" i="11"/>
  <c r="I47" i="11"/>
  <c r="H48" i="11"/>
  <c r="I48" i="11"/>
  <c r="H49" i="11"/>
  <c r="I49" i="11"/>
  <c r="H50" i="11"/>
  <c r="I50" i="11"/>
  <c r="H51" i="11"/>
  <c r="I51" i="11"/>
  <c r="H52" i="11"/>
  <c r="I52" i="11"/>
  <c r="H53" i="11"/>
  <c r="I53" i="11"/>
  <c r="H54" i="11"/>
  <c r="I54" i="11"/>
  <c r="H55" i="11"/>
  <c r="I55" i="11"/>
  <c r="H56" i="11"/>
  <c r="I56" i="11"/>
  <c r="H57" i="11"/>
  <c r="I57" i="11"/>
  <c r="H58" i="11"/>
  <c r="I58" i="11"/>
  <c r="H59" i="11"/>
  <c r="I59" i="11"/>
  <c r="H60" i="11"/>
  <c r="I60" i="11"/>
  <c r="H61" i="11"/>
  <c r="I61" i="11"/>
  <c r="H62" i="11"/>
  <c r="I62" i="11"/>
  <c r="H63" i="11"/>
  <c r="I63" i="11"/>
  <c r="H64" i="11"/>
  <c r="I64" i="11"/>
  <c r="H65" i="11"/>
  <c r="I65" i="11"/>
  <c r="H66" i="11"/>
  <c r="I66" i="11"/>
  <c r="H67" i="11"/>
  <c r="I67" i="11"/>
  <c r="H68" i="11"/>
  <c r="I68" i="11"/>
  <c r="H69" i="11"/>
  <c r="I69" i="11"/>
  <c r="H70" i="11"/>
  <c r="I70" i="11"/>
  <c r="H71" i="11"/>
  <c r="I71" i="11"/>
  <c r="H72" i="11"/>
  <c r="I72" i="11"/>
  <c r="H73" i="11"/>
  <c r="I73" i="11"/>
  <c r="H74" i="11"/>
  <c r="I74" i="11"/>
  <c r="D75" i="11"/>
  <c r="E75" i="11"/>
  <c r="F75" i="11"/>
  <c r="H75" i="11"/>
  <c r="I75" i="11"/>
  <c r="H76" i="11"/>
  <c r="I76" i="11"/>
  <c r="D77" i="11"/>
  <c r="E77" i="11"/>
  <c r="F77" i="11"/>
  <c r="H77" i="11"/>
  <c r="I77" i="11"/>
  <c r="H78" i="11"/>
  <c r="I78" i="11"/>
  <c r="H79" i="11"/>
  <c r="I79" i="11"/>
  <c r="H80" i="11"/>
  <c r="I80" i="11"/>
  <c r="H81" i="11"/>
  <c r="I81" i="11"/>
  <c r="D82" i="11"/>
  <c r="H82" i="11" s="1"/>
  <c r="E82" i="11"/>
  <c r="F82" i="11"/>
  <c r="H83" i="11"/>
  <c r="I83" i="11"/>
  <c r="D84" i="11"/>
  <c r="E84" i="11"/>
  <c r="F84" i="11"/>
  <c r="H84" i="11" s="1"/>
  <c r="H85" i="11"/>
  <c r="I85" i="11"/>
  <c r="H86" i="11"/>
  <c r="I86" i="11"/>
  <c r="H87" i="11"/>
  <c r="I87" i="11"/>
  <c r="H88" i="11"/>
  <c r="I88" i="11"/>
  <c r="D89" i="11"/>
  <c r="E89" i="11"/>
  <c r="F89" i="11"/>
  <c r="H89" i="11" s="1"/>
  <c r="H90" i="11"/>
  <c r="I90" i="11"/>
  <c r="D91" i="11"/>
  <c r="E91" i="11"/>
  <c r="F91" i="11"/>
  <c r="H91" i="11" s="1"/>
  <c r="H92" i="11"/>
  <c r="I92" i="11"/>
  <c r="D93" i="11"/>
  <c r="E93" i="11"/>
  <c r="F93" i="11"/>
  <c r="I93" i="11" s="1"/>
  <c r="H93" i="11"/>
  <c r="H94" i="11"/>
  <c r="I94" i="11"/>
  <c r="H95" i="11"/>
  <c r="I95" i="11"/>
  <c r="H96" i="11"/>
  <c r="I96" i="11"/>
  <c r="H97" i="11"/>
  <c r="I97" i="11"/>
  <c r="H98" i="11"/>
  <c r="I98" i="11"/>
  <c r="H99" i="11"/>
  <c r="I99" i="11"/>
  <c r="H100" i="11"/>
  <c r="I100" i="11"/>
  <c r="H101" i="11"/>
  <c r="I101" i="11"/>
  <c r="H102" i="11"/>
  <c r="I102" i="11"/>
  <c r="H103" i="11"/>
  <c r="I103" i="11"/>
  <c r="H104" i="11"/>
  <c r="I104" i="11"/>
  <c r="H105" i="11"/>
  <c r="I105" i="11"/>
  <c r="H106" i="11"/>
  <c r="I106" i="11"/>
  <c r="H107" i="11"/>
  <c r="I107" i="11"/>
  <c r="H108" i="11"/>
  <c r="I108" i="11"/>
  <c r="H109" i="11"/>
  <c r="I109" i="11"/>
  <c r="H110" i="11"/>
  <c r="I110" i="11"/>
  <c r="H111" i="11"/>
  <c r="I111" i="11"/>
  <c r="H112" i="11"/>
  <c r="I112" i="11"/>
  <c r="H113" i="11"/>
  <c r="I113" i="11"/>
  <c r="H114" i="11"/>
  <c r="I114" i="11"/>
  <c r="H115" i="11"/>
  <c r="I115" i="11"/>
  <c r="H116" i="11"/>
  <c r="I116" i="11"/>
  <c r="H117" i="11"/>
  <c r="I117" i="11"/>
  <c r="H118" i="11"/>
  <c r="I118" i="11"/>
  <c r="H119" i="11"/>
  <c r="I119" i="11"/>
  <c r="H120" i="11"/>
  <c r="I120" i="11"/>
  <c r="H121" i="11"/>
  <c r="I121" i="11"/>
  <c r="D122" i="11"/>
  <c r="E122" i="11"/>
  <c r="F122" i="11"/>
  <c r="H122" i="11" s="1"/>
  <c r="H123" i="11"/>
  <c r="I123" i="11"/>
  <c r="D124" i="11"/>
  <c r="E124" i="11"/>
  <c r="F124" i="11"/>
  <c r="H124" i="11" s="1"/>
  <c r="H125" i="11"/>
  <c r="I125" i="11"/>
  <c r="D8" i="11" l="1"/>
  <c r="I89" i="11"/>
  <c r="I91" i="11"/>
  <c r="H46" i="11"/>
  <c r="I31" i="11"/>
  <c r="I11" i="11"/>
  <c r="I124" i="11"/>
  <c r="I82" i="11"/>
  <c r="E8" i="11"/>
  <c r="I8" i="12"/>
  <c r="H8" i="12"/>
  <c r="I13" i="11"/>
  <c r="F8" i="11"/>
  <c r="I122" i="11"/>
  <c r="I84" i="11"/>
  <c r="I46" i="11"/>
  <c r="C10" i="10"/>
  <c r="C9" i="10" s="1"/>
  <c r="D10" i="10"/>
  <c r="D9" i="10" s="1"/>
  <c r="E10" i="10"/>
  <c r="E9" i="10" s="1"/>
  <c r="F10" i="10"/>
  <c r="F9" i="10" s="1"/>
  <c r="H11" i="10"/>
  <c r="I11" i="10"/>
  <c r="H12" i="10"/>
  <c r="I12" i="10"/>
  <c r="C13" i="10"/>
  <c r="D13" i="10"/>
  <c r="E13" i="10"/>
  <c r="F13" i="10"/>
  <c r="G13" i="10"/>
  <c r="H14" i="10"/>
  <c r="I14" i="10"/>
  <c r="H15" i="10"/>
  <c r="I15" i="10"/>
  <c r="H16" i="10"/>
  <c r="I16" i="10"/>
  <c r="H17" i="10"/>
  <c r="I17" i="10"/>
  <c r="H18" i="10"/>
  <c r="I18" i="10"/>
  <c r="H19" i="10"/>
  <c r="I19" i="10"/>
  <c r="H20" i="10"/>
  <c r="I20" i="10"/>
  <c r="H21" i="10"/>
  <c r="I21" i="10"/>
  <c r="C22" i="10"/>
  <c r="D22" i="10"/>
  <c r="E22" i="10"/>
  <c r="F22" i="10"/>
  <c r="H23" i="10"/>
  <c r="I23" i="10"/>
  <c r="H24" i="10"/>
  <c r="I24" i="10"/>
  <c r="H25" i="10"/>
  <c r="I25" i="10"/>
  <c r="C26" i="10"/>
  <c r="D26" i="10"/>
  <c r="E26" i="10"/>
  <c r="F26" i="10"/>
  <c r="G26" i="10"/>
  <c r="H27" i="10"/>
  <c r="I27" i="10"/>
  <c r="H28" i="10"/>
  <c r="I28" i="10"/>
  <c r="H29" i="10"/>
  <c r="I29" i="10"/>
  <c r="H30" i="10"/>
  <c r="I30" i="10"/>
  <c r="H31" i="10"/>
  <c r="I31" i="10"/>
  <c r="H32" i="10"/>
  <c r="I32" i="10"/>
  <c r="H33" i="10"/>
  <c r="I33" i="10"/>
  <c r="C34" i="10"/>
  <c r="D34" i="10"/>
  <c r="E34" i="10"/>
  <c r="F34" i="10"/>
  <c r="G34" i="10"/>
  <c r="H35" i="10"/>
  <c r="H34" i="10" s="1"/>
  <c r="I35" i="10"/>
  <c r="C36" i="10"/>
  <c r="D36" i="10"/>
  <c r="E36" i="10"/>
  <c r="F36" i="10"/>
  <c r="H37" i="10"/>
  <c r="I37" i="10"/>
  <c r="H38" i="10"/>
  <c r="I38" i="10"/>
  <c r="H39" i="10"/>
  <c r="I39" i="10"/>
  <c r="H40" i="10"/>
  <c r="I40" i="10"/>
  <c r="C41" i="10"/>
  <c r="D41" i="10"/>
  <c r="E41" i="10"/>
  <c r="F41" i="10"/>
  <c r="H42" i="10"/>
  <c r="I42" i="10"/>
  <c r="C43" i="10"/>
  <c r="D43" i="10"/>
  <c r="E43" i="10"/>
  <c r="F43" i="10"/>
  <c r="H44" i="10"/>
  <c r="I44" i="10"/>
  <c r="H45" i="10"/>
  <c r="I45" i="10"/>
  <c r="H46" i="10"/>
  <c r="I46" i="10"/>
  <c r="H47" i="10"/>
  <c r="I47" i="10"/>
  <c r="H48" i="10"/>
  <c r="I48" i="10"/>
  <c r="C49" i="10"/>
  <c r="D49" i="10"/>
  <c r="E49" i="10"/>
  <c r="F49" i="10"/>
  <c r="G49" i="10"/>
  <c r="H50" i="10"/>
  <c r="I50" i="10"/>
  <c r="H51" i="10"/>
  <c r="I51" i="10"/>
  <c r="H52" i="10"/>
  <c r="I52" i="10"/>
  <c r="H53" i="10"/>
  <c r="I53" i="10"/>
  <c r="H54" i="10"/>
  <c r="I54" i="10"/>
  <c r="H55" i="10"/>
  <c r="I55" i="10"/>
  <c r="H56" i="10"/>
  <c r="I56" i="10"/>
  <c r="C57" i="10"/>
  <c r="D57" i="10"/>
  <c r="E57" i="10"/>
  <c r="F57" i="10"/>
  <c r="H58" i="10"/>
  <c r="I58" i="10"/>
  <c r="H59" i="10"/>
  <c r="I59" i="10"/>
  <c r="H60" i="10"/>
  <c r="I60" i="10"/>
  <c r="H61" i="10"/>
  <c r="I61" i="10"/>
  <c r="H62" i="10"/>
  <c r="I62" i="10"/>
  <c r="H63" i="10"/>
  <c r="I63" i="10"/>
  <c r="H64" i="10"/>
  <c r="I64" i="10"/>
  <c r="H65" i="10"/>
  <c r="I65" i="10"/>
  <c r="H66" i="10"/>
  <c r="I66" i="10"/>
  <c r="H67" i="10"/>
  <c r="I67" i="10"/>
  <c r="H68" i="10"/>
  <c r="I68" i="10"/>
  <c r="H69" i="10"/>
  <c r="I69" i="10"/>
  <c r="H70" i="10"/>
  <c r="I70" i="10"/>
  <c r="H71" i="10"/>
  <c r="I71" i="10"/>
  <c r="H72" i="10"/>
  <c r="I72" i="10"/>
  <c r="C73" i="10"/>
  <c r="D73" i="10"/>
  <c r="E73" i="10"/>
  <c r="F73" i="10"/>
  <c r="H74" i="10"/>
  <c r="I74" i="10"/>
  <c r="H75" i="10"/>
  <c r="I75" i="10"/>
  <c r="H76" i="10"/>
  <c r="I76" i="10"/>
  <c r="C77" i="10"/>
  <c r="D77" i="10"/>
  <c r="E77" i="10"/>
  <c r="F77" i="10"/>
  <c r="H78" i="10"/>
  <c r="I78" i="10"/>
  <c r="H79" i="10"/>
  <c r="I79" i="10"/>
  <c r="C80" i="10"/>
  <c r="D80" i="10"/>
  <c r="E80" i="10"/>
  <c r="F80" i="10"/>
  <c r="H80" i="10" s="1"/>
  <c r="H81" i="10"/>
  <c r="I81" i="10"/>
  <c r="H82" i="10"/>
  <c r="I82" i="10"/>
  <c r="H83" i="10"/>
  <c r="I83" i="10"/>
  <c r="H84" i="10"/>
  <c r="I84" i="10"/>
  <c r="H85" i="10"/>
  <c r="I85" i="10"/>
  <c r="H86" i="10"/>
  <c r="I86" i="10"/>
  <c r="H87" i="10"/>
  <c r="I87" i="10"/>
  <c r="C88" i="10"/>
  <c r="D88" i="10"/>
  <c r="E88" i="10"/>
  <c r="F88" i="10"/>
  <c r="H89" i="10"/>
  <c r="I89" i="10"/>
  <c r="H90" i="10"/>
  <c r="I90" i="10"/>
  <c r="H91" i="10"/>
  <c r="I91" i="10"/>
  <c r="H92" i="10"/>
  <c r="I92" i="10"/>
  <c r="H93" i="10"/>
  <c r="I93" i="10"/>
  <c r="C94" i="10"/>
  <c r="D94" i="10"/>
  <c r="E94" i="10"/>
  <c r="F94" i="10"/>
  <c r="H95" i="10"/>
  <c r="I95" i="10"/>
  <c r="H96" i="10"/>
  <c r="I96" i="10"/>
  <c r="H97" i="10"/>
  <c r="I97" i="10"/>
  <c r="H98" i="10"/>
  <c r="I98" i="10"/>
  <c r="C99" i="10"/>
  <c r="D99" i="10"/>
  <c r="E99" i="10"/>
  <c r="F99" i="10"/>
  <c r="H100" i="10"/>
  <c r="I100" i="10"/>
  <c r="H101" i="10"/>
  <c r="I101" i="10"/>
  <c r="H102" i="10"/>
  <c r="I102" i="10"/>
  <c r="H103" i="10"/>
  <c r="I103" i="10"/>
  <c r="H104" i="10"/>
  <c r="I104" i="10"/>
  <c r="C105" i="10"/>
  <c r="D105" i="10"/>
  <c r="E105" i="10"/>
  <c r="F105" i="10"/>
  <c r="H106" i="10"/>
  <c r="I106" i="10"/>
  <c r="C107" i="10"/>
  <c r="D107" i="10"/>
  <c r="E107" i="10"/>
  <c r="F107" i="10"/>
  <c r="I107" i="10" s="1"/>
  <c r="H108" i="10"/>
  <c r="I108" i="10"/>
  <c r="H109" i="10"/>
  <c r="I109" i="10"/>
  <c r="H110" i="10"/>
  <c r="I110" i="10"/>
  <c r="H111" i="10"/>
  <c r="I111" i="10"/>
  <c r="H112" i="10"/>
  <c r="I112" i="10"/>
  <c r="H113" i="10"/>
  <c r="I113" i="10"/>
  <c r="H114" i="10"/>
  <c r="I114" i="10"/>
  <c r="H115" i="10"/>
  <c r="I115" i="10"/>
  <c r="C116" i="10"/>
  <c r="D116" i="10"/>
  <c r="E116" i="10"/>
  <c r="F116" i="10"/>
  <c r="H117" i="10"/>
  <c r="I117" i="10"/>
  <c r="C118" i="10"/>
  <c r="D118" i="10"/>
  <c r="E118" i="10"/>
  <c r="F118" i="10"/>
  <c r="H119" i="10"/>
  <c r="I119" i="10"/>
  <c r="H120" i="10"/>
  <c r="I120" i="10"/>
  <c r="H121" i="10"/>
  <c r="I121" i="10"/>
  <c r="C122" i="10"/>
  <c r="D122" i="10"/>
  <c r="E122" i="10"/>
  <c r="F122" i="10"/>
  <c r="H122" i="10" s="1"/>
  <c r="H123" i="10"/>
  <c r="I123" i="10"/>
  <c r="H124" i="10"/>
  <c r="I124" i="10"/>
  <c r="C125" i="10"/>
  <c r="D125" i="10"/>
  <c r="E125" i="10"/>
  <c r="F125" i="10"/>
  <c r="H125" i="10" s="1"/>
  <c r="H126" i="10"/>
  <c r="I126" i="10"/>
  <c r="C127" i="10"/>
  <c r="D127" i="10"/>
  <c r="E127" i="10"/>
  <c r="F127" i="10"/>
  <c r="H128" i="10"/>
  <c r="I128" i="10"/>
  <c r="H129" i="10"/>
  <c r="I129" i="10"/>
  <c r="C130" i="10"/>
  <c r="D130" i="10"/>
  <c r="E130" i="10"/>
  <c r="F130" i="10"/>
  <c r="H131" i="10"/>
  <c r="I131" i="10"/>
  <c r="C132" i="10"/>
  <c r="D132" i="10"/>
  <c r="E132" i="10"/>
  <c r="F132" i="10"/>
  <c r="G132" i="10"/>
  <c r="G130" i="10" s="1"/>
  <c r="H133" i="10"/>
  <c r="I133" i="10"/>
  <c r="H134" i="10"/>
  <c r="I134" i="10"/>
  <c r="H135" i="10"/>
  <c r="I135" i="10"/>
  <c r="H136" i="10"/>
  <c r="I136" i="10"/>
  <c r="H137" i="10"/>
  <c r="I137" i="10"/>
  <c r="H138" i="10"/>
  <c r="I138" i="10"/>
  <c r="H139" i="10"/>
  <c r="I139" i="10"/>
  <c r="H140" i="10"/>
  <c r="I140" i="10"/>
  <c r="H141" i="10"/>
  <c r="I141" i="10"/>
  <c r="C142" i="10"/>
  <c r="D142" i="10"/>
  <c r="E142" i="10"/>
  <c r="F142" i="10"/>
  <c r="H143" i="10"/>
  <c r="I143" i="10"/>
  <c r="H144" i="10"/>
  <c r="I144" i="10"/>
  <c r="C145" i="10"/>
  <c r="D145" i="10"/>
  <c r="E145" i="10"/>
  <c r="F145" i="10"/>
  <c r="H146" i="10"/>
  <c r="I146" i="10"/>
  <c r="H147" i="10"/>
  <c r="I147" i="10"/>
  <c r="I73" i="10" l="1"/>
  <c r="I8" i="11"/>
  <c r="H8" i="11"/>
  <c r="I142" i="10"/>
  <c r="I127" i="10"/>
  <c r="I132" i="10"/>
  <c r="H13" i="10"/>
  <c r="H132" i="10"/>
  <c r="H73" i="10"/>
  <c r="H127" i="10"/>
  <c r="I118" i="10"/>
  <c r="H116" i="10"/>
  <c r="H105" i="10"/>
  <c r="H88" i="10"/>
  <c r="H43" i="10"/>
  <c r="I105" i="10"/>
  <c r="I34" i="10"/>
  <c r="H77" i="10"/>
  <c r="I49" i="10"/>
  <c r="H49" i="10"/>
  <c r="I130" i="10"/>
  <c r="I88" i="10"/>
  <c r="H118" i="10"/>
  <c r="H107" i="10"/>
  <c r="H145" i="10"/>
  <c r="H142" i="10"/>
  <c r="H130" i="10"/>
  <c r="H26" i="10"/>
  <c r="H22" i="10"/>
  <c r="H94" i="10"/>
  <c r="H36" i="10"/>
  <c r="I116" i="10"/>
  <c r="I77" i="10"/>
  <c r="I26" i="10"/>
  <c r="E8" i="10"/>
  <c r="I122" i="10"/>
  <c r="H99" i="10"/>
  <c r="I43" i="10"/>
  <c r="H41" i="10"/>
  <c r="D8" i="10"/>
  <c r="H57" i="10"/>
  <c r="C8" i="10"/>
  <c r="F8" i="10"/>
  <c r="H9" i="10"/>
  <c r="I9" i="10"/>
  <c r="I145" i="10"/>
  <c r="I125" i="10"/>
  <c r="I99" i="10"/>
  <c r="I94" i="10"/>
  <c r="I80" i="10"/>
  <c r="I57" i="10"/>
  <c r="I10" i="10"/>
  <c r="H10" i="10"/>
  <c r="I41" i="10"/>
  <c r="I36" i="10"/>
  <c r="I22" i="10"/>
  <c r="I13" i="10"/>
  <c r="D9" i="9"/>
  <c r="E9" i="9"/>
  <c r="F9" i="9"/>
  <c r="G9" i="9"/>
  <c r="I10" i="9"/>
  <c r="J10" i="9"/>
  <c r="D11" i="9"/>
  <c r="E11" i="9"/>
  <c r="F11" i="9"/>
  <c r="G11" i="9"/>
  <c r="I12" i="9"/>
  <c r="J12" i="9"/>
  <c r="I13" i="9"/>
  <c r="J13" i="9"/>
  <c r="D15" i="9"/>
  <c r="E15" i="9"/>
  <c r="F15" i="9"/>
  <c r="G15" i="9"/>
  <c r="I16" i="9"/>
  <c r="J16" i="9"/>
  <c r="I17" i="9"/>
  <c r="J17" i="9"/>
  <c r="I18" i="9"/>
  <c r="J18" i="9"/>
  <c r="D19" i="9"/>
  <c r="E19" i="9"/>
  <c r="F19" i="9"/>
  <c r="G19" i="9"/>
  <c r="J19" i="9"/>
  <c r="I20" i="9"/>
  <c r="J20" i="9"/>
  <c r="I21" i="9"/>
  <c r="J21" i="9"/>
  <c r="I22" i="9"/>
  <c r="J22" i="9"/>
  <c r="I23" i="9"/>
  <c r="J23" i="9"/>
  <c r="I24" i="9"/>
  <c r="J24" i="9"/>
  <c r="I25" i="9"/>
  <c r="J25" i="9"/>
  <c r="I26" i="9"/>
  <c r="J26" i="9"/>
  <c r="I27" i="9"/>
  <c r="J27" i="9"/>
  <c r="I28" i="9"/>
  <c r="J28" i="9"/>
  <c r="I29" i="9"/>
  <c r="J29" i="9"/>
  <c r="I30" i="9"/>
  <c r="J30" i="9"/>
  <c r="I31" i="9"/>
  <c r="J31" i="9"/>
  <c r="I32" i="9"/>
  <c r="J32" i="9"/>
  <c r="D33" i="9"/>
  <c r="E33" i="9"/>
  <c r="F33" i="9"/>
  <c r="G33" i="9"/>
  <c r="I34" i="9"/>
  <c r="J34" i="9"/>
  <c r="I35" i="9"/>
  <c r="J35" i="9"/>
  <c r="I36" i="9"/>
  <c r="J36" i="9"/>
  <c r="I37" i="9"/>
  <c r="J37" i="9"/>
  <c r="I38" i="9"/>
  <c r="J38" i="9"/>
  <c r="I39" i="9"/>
  <c r="J39" i="9"/>
  <c r="I40" i="9"/>
  <c r="J40" i="9"/>
  <c r="I41" i="9"/>
  <c r="J41" i="9"/>
  <c r="I42" i="9"/>
  <c r="J42" i="9"/>
  <c r="I43" i="9"/>
  <c r="J43" i="9"/>
  <c r="I44" i="9"/>
  <c r="J44" i="9"/>
  <c r="I45" i="9"/>
  <c r="J45" i="9"/>
  <c r="I46" i="9"/>
  <c r="J46" i="9"/>
  <c r="D47" i="9"/>
  <c r="E47" i="9"/>
  <c r="F47" i="9"/>
  <c r="G47" i="9"/>
  <c r="I48" i="9"/>
  <c r="J48" i="9"/>
  <c r="I49" i="9"/>
  <c r="J49" i="9"/>
  <c r="D50" i="9"/>
  <c r="E50" i="9"/>
  <c r="I50" i="9" s="1"/>
  <c r="F50" i="9"/>
  <c r="G50" i="9"/>
  <c r="J50" i="9" s="1"/>
  <c r="I51" i="9"/>
  <c r="J51" i="9"/>
  <c r="I52" i="9"/>
  <c r="J52" i="9"/>
  <c r="D53" i="9"/>
  <c r="E53" i="9"/>
  <c r="F53" i="9"/>
  <c r="G53" i="9"/>
  <c r="I53" i="9"/>
  <c r="I54" i="9"/>
  <c r="J54" i="9"/>
  <c r="I55" i="9"/>
  <c r="J55" i="9"/>
  <c r="I56" i="9"/>
  <c r="J56" i="9"/>
  <c r="D57" i="9"/>
  <c r="E57" i="9"/>
  <c r="F57" i="9"/>
  <c r="G57" i="9"/>
  <c r="I57" i="9" s="1"/>
  <c r="I58" i="9"/>
  <c r="J58" i="9"/>
  <c r="D59" i="9"/>
  <c r="E59" i="9"/>
  <c r="I59" i="9" s="1"/>
  <c r="F59" i="9"/>
  <c r="G59" i="9"/>
  <c r="J59" i="9"/>
  <c r="I60" i="9"/>
  <c r="J60" i="9"/>
  <c r="D61" i="9"/>
  <c r="E61" i="9"/>
  <c r="F61" i="9"/>
  <c r="G61" i="9"/>
  <c r="I62" i="9"/>
  <c r="J62" i="9"/>
  <c r="D64" i="9"/>
  <c r="E64" i="9"/>
  <c r="I64" i="9" s="1"/>
  <c r="F64" i="9"/>
  <c r="G64" i="9"/>
  <c r="I65" i="9"/>
  <c r="J65" i="9"/>
  <c r="I66" i="9"/>
  <c r="J66" i="9"/>
  <c r="I67" i="9"/>
  <c r="J67" i="9"/>
  <c r="I68" i="9"/>
  <c r="J68" i="9"/>
  <c r="I69" i="9"/>
  <c r="J69" i="9"/>
  <c r="I70" i="9"/>
  <c r="J70" i="9"/>
  <c r="D71" i="9"/>
  <c r="E71" i="9"/>
  <c r="F71" i="9"/>
  <c r="G71" i="9"/>
  <c r="I72" i="9"/>
  <c r="J72" i="9"/>
  <c r="I73" i="9"/>
  <c r="J73" i="9"/>
  <c r="D74" i="9"/>
  <c r="E74" i="9"/>
  <c r="F74" i="9"/>
  <c r="G74" i="9"/>
  <c r="I74" i="9" s="1"/>
  <c r="I75" i="9"/>
  <c r="J75" i="9"/>
  <c r="D76" i="9"/>
  <c r="E76" i="9"/>
  <c r="F76" i="9"/>
  <c r="G76" i="9"/>
  <c r="I77" i="9"/>
  <c r="J77" i="9"/>
  <c r="J9" i="9" l="1"/>
  <c r="J53" i="9"/>
  <c r="I9" i="9"/>
  <c r="I71" i="9"/>
  <c r="I47" i="9"/>
  <c r="F14" i="9"/>
  <c r="H8" i="10"/>
  <c r="I8" i="10"/>
  <c r="E63" i="9"/>
  <c r="J47" i="9"/>
  <c r="I33" i="9"/>
  <c r="G63" i="9"/>
  <c r="I63" i="9" s="1"/>
  <c r="J64" i="9"/>
  <c r="D63" i="9"/>
  <c r="I19" i="9"/>
  <c r="G14" i="9"/>
  <c r="G8" i="9" s="1"/>
  <c r="I11" i="9"/>
  <c r="J71" i="9"/>
  <c r="E14" i="9"/>
  <c r="E8" i="9" s="1"/>
  <c r="I76" i="9"/>
  <c r="J74" i="9"/>
  <c r="I61" i="9"/>
  <c r="D14" i="9"/>
  <c r="D8" i="9"/>
  <c r="F63" i="9"/>
  <c r="J76" i="9"/>
  <c r="J57" i="9"/>
  <c r="J33" i="9"/>
  <c r="J15" i="9"/>
  <c r="I15" i="9"/>
  <c r="J61" i="9"/>
  <c r="J11" i="9"/>
  <c r="J63" i="9" l="1"/>
  <c r="J14" i="9"/>
  <c r="I14" i="9"/>
  <c r="F8" i="9"/>
  <c r="J8" i="9" s="1"/>
  <c r="I8" i="9"/>
  <c r="C9" i="8" l="1"/>
  <c r="D9" i="8"/>
  <c r="E9" i="8"/>
  <c r="F9" i="8"/>
  <c r="H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C26" i="8"/>
  <c r="D26" i="8"/>
  <c r="E26" i="8"/>
  <c r="F26" i="8"/>
  <c r="H27" i="8"/>
  <c r="I27" i="8"/>
  <c r="H28" i="8"/>
  <c r="I28" i="8"/>
  <c r="C29" i="8"/>
  <c r="D29" i="8"/>
  <c r="E29" i="8"/>
  <c r="I29" i="8" s="1"/>
  <c r="F29" i="8"/>
  <c r="H30" i="8"/>
  <c r="I30" i="8"/>
  <c r="H31" i="8"/>
  <c r="I31" i="8"/>
  <c r="H32" i="8"/>
  <c r="I32" i="8"/>
  <c r="H33" i="8"/>
  <c r="I33" i="8"/>
  <c r="C34" i="8"/>
  <c r="D34" i="8"/>
  <c r="E34" i="8"/>
  <c r="F34" i="8"/>
  <c r="H35" i="8"/>
  <c r="I35" i="8"/>
  <c r="C36" i="8"/>
  <c r="D36" i="8"/>
  <c r="E36" i="8"/>
  <c r="F36" i="8"/>
  <c r="H37" i="8"/>
  <c r="I37" i="8"/>
  <c r="H38" i="8"/>
  <c r="I38" i="8"/>
  <c r="H39" i="8"/>
  <c r="I39" i="8"/>
  <c r="H40" i="8"/>
  <c r="I40" i="8"/>
  <c r="C41" i="8"/>
  <c r="D41" i="8"/>
  <c r="E41" i="8"/>
  <c r="F41" i="8"/>
  <c r="H42" i="8"/>
  <c r="I42" i="8"/>
  <c r="H43" i="8"/>
  <c r="I43" i="8"/>
  <c r="H44" i="8"/>
  <c r="I44" i="8"/>
  <c r="H45" i="8"/>
  <c r="I45" i="8"/>
  <c r="H46" i="8"/>
  <c r="I46" i="8"/>
  <c r="H47" i="8"/>
  <c r="I47" i="8"/>
  <c r="H48" i="8"/>
  <c r="I48" i="8"/>
  <c r="H49" i="8"/>
  <c r="I49" i="8"/>
  <c r="H50" i="8"/>
  <c r="I50" i="8"/>
  <c r="H51" i="8"/>
  <c r="I51" i="8"/>
  <c r="H52" i="8"/>
  <c r="I52" i="8"/>
  <c r="H53" i="8"/>
  <c r="I53" i="8"/>
  <c r="H54" i="8"/>
  <c r="I54" i="8"/>
  <c r="H55" i="8"/>
  <c r="I55" i="8"/>
  <c r="H56" i="8"/>
  <c r="I56" i="8"/>
  <c r="H57" i="8"/>
  <c r="I57" i="8"/>
  <c r="H58" i="8"/>
  <c r="I58" i="8"/>
  <c r="H59" i="8"/>
  <c r="I59" i="8"/>
  <c r="H60" i="8"/>
  <c r="I60" i="8"/>
  <c r="C61" i="8"/>
  <c r="D61" i="8"/>
  <c r="H61" i="8" s="1"/>
  <c r="E61" i="8"/>
  <c r="F61" i="8"/>
  <c r="H62" i="8"/>
  <c r="I62" i="8"/>
  <c r="H63" i="8"/>
  <c r="I63" i="8"/>
  <c r="H64" i="8"/>
  <c r="I64" i="8"/>
  <c r="H65" i="8"/>
  <c r="I65" i="8"/>
  <c r="C66" i="8"/>
  <c r="D66" i="8"/>
  <c r="E66" i="8"/>
  <c r="F66" i="8"/>
  <c r="I66" i="8" s="1"/>
  <c r="H66" i="8"/>
  <c r="H67" i="8"/>
  <c r="I67" i="8"/>
  <c r="C68" i="8"/>
  <c r="D68" i="8"/>
  <c r="E68" i="8"/>
  <c r="F68" i="8"/>
  <c r="H69" i="8"/>
  <c r="I69" i="8"/>
  <c r="H70" i="8"/>
  <c r="I70" i="8"/>
  <c r="H71" i="8"/>
  <c r="I71" i="8"/>
  <c r="H72" i="8"/>
  <c r="I72" i="8"/>
  <c r="C73" i="8"/>
  <c r="D73" i="8"/>
  <c r="E73" i="8"/>
  <c r="F73" i="8"/>
  <c r="H74" i="8"/>
  <c r="I74" i="8"/>
  <c r="H75" i="8"/>
  <c r="I75" i="8"/>
  <c r="H76" i="8"/>
  <c r="I76" i="8"/>
  <c r="H77" i="8"/>
  <c r="I77" i="8"/>
  <c r="H78" i="8"/>
  <c r="I78" i="8"/>
  <c r="H79" i="8"/>
  <c r="I79" i="8"/>
  <c r="H80" i="8"/>
  <c r="I80" i="8"/>
  <c r="C81" i="8"/>
  <c r="D81" i="8"/>
  <c r="E81" i="8"/>
  <c r="I81" i="8" s="1"/>
  <c r="F81" i="8"/>
  <c r="H82" i="8"/>
  <c r="I82" i="8"/>
  <c r="H83" i="8"/>
  <c r="I83" i="8"/>
  <c r="C84" i="8"/>
  <c r="D84" i="8"/>
  <c r="E84" i="8"/>
  <c r="F84" i="8"/>
  <c r="H85" i="8"/>
  <c r="I85" i="8"/>
  <c r="H86" i="8"/>
  <c r="I86" i="8"/>
  <c r="H87" i="8"/>
  <c r="I87" i="8"/>
  <c r="H88" i="8"/>
  <c r="I88" i="8"/>
  <c r="H89" i="8"/>
  <c r="I89" i="8"/>
  <c r="H90" i="8"/>
  <c r="I90" i="8"/>
  <c r="H91" i="8"/>
  <c r="I91" i="8"/>
  <c r="H92" i="8"/>
  <c r="I92" i="8"/>
  <c r="H93" i="8"/>
  <c r="I93" i="8"/>
  <c r="H94" i="8"/>
  <c r="I94" i="8"/>
  <c r="H95" i="8"/>
  <c r="I95" i="8"/>
  <c r="H96" i="8"/>
  <c r="I96" i="8"/>
  <c r="H97" i="8"/>
  <c r="I97" i="8"/>
  <c r="H98" i="8"/>
  <c r="I98" i="8"/>
  <c r="H84" i="8" l="1"/>
  <c r="I41" i="8"/>
  <c r="I34" i="8"/>
  <c r="H34" i="8"/>
  <c r="I73" i="8"/>
  <c r="F8" i="8"/>
  <c r="H73" i="8"/>
  <c r="H68" i="8"/>
  <c r="H81" i="8"/>
  <c r="I68" i="8"/>
  <c r="H36" i="8"/>
  <c r="H41" i="8"/>
  <c r="E8" i="8"/>
  <c r="D8" i="8"/>
  <c r="I61" i="8"/>
  <c r="C8" i="8"/>
  <c r="I36" i="8"/>
  <c r="H26" i="8"/>
  <c r="I9" i="8"/>
  <c r="I84" i="8"/>
  <c r="H29" i="8"/>
  <c r="I26" i="8"/>
  <c r="C9" i="6"/>
  <c r="D9" i="6"/>
  <c r="E9" i="6"/>
  <c r="F9" i="6"/>
  <c r="H10" i="6"/>
  <c r="I10" i="6"/>
  <c r="C11" i="6"/>
  <c r="D11" i="6"/>
  <c r="H11" i="6" s="1"/>
  <c r="E11" i="6"/>
  <c r="F11" i="6"/>
  <c r="I11" i="6" s="1"/>
  <c r="H12" i="6"/>
  <c r="I12" i="6"/>
  <c r="C13" i="6"/>
  <c r="D13" i="6"/>
  <c r="E13" i="6"/>
  <c r="F13" i="6"/>
  <c r="I13" i="6" s="1"/>
  <c r="H14" i="6"/>
  <c r="I14" i="6"/>
  <c r="H15" i="6"/>
  <c r="I15" i="6"/>
  <c r="H16" i="6"/>
  <c r="I16" i="6"/>
  <c r="H17" i="6"/>
  <c r="I17" i="6"/>
  <c r="C18" i="6"/>
  <c r="D18" i="6"/>
  <c r="E18" i="6"/>
  <c r="F18" i="6"/>
  <c r="H18" i="6" s="1"/>
  <c r="H19" i="6"/>
  <c r="I19" i="6"/>
  <c r="C20" i="6"/>
  <c r="D20" i="6"/>
  <c r="E20" i="6"/>
  <c r="F20" i="6"/>
  <c r="G20" i="6"/>
  <c r="H21" i="6"/>
  <c r="I21" i="6"/>
  <c r="H22" i="6"/>
  <c r="I22" i="6"/>
  <c r="C23" i="6"/>
  <c r="D23" i="6"/>
  <c r="E23" i="6"/>
  <c r="F23" i="6"/>
  <c r="H23" i="6" s="1"/>
  <c r="H24" i="6"/>
  <c r="I24" i="6"/>
  <c r="H25" i="6"/>
  <c r="I25" i="6"/>
  <c r="C26" i="6"/>
  <c r="D26" i="6"/>
  <c r="E26" i="6"/>
  <c r="F26" i="6"/>
  <c r="H26" i="6"/>
  <c r="I26" i="6"/>
  <c r="H27" i="6"/>
  <c r="I27" i="6"/>
  <c r="C28" i="6"/>
  <c r="D28" i="6"/>
  <c r="E28" i="6"/>
  <c r="F28" i="6"/>
  <c r="G28" i="6"/>
  <c r="H28" i="6"/>
  <c r="I28" i="6"/>
  <c r="H29" i="6"/>
  <c r="I29" i="6"/>
  <c r="H30" i="6"/>
  <c r="I30" i="6"/>
  <c r="C31" i="6"/>
  <c r="D31" i="6"/>
  <c r="E31" i="6"/>
  <c r="F31" i="6"/>
  <c r="H31" i="6" s="1"/>
  <c r="H32" i="6"/>
  <c r="I32" i="6"/>
  <c r="H33" i="6"/>
  <c r="I33" i="6"/>
  <c r="H34" i="6"/>
  <c r="I34" i="6"/>
  <c r="H35" i="6"/>
  <c r="I35" i="6"/>
  <c r="H36" i="6"/>
  <c r="I36" i="6"/>
  <c r="H37" i="6"/>
  <c r="I37" i="6"/>
  <c r="H38" i="6"/>
  <c r="I38" i="6"/>
  <c r="H39" i="6"/>
  <c r="I39" i="6"/>
  <c r="H40" i="6"/>
  <c r="I40" i="6"/>
  <c r="H41" i="6"/>
  <c r="I41" i="6"/>
  <c r="H42" i="6"/>
  <c r="I42" i="6"/>
  <c r="H43" i="6"/>
  <c r="I43" i="6"/>
  <c r="H44" i="6"/>
  <c r="I44" i="6"/>
  <c r="H45" i="6"/>
  <c r="I45" i="6"/>
  <c r="H46" i="6"/>
  <c r="I46" i="6"/>
  <c r="H47" i="6"/>
  <c r="I47" i="6"/>
  <c r="H48" i="6"/>
  <c r="I48" i="6"/>
  <c r="H49" i="6"/>
  <c r="I49" i="6"/>
  <c r="H50" i="6"/>
  <c r="I50" i="6"/>
  <c r="H51" i="6"/>
  <c r="I51" i="6"/>
  <c r="H52" i="6"/>
  <c r="I52" i="6"/>
  <c r="H53" i="6"/>
  <c r="I53" i="6"/>
  <c r="H54" i="6"/>
  <c r="I54" i="6"/>
  <c r="H55" i="6"/>
  <c r="I55" i="6"/>
  <c r="H56" i="6"/>
  <c r="I56" i="6"/>
  <c r="H57" i="6"/>
  <c r="I57" i="6"/>
  <c r="H58" i="6"/>
  <c r="I58" i="6"/>
  <c r="H59" i="6"/>
  <c r="I59" i="6"/>
  <c r="C60" i="6"/>
  <c r="D60" i="6"/>
  <c r="H60" i="6" s="1"/>
  <c r="E60" i="6"/>
  <c r="F60" i="6"/>
  <c r="I60" i="6"/>
  <c r="H61" i="6"/>
  <c r="I61" i="6"/>
  <c r="H62" i="6"/>
  <c r="I62" i="6"/>
  <c r="H63" i="6"/>
  <c r="I63" i="6"/>
  <c r="H64" i="6"/>
  <c r="I64" i="6"/>
  <c r="H65" i="6"/>
  <c r="I65" i="6"/>
  <c r="H66" i="6"/>
  <c r="I66" i="6"/>
  <c r="H67" i="6"/>
  <c r="I67" i="6"/>
  <c r="H68" i="6"/>
  <c r="I68" i="6"/>
  <c r="H69" i="6"/>
  <c r="I69" i="6"/>
  <c r="H70" i="6"/>
  <c r="I70" i="6"/>
  <c r="H71" i="6"/>
  <c r="I71" i="6"/>
  <c r="H72" i="6"/>
  <c r="I72" i="6"/>
  <c r="H73" i="6"/>
  <c r="I73" i="6"/>
  <c r="C74" i="6"/>
  <c r="D74" i="6"/>
  <c r="H74" i="6" s="1"/>
  <c r="E74" i="6"/>
  <c r="I74" i="6"/>
  <c r="H75" i="6"/>
  <c r="I75" i="6"/>
  <c r="C76" i="6"/>
  <c r="D76" i="6"/>
  <c r="H76" i="6" s="1"/>
  <c r="E76" i="6"/>
  <c r="I76" i="6" s="1"/>
  <c r="F76" i="6"/>
  <c r="H77" i="6"/>
  <c r="I77" i="6"/>
  <c r="H78" i="6"/>
  <c r="I78" i="6"/>
  <c r="C79" i="6"/>
  <c r="D79" i="6"/>
  <c r="E79" i="6"/>
  <c r="F79" i="6"/>
  <c r="I79" i="6" s="1"/>
  <c r="H79" i="6"/>
  <c r="H80" i="6"/>
  <c r="I80" i="6"/>
  <c r="H81" i="6"/>
  <c r="I81" i="6"/>
  <c r="H82" i="6"/>
  <c r="I82" i="6"/>
  <c r="H20" i="6" l="1"/>
  <c r="D8" i="6"/>
  <c r="H13" i="6"/>
  <c r="F8" i="6"/>
  <c r="I8" i="6" s="1"/>
  <c r="E8" i="6"/>
  <c r="C8" i="6"/>
  <c r="I8" i="8"/>
  <c r="H8" i="8"/>
  <c r="H8" i="6"/>
  <c r="I23" i="6"/>
  <c r="I9" i="6"/>
  <c r="I20" i="6"/>
  <c r="H9" i="6"/>
  <c r="I31" i="6"/>
  <c r="I18" i="6"/>
  <c r="F8" i="5" l="1"/>
  <c r="C9" i="5"/>
  <c r="C8" i="5" s="1"/>
  <c r="D9" i="5"/>
  <c r="D8" i="5" s="1"/>
  <c r="H8" i="5" s="1"/>
  <c r="E9" i="5"/>
  <c r="I9" i="5" s="1"/>
  <c r="F9" i="5"/>
  <c r="H9" i="5" s="1"/>
  <c r="H10" i="5"/>
  <c r="I10" i="5"/>
  <c r="C11" i="5"/>
  <c r="D11" i="5"/>
  <c r="E11" i="5"/>
  <c r="I11" i="5" s="1"/>
  <c r="F11" i="5"/>
  <c r="H11" i="5" s="1"/>
  <c r="H12" i="5"/>
  <c r="I12" i="5"/>
  <c r="C13" i="5"/>
  <c r="D13" i="5"/>
  <c r="E13" i="5"/>
  <c r="I13" i="5" s="1"/>
  <c r="F13" i="5"/>
  <c r="H13" i="5" s="1"/>
  <c r="H14" i="5"/>
  <c r="I14" i="5"/>
  <c r="C15" i="5"/>
  <c r="D15" i="5"/>
  <c r="E15" i="5"/>
  <c r="I15" i="5" s="1"/>
  <c r="F15" i="5"/>
  <c r="H15" i="5" s="1"/>
  <c r="H16" i="5"/>
  <c r="I16" i="5"/>
  <c r="C17" i="5"/>
  <c r="D17" i="5"/>
  <c r="E17" i="5"/>
  <c r="I17" i="5" s="1"/>
  <c r="F17" i="5"/>
  <c r="H17" i="5" s="1"/>
  <c r="H18" i="5"/>
  <c r="I18" i="5"/>
  <c r="H19" i="5"/>
  <c r="I19" i="5"/>
  <c r="H20" i="5"/>
  <c r="I20" i="5"/>
  <c r="H21" i="5"/>
  <c r="I21" i="5"/>
  <c r="H22" i="5"/>
  <c r="I22" i="5"/>
  <c r="H23" i="5"/>
  <c r="I23" i="5"/>
  <c r="H24" i="5"/>
  <c r="I24" i="5"/>
  <c r="H25" i="5"/>
  <c r="I25" i="5"/>
  <c r="E8" i="5" l="1"/>
  <c r="I8" i="5"/>
  <c r="C9" i="4"/>
  <c r="D9" i="4"/>
  <c r="E9" i="4"/>
  <c r="F9" i="4"/>
  <c r="H9" i="4" s="1"/>
  <c r="G9" i="4"/>
  <c r="H10" i="4"/>
  <c r="I10" i="4"/>
  <c r="C11" i="4"/>
  <c r="D11" i="4"/>
  <c r="E11" i="4"/>
  <c r="F11" i="4"/>
  <c r="H12" i="4"/>
  <c r="I12" i="4"/>
  <c r="C13" i="4"/>
  <c r="D13" i="4"/>
  <c r="E13" i="4"/>
  <c r="F13" i="4"/>
  <c r="H14" i="4"/>
  <c r="I14" i="4"/>
  <c r="H15" i="4"/>
  <c r="I15" i="4"/>
  <c r="H16" i="4"/>
  <c r="I16" i="4"/>
  <c r="H17" i="4"/>
  <c r="I17" i="4"/>
  <c r="C18" i="4"/>
  <c r="D18" i="4"/>
  <c r="E18" i="4"/>
  <c r="F18" i="4"/>
  <c r="H18" i="4"/>
  <c r="I18" i="4"/>
  <c r="H19" i="4"/>
  <c r="I19" i="4"/>
  <c r="H20" i="4"/>
  <c r="I20" i="4"/>
  <c r="H21" i="4"/>
  <c r="I21" i="4"/>
  <c r="H22" i="4"/>
  <c r="I22" i="4"/>
  <c r="H23" i="4"/>
  <c r="I23" i="4"/>
  <c r="H24" i="4"/>
  <c r="I24" i="4"/>
  <c r="H25" i="4"/>
  <c r="I25" i="4"/>
  <c r="H26" i="4"/>
  <c r="I26" i="4"/>
  <c r="H27" i="4"/>
  <c r="I27" i="4"/>
  <c r="H28" i="4"/>
  <c r="I28" i="4"/>
  <c r="H29" i="4"/>
  <c r="I29" i="4"/>
  <c r="C30" i="4"/>
  <c r="D30" i="4"/>
  <c r="H30" i="4" s="1"/>
  <c r="E30" i="4"/>
  <c r="I30" i="4" s="1"/>
  <c r="F30" i="4"/>
  <c r="H31" i="4"/>
  <c r="I31" i="4"/>
  <c r="C32" i="4"/>
  <c r="D32" i="4"/>
  <c r="E32" i="4"/>
  <c r="F32" i="4"/>
  <c r="I32" i="4" s="1"/>
  <c r="H33" i="4"/>
  <c r="I33" i="4"/>
  <c r="C34" i="4"/>
  <c r="D34" i="4"/>
  <c r="E34" i="4"/>
  <c r="F34" i="4"/>
  <c r="I34" i="4"/>
  <c r="H35" i="4"/>
  <c r="I35" i="4"/>
  <c r="H36" i="4"/>
  <c r="I36" i="4"/>
  <c r="H37" i="4"/>
  <c r="I37" i="4"/>
  <c r="H38" i="4"/>
  <c r="I38" i="4"/>
  <c r="H39" i="4"/>
  <c r="I39" i="4"/>
  <c r="H40" i="4"/>
  <c r="I40" i="4"/>
  <c r="H41" i="4"/>
  <c r="I41" i="4"/>
  <c r="H42" i="4"/>
  <c r="I42" i="4"/>
  <c r="H43" i="4"/>
  <c r="I43" i="4"/>
  <c r="C44" i="4"/>
  <c r="D44" i="4"/>
  <c r="E44" i="4"/>
  <c r="F44" i="4"/>
  <c r="I44" i="4"/>
  <c r="H45" i="4"/>
  <c r="I45" i="4"/>
  <c r="C46" i="4"/>
  <c r="D46" i="4"/>
  <c r="E46" i="4"/>
  <c r="F46" i="4"/>
  <c r="I46" i="4"/>
  <c r="H47" i="4"/>
  <c r="I47" i="4"/>
  <c r="H48" i="4"/>
  <c r="I48" i="4"/>
  <c r="C49" i="4"/>
  <c r="D49" i="4"/>
  <c r="E49" i="4"/>
  <c r="F49" i="4"/>
  <c r="H49" i="4" s="1"/>
  <c r="G49" i="4"/>
  <c r="H50" i="4"/>
  <c r="I50" i="4"/>
  <c r="H32" i="4" l="1"/>
  <c r="H34" i="4"/>
  <c r="G8" i="4"/>
  <c r="H44" i="4"/>
  <c r="H46" i="4"/>
  <c r="F8" i="4"/>
  <c r="H8" i="4" s="1"/>
  <c r="E8" i="4"/>
  <c r="D8" i="4"/>
  <c r="H13" i="4"/>
  <c r="C8" i="4"/>
  <c r="I13" i="4"/>
  <c r="I11" i="4"/>
  <c r="I9" i="4"/>
  <c r="H11" i="4"/>
  <c r="I49" i="4"/>
  <c r="I8" i="4" l="1"/>
  <c r="G8" i="3"/>
  <c r="H8" i="3"/>
  <c r="I8" i="3"/>
  <c r="J8" i="3"/>
  <c r="L9" i="3"/>
  <c r="M9" i="3"/>
  <c r="L10" i="3"/>
  <c r="M10" i="3"/>
  <c r="L11" i="3"/>
  <c r="M11" i="3"/>
  <c r="L12" i="3"/>
  <c r="M12" i="3"/>
  <c r="L13" i="3"/>
  <c r="M13" i="3"/>
  <c r="L14" i="3"/>
  <c r="M14" i="3"/>
  <c r="L15" i="3"/>
  <c r="M15" i="3"/>
  <c r="L16" i="3"/>
  <c r="M16" i="3"/>
  <c r="L17" i="3"/>
  <c r="M17" i="3"/>
  <c r="L18" i="3"/>
  <c r="M18" i="3"/>
  <c r="L19" i="3"/>
  <c r="M19" i="3"/>
  <c r="K20" i="3"/>
  <c r="K19" i="3" s="1"/>
  <c r="K18" i="3" s="1"/>
  <c r="K17" i="3" s="1"/>
  <c r="L20" i="3"/>
  <c r="M20" i="3"/>
  <c r="L21" i="3"/>
  <c r="M21" i="3"/>
  <c r="L22" i="3"/>
  <c r="M22" i="3"/>
  <c r="L23" i="3"/>
  <c r="M23" i="3"/>
  <c r="K24" i="3"/>
  <c r="L24" i="3"/>
  <c r="M24" i="3"/>
  <c r="L25" i="3"/>
  <c r="M25" i="3"/>
  <c r="L26" i="3"/>
  <c r="M26" i="3"/>
  <c r="L27" i="3"/>
  <c r="M27" i="3"/>
  <c r="K28" i="3"/>
  <c r="L28" i="3"/>
  <c r="M28" i="3"/>
  <c r="L29" i="3"/>
  <c r="M29" i="3"/>
  <c r="L30" i="3"/>
  <c r="M30" i="3"/>
  <c r="L31" i="3"/>
  <c r="M31" i="3"/>
  <c r="L32" i="3"/>
  <c r="M32" i="3"/>
  <c r="L33" i="3"/>
  <c r="M33" i="3"/>
  <c r="K34" i="3"/>
  <c r="L34" i="3"/>
  <c r="M34" i="3"/>
  <c r="L35" i="3"/>
  <c r="M35" i="3"/>
  <c r="L36" i="3"/>
  <c r="M36" i="3"/>
  <c r="L37" i="3"/>
  <c r="M37" i="3"/>
  <c r="L38" i="3"/>
  <c r="M38" i="3"/>
  <c r="L39" i="3"/>
  <c r="M39" i="3"/>
  <c r="L40" i="3"/>
  <c r="M40" i="3"/>
  <c r="L41" i="3"/>
  <c r="M41" i="3"/>
  <c r="L42" i="3"/>
  <c r="M42" i="3"/>
  <c r="K43" i="3"/>
  <c r="L43" i="3"/>
  <c r="M43" i="3"/>
  <c r="L44" i="3"/>
  <c r="M44" i="3"/>
  <c r="L45" i="3"/>
  <c r="M45" i="3"/>
  <c r="K46" i="3"/>
  <c r="L46" i="3"/>
  <c r="M46" i="3"/>
  <c r="L47" i="3"/>
  <c r="M47" i="3"/>
  <c r="L48" i="3"/>
  <c r="M48" i="3"/>
  <c r="L49" i="3"/>
  <c r="M49" i="3"/>
  <c r="L50" i="3"/>
  <c r="M50" i="3"/>
  <c r="L51" i="3"/>
  <c r="M51" i="3"/>
  <c r="L52" i="3"/>
  <c r="M52" i="3"/>
  <c r="L53" i="3"/>
  <c r="M53" i="3"/>
  <c r="L54" i="3"/>
  <c r="M54" i="3"/>
  <c r="L55" i="3"/>
  <c r="M55" i="3"/>
  <c r="L56" i="3"/>
  <c r="M56" i="3"/>
  <c r="L57" i="3"/>
  <c r="M57" i="3"/>
  <c r="L58" i="3"/>
  <c r="M58" i="3"/>
  <c r="L59"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K88" i="3"/>
  <c r="L88" i="3"/>
  <c r="M88" i="3"/>
  <c r="K89" i="3"/>
  <c r="L89" i="3"/>
  <c r="M89" i="3"/>
  <c r="L90" i="3"/>
  <c r="M90" i="3"/>
  <c r="L91" i="3"/>
  <c r="M91" i="3"/>
  <c r="L92" i="3"/>
  <c r="M92" i="3"/>
  <c r="L93" i="3"/>
  <c r="M93" i="3"/>
  <c r="L94" i="3"/>
  <c r="M94" i="3"/>
  <c r="L95" i="3"/>
  <c r="M95" i="3"/>
  <c r="L96" i="3"/>
  <c r="M96" i="3"/>
  <c r="L97" i="3"/>
  <c r="M97" i="3"/>
  <c r="K98" i="3"/>
  <c r="K97" i="3" s="1"/>
  <c r="K96" i="3" s="1"/>
  <c r="L98" i="3"/>
  <c r="M98" i="3"/>
  <c r="K99"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K129" i="3"/>
  <c r="K122" i="3" s="1"/>
  <c r="L129" i="3"/>
  <c r="M129" i="3"/>
  <c r="L130" i="3"/>
  <c r="M130" i="3"/>
  <c r="L131" i="3"/>
  <c r="M131" i="3"/>
  <c r="L132" i="3"/>
  <c r="M132" i="3"/>
  <c r="L133" i="3"/>
  <c r="M133" i="3"/>
  <c r="L134" i="3"/>
  <c r="M134" i="3"/>
  <c r="L135" i="3"/>
  <c r="M135" i="3"/>
  <c r="L136" i="3"/>
  <c r="M136" i="3"/>
  <c r="L137" i="3"/>
  <c r="M137" i="3"/>
  <c r="L138" i="3"/>
  <c r="M138" i="3"/>
  <c r="L139" i="3"/>
  <c r="M139" i="3"/>
  <c r="K140" i="3"/>
  <c r="K137" i="3" s="1"/>
  <c r="K136" i="3" s="1"/>
  <c r="L140" i="3"/>
  <c r="M140" i="3"/>
  <c r="L141" i="3"/>
  <c r="M141" i="3"/>
  <c r="L142" i="3"/>
  <c r="M142" i="3"/>
  <c r="L143" i="3"/>
  <c r="M143" i="3"/>
  <c r="L144" i="3"/>
  <c r="M144" i="3"/>
  <c r="L145" i="3"/>
  <c r="M145" i="3"/>
  <c r="L146" i="3"/>
  <c r="M146" i="3"/>
  <c r="L147" i="3"/>
  <c r="M147" i="3"/>
  <c r="K148" i="3"/>
  <c r="L148" i="3"/>
  <c r="M148" i="3"/>
  <c r="L149" i="3"/>
  <c r="M149" i="3"/>
  <c r="L150" i="3"/>
  <c r="M150" i="3"/>
  <c r="L151" i="3"/>
  <c r="M151" i="3"/>
  <c r="K152" i="3"/>
  <c r="K151" i="3" s="1"/>
  <c r="L152" i="3"/>
  <c r="M152" i="3"/>
  <c r="L153" i="3"/>
  <c r="M153" i="3"/>
  <c r="L154" i="3"/>
  <c r="M154" i="3"/>
  <c r="L155" i="3"/>
  <c r="M155" i="3"/>
  <c r="L156" i="3"/>
  <c r="M156" i="3"/>
  <c r="L157" i="3"/>
  <c r="M157" i="3"/>
  <c r="L158" i="3"/>
  <c r="M158" i="3"/>
  <c r="K159" i="3"/>
  <c r="K158" i="3" s="1"/>
  <c r="L159" i="3"/>
  <c r="M159" i="3"/>
  <c r="L160" i="3"/>
  <c r="M160" i="3"/>
  <c r="L161" i="3"/>
  <c r="M161" i="3"/>
  <c r="L162" i="3"/>
  <c r="M162" i="3"/>
  <c r="L163" i="3"/>
  <c r="M163" i="3"/>
  <c r="L164" i="3"/>
  <c r="M164" i="3"/>
  <c r="L165" i="3"/>
  <c r="M165" i="3"/>
  <c r="L166" i="3"/>
  <c r="M166" i="3"/>
  <c r="K167"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K181" i="3"/>
  <c r="K172" i="3" s="1"/>
  <c r="K171" i="3" s="1"/>
  <c r="L181" i="3"/>
  <c r="M181" i="3"/>
  <c r="L182" i="3"/>
  <c r="M182" i="3"/>
  <c r="L183" i="3"/>
  <c r="M183" i="3"/>
  <c r="L184" i="3"/>
  <c r="M184" i="3"/>
  <c r="L185" i="3"/>
  <c r="M185" i="3"/>
  <c r="L186" i="3"/>
  <c r="M186" i="3"/>
  <c r="L187" i="3"/>
  <c r="M187" i="3"/>
  <c r="K188" i="3"/>
  <c r="L188" i="3"/>
  <c r="M188" i="3"/>
  <c r="L189" i="3"/>
  <c r="M189" i="3"/>
  <c r="L190" i="3"/>
  <c r="M190" i="3"/>
  <c r="L191" i="3"/>
  <c r="M191" i="3"/>
  <c r="K192" i="3"/>
  <c r="K184" i="3" s="1"/>
  <c r="K183" i="3" s="1"/>
  <c r="L192" i="3"/>
  <c r="M192" i="3"/>
  <c r="L193" i="3"/>
  <c r="M193" i="3"/>
  <c r="L194" i="3"/>
  <c r="M194" i="3"/>
  <c r="L195" i="3"/>
  <c r="M195" i="3"/>
  <c r="L196" i="3"/>
  <c r="M196" i="3"/>
  <c r="L197" i="3"/>
  <c r="M197" i="3"/>
  <c r="K198" i="3"/>
  <c r="K197" i="3" s="1"/>
  <c r="K196" i="3" s="1"/>
  <c r="K195" i="3" s="1"/>
  <c r="L198" i="3"/>
  <c r="M198" i="3"/>
  <c r="L199" i="3"/>
  <c r="M199" i="3"/>
  <c r="L200" i="3"/>
  <c r="M200" i="3"/>
  <c r="L201" i="3"/>
  <c r="M201" i="3"/>
  <c r="L202" i="3"/>
  <c r="M202" i="3"/>
  <c r="L203" i="3"/>
  <c r="M203" i="3"/>
  <c r="L204" i="3"/>
  <c r="M204" i="3"/>
  <c r="L205" i="3"/>
  <c r="M205" i="3"/>
  <c r="L206" i="3"/>
  <c r="M206" i="3"/>
  <c r="L207" i="3"/>
  <c r="M207" i="3"/>
  <c r="L208" i="3"/>
  <c r="M208" i="3"/>
  <c r="L209" i="3"/>
  <c r="M209" i="3"/>
  <c r="L210" i="3"/>
  <c r="M210" i="3"/>
  <c r="L211" i="3"/>
  <c r="M211" i="3"/>
  <c r="L212" i="3"/>
  <c r="M212" i="3"/>
  <c r="L213" i="3"/>
  <c r="M213" i="3"/>
  <c r="L214" i="3"/>
  <c r="M214" i="3"/>
  <c r="L215" i="3"/>
  <c r="M215" i="3"/>
  <c r="K216" i="3"/>
  <c r="L216" i="3"/>
  <c r="M216" i="3"/>
  <c r="L217" i="3"/>
  <c r="M217" i="3"/>
  <c r="L218" i="3"/>
  <c r="M218" i="3"/>
  <c r="L219" i="3"/>
  <c r="M219" i="3"/>
  <c r="L220" i="3"/>
  <c r="M220" i="3"/>
  <c r="L221" i="3"/>
  <c r="M221" i="3"/>
  <c r="K157" i="3" l="1"/>
  <c r="L8" i="3"/>
  <c r="K143" i="3"/>
  <c r="K142" i="3" s="1"/>
  <c r="M8" i="3"/>
  <c r="H72" i="2" l="1"/>
  <c r="I72" i="2"/>
  <c r="F9" i="2"/>
  <c r="I90" i="2"/>
  <c r="H90" i="2"/>
  <c r="F89" i="2"/>
  <c r="E89" i="2"/>
  <c r="I89" i="2" s="1"/>
  <c r="D89" i="2"/>
  <c r="H89" i="2" s="1"/>
  <c r="C89" i="2"/>
  <c r="I88" i="2"/>
  <c r="H88" i="2"/>
  <c r="I87" i="2"/>
  <c r="H87" i="2"/>
  <c r="F86" i="2"/>
  <c r="E86" i="2"/>
  <c r="D86" i="2"/>
  <c r="C86" i="2"/>
  <c r="I85" i="2"/>
  <c r="H85" i="2"/>
  <c r="I84" i="2"/>
  <c r="H84" i="2"/>
  <c r="F83" i="2"/>
  <c r="E83" i="2"/>
  <c r="D83" i="2"/>
  <c r="H83" i="2" s="1"/>
  <c r="C83" i="2"/>
  <c r="I82" i="2"/>
  <c r="H82" i="2"/>
  <c r="F81" i="2"/>
  <c r="E81" i="2"/>
  <c r="D81" i="2"/>
  <c r="H81" i="2" s="1"/>
  <c r="C81" i="2"/>
  <c r="I80" i="2"/>
  <c r="H80" i="2"/>
  <c r="I79" i="2"/>
  <c r="H79" i="2"/>
  <c r="I78" i="2"/>
  <c r="H78" i="2"/>
  <c r="I77" i="2"/>
  <c r="H77" i="2"/>
  <c r="I76" i="2"/>
  <c r="H76" i="2"/>
  <c r="I75" i="2"/>
  <c r="H75" i="2"/>
  <c r="I74" i="2"/>
  <c r="H74" i="2"/>
  <c r="I73" i="2"/>
  <c r="H73" i="2"/>
  <c r="I71" i="2"/>
  <c r="H71" i="2"/>
  <c r="I70" i="2"/>
  <c r="H70" i="2"/>
  <c r="I69" i="2"/>
  <c r="H69" i="2"/>
  <c r="F68" i="2"/>
  <c r="E68" i="2"/>
  <c r="I68" i="2" s="1"/>
  <c r="D68" i="2"/>
  <c r="C68" i="2"/>
  <c r="I67" i="2"/>
  <c r="H67" i="2"/>
  <c r="F66" i="2"/>
  <c r="E66" i="2"/>
  <c r="D66" i="2"/>
  <c r="H66" i="2" s="1"/>
  <c r="C66" i="2"/>
  <c r="I65" i="2"/>
  <c r="H65" i="2"/>
  <c r="I64" i="2"/>
  <c r="H64" i="2"/>
  <c r="I63" i="2"/>
  <c r="H63" i="2"/>
  <c r="I62" i="2"/>
  <c r="H62" i="2"/>
  <c r="I61" i="2"/>
  <c r="H61" i="2"/>
  <c r="I60" i="2"/>
  <c r="H60" i="2"/>
  <c r="I59" i="2"/>
  <c r="H59" i="2"/>
  <c r="I58" i="2"/>
  <c r="H58" i="2"/>
  <c r="F57" i="2"/>
  <c r="E57" i="2"/>
  <c r="D57" i="2"/>
  <c r="C57" i="2"/>
  <c r="I56" i="2"/>
  <c r="H56" i="2"/>
  <c r="I55" i="2"/>
  <c r="H55" i="2"/>
  <c r="I54" i="2"/>
  <c r="H54" i="2"/>
  <c r="F53" i="2"/>
  <c r="E53" i="2"/>
  <c r="D53" i="2"/>
  <c r="C53" i="2"/>
  <c r="I52" i="2"/>
  <c r="H52" i="2"/>
  <c r="I51" i="2"/>
  <c r="H51" i="2"/>
  <c r="I50" i="2"/>
  <c r="H50" i="2"/>
  <c r="I49" i="2"/>
  <c r="H49" i="2"/>
  <c r="I48" i="2"/>
  <c r="H48" i="2"/>
  <c r="I47" i="2"/>
  <c r="H47" i="2"/>
  <c r="F46" i="2"/>
  <c r="H46" i="2" s="1"/>
  <c r="E46" i="2"/>
  <c r="D46" i="2"/>
  <c r="C46" i="2"/>
  <c r="I45" i="2"/>
  <c r="H45" i="2"/>
  <c r="I44" i="2"/>
  <c r="H44" i="2"/>
  <c r="I43" i="2"/>
  <c r="H43" i="2"/>
  <c r="I42" i="2"/>
  <c r="H42" i="2"/>
  <c r="I41" i="2"/>
  <c r="H41" i="2"/>
  <c r="I40" i="2"/>
  <c r="H40" i="2"/>
  <c r="I39" i="2"/>
  <c r="H39" i="2"/>
  <c r="I38" i="2"/>
  <c r="H38" i="2"/>
  <c r="I37" i="2"/>
  <c r="H37" i="2"/>
  <c r="F36" i="2"/>
  <c r="I36" i="2" s="1"/>
  <c r="E36" i="2"/>
  <c r="D36" i="2"/>
  <c r="C36" i="2"/>
  <c r="I35" i="2"/>
  <c r="H35" i="2"/>
  <c r="I34" i="2"/>
  <c r="H34" i="2"/>
  <c r="I33" i="2"/>
  <c r="H33" i="2"/>
  <c r="F32" i="2"/>
  <c r="E32" i="2"/>
  <c r="D32" i="2"/>
  <c r="C32" i="2"/>
  <c r="I31" i="2"/>
  <c r="H31" i="2"/>
  <c r="I30" i="2"/>
  <c r="H30" i="2"/>
  <c r="I29" i="2"/>
  <c r="H29" i="2"/>
  <c r="I28" i="2"/>
  <c r="H28" i="2"/>
  <c r="G27" i="2"/>
  <c r="F27" i="2"/>
  <c r="H27" i="2" s="1"/>
  <c r="E27" i="2"/>
  <c r="I27" i="2" s="1"/>
  <c r="D27" i="2"/>
  <c r="C27" i="2"/>
  <c r="I26" i="2"/>
  <c r="H26" i="2"/>
  <c r="I25" i="2"/>
  <c r="H25" i="2"/>
  <c r="I24" i="2"/>
  <c r="H24" i="2"/>
  <c r="I23" i="2"/>
  <c r="H23" i="2"/>
  <c r="F22" i="2"/>
  <c r="E22" i="2"/>
  <c r="I22" i="2" s="1"/>
  <c r="D22" i="2"/>
  <c r="C22" i="2"/>
  <c r="I21" i="2"/>
  <c r="H21" i="2"/>
  <c r="I20" i="2"/>
  <c r="H20" i="2"/>
  <c r="I19" i="2"/>
  <c r="H19" i="2"/>
  <c r="I18" i="2"/>
  <c r="H18" i="2"/>
  <c r="I17" i="2"/>
  <c r="H17" i="2"/>
  <c r="I16" i="2"/>
  <c r="H16" i="2"/>
  <c r="I15" i="2"/>
  <c r="H15" i="2"/>
  <c r="I14" i="2"/>
  <c r="H14" i="2"/>
  <c r="I13" i="2"/>
  <c r="H13" i="2"/>
  <c r="I12" i="2"/>
  <c r="H12" i="2"/>
  <c r="F11" i="2"/>
  <c r="E11" i="2"/>
  <c r="I11" i="2" s="1"/>
  <c r="D11" i="2"/>
  <c r="H11" i="2" s="1"/>
  <c r="C11" i="2"/>
  <c r="I10" i="2"/>
  <c r="H10" i="2"/>
  <c r="D9" i="2"/>
  <c r="H9" i="2" s="1"/>
  <c r="E9" i="2"/>
  <c r="I9" i="2" s="1"/>
  <c r="C9" i="2"/>
  <c r="I81" i="2"/>
  <c r="I66" i="2"/>
  <c r="I46" i="2"/>
  <c r="I86" i="2" l="1"/>
  <c r="H68" i="2"/>
  <c r="H32" i="2"/>
  <c r="I83" i="2"/>
  <c r="H53" i="2"/>
  <c r="H36" i="2"/>
  <c r="D8" i="2"/>
  <c r="F8" i="2"/>
  <c r="H8" i="2" s="1"/>
  <c r="C8" i="2"/>
  <c r="H86" i="2"/>
  <c r="H57" i="2"/>
  <c r="I32" i="2"/>
  <c r="I57" i="2"/>
  <c r="E8" i="2"/>
  <c r="H22" i="2"/>
  <c r="I53" i="2"/>
  <c r="I8" i="2" l="1"/>
</calcChain>
</file>

<file path=xl/sharedStrings.xml><?xml version="1.0" encoding="utf-8"?>
<sst xmlns="http://schemas.openxmlformats.org/spreadsheetml/2006/main" count="1541" uniqueCount="949">
  <si>
    <t>Informes Sobre la Situación Económica, las Finanzas Públicas y la Deuda Pública, Anexos</t>
  </si>
  <si>
    <t>Avance en el ejercicio del presupuesto</t>
  </si>
  <si>
    <t>Aprobado 
anual</t>
  </si>
  <si>
    <t>Autorizado anual</t>
  </si>
  <si>
    <t>Autorizado al periodo</t>
  </si>
  <si>
    <t>Porcentaje de avance</t>
  </si>
  <si>
    <t>Ramo</t>
  </si>
  <si>
    <t>Autorizado  al periodo</t>
  </si>
  <si>
    <t>(a)</t>
  </si>
  <si>
    <t>(b)</t>
  </si>
  <si>
    <t>(c)</t>
  </si>
  <si>
    <t>(d)</t>
  </si>
  <si>
    <t>TOTAL</t>
  </si>
  <si>
    <t>06 Hacienda y Crédito Público (CDI)</t>
  </si>
  <si>
    <t>Cuotas, Apoyos y Aportaciones a Organismos Internacionales</t>
  </si>
  <si>
    <t>08 Agricultura, Ganadería,  Desarrollo Rural, Pesca y Alimentación</t>
  </si>
  <si>
    <t>09 Comunicaciones y Transportes</t>
  </si>
  <si>
    <t>Estudios y proyectos de construcción de caminos rurales y carreteras alimentadoras</t>
  </si>
  <si>
    <t>Programa de Empleo Temporal (PET)</t>
  </si>
  <si>
    <t>10 Economía</t>
  </si>
  <si>
    <t>Fondo de Microfinanciamiento a Mujeres Rurales (FOMMUR)</t>
  </si>
  <si>
    <t>11 Educación Pública</t>
  </si>
  <si>
    <t>Prestación de Servicios de Educación Inicial y Básica Comunitaria</t>
  </si>
  <si>
    <t>Normar los servicios educativos</t>
  </si>
  <si>
    <t>Programa Nacional de Becas</t>
  </si>
  <si>
    <t>Programa de fortalecimiento de la calidad en instituciones educativas</t>
  </si>
  <si>
    <t>12 Salud</t>
  </si>
  <si>
    <t>Atención de la Salud Reproductiva y la Igualdad de Género en Salud</t>
  </si>
  <si>
    <t>Programa Comunidades Saludables</t>
  </si>
  <si>
    <t>15 Desarrollo Agrario, Territorial y Urbano</t>
  </si>
  <si>
    <t>Programa de vivienda digna</t>
  </si>
  <si>
    <t>Fomento al desarrollo agrario</t>
  </si>
  <si>
    <t>16 Medio Ambiente y Recursos Naturales</t>
  </si>
  <si>
    <t>Planeación, Dirección y Evaluación Ambiental</t>
  </si>
  <si>
    <t>Programa de Conservación para el Desarrollo Sostenible (PROCODES)</t>
  </si>
  <si>
    <t>Programa para la Construcción y Rehabilitación de Sistemas de Agua Potable y Saneamiento en Zonas Rurales</t>
  </si>
  <si>
    <t>Programa Nacional Forestal Pago por Servicios Ambientales</t>
  </si>
  <si>
    <t>Programa Nacional Forestal-Desarrollo Forestal</t>
  </si>
  <si>
    <t>19 Aportaciones a Seguridad Social</t>
  </si>
  <si>
    <t>20 Desarrollo Social</t>
  </si>
  <si>
    <t>Programa de Abasto Social de Leche a cargo de Liconsa, S.A. de C.V.</t>
  </si>
  <si>
    <t>Programa de Opciones Productivas</t>
  </si>
  <si>
    <t>Programas del Fondo Nacional de Fomento a las Artesanías (FONART)</t>
  </si>
  <si>
    <t>Programa 3 x 1 para Migrantes</t>
  </si>
  <si>
    <t>Programa de Coinversión Social</t>
  </si>
  <si>
    <t>Programa de estancias infantiles para apoyar a madres trabajadoras</t>
  </si>
  <si>
    <t>Programa para el Desarrollo de Zonas Prioritarias</t>
  </si>
  <si>
    <t>23 Provisiones Salariales y Económicas</t>
  </si>
  <si>
    <t>Fondo de Apoyo a Migrantes</t>
  </si>
  <si>
    <t>33 Aportaciones Federales para Entidades Federativas y Municipios</t>
  </si>
  <si>
    <t>FAIS Municipal y de las Demarcaciones Territoriales del Distrito Federal</t>
  </si>
  <si>
    <t>35 Comisión Nacional de los Derechos Humanos</t>
  </si>
  <si>
    <t>Protección de los Derechos Humanos de Indígenas en Reclusión</t>
  </si>
  <si>
    <t>38 Consejo Nacional de Ciencia y Tecnología</t>
  </si>
  <si>
    <t>Programa Presupuestario</t>
  </si>
  <si>
    <r>
      <t xml:space="preserve">Gasto pagado </t>
    </r>
    <r>
      <rPr>
        <vertAlign val="superscript"/>
        <sz val="7"/>
        <color theme="1"/>
        <rFont val="Soberana Sans"/>
        <family val="3"/>
      </rPr>
      <t>1_/</t>
    </r>
  </si>
  <si>
    <t>Fuente: Dependencias y entidades de la Administración Pública Federal.</t>
  </si>
  <si>
    <t>PROSPERA Programa de Inclusión Social</t>
  </si>
  <si>
    <t>F031</t>
  </si>
  <si>
    <t>M001</t>
  </si>
  <si>
    <t>O001</t>
  </si>
  <si>
    <t>P013</t>
  </si>
  <si>
    <t>R099</t>
  </si>
  <si>
    <t>S178</t>
  </si>
  <si>
    <t>S179</t>
  </si>
  <si>
    <t>S249</t>
  </si>
  <si>
    <t>U011</t>
  </si>
  <si>
    <t>S088</t>
  </si>
  <si>
    <t>S089</t>
  </si>
  <si>
    <t>S258</t>
  </si>
  <si>
    <t>S259</t>
  </si>
  <si>
    <t>S016</t>
  </si>
  <si>
    <t>S017</t>
  </si>
  <si>
    <t>S021</t>
  </si>
  <si>
    <t>E066</t>
  </si>
  <si>
    <t>G001</t>
  </si>
  <si>
    <t>P001</t>
  </si>
  <si>
    <t>P003</t>
  </si>
  <si>
    <t>S072</t>
  </si>
  <si>
    <t>S243</t>
  </si>
  <si>
    <t>S244</t>
  </si>
  <si>
    <t>S245</t>
  </si>
  <si>
    <t>P017</t>
  </si>
  <si>
    <t>S037</t>
  </si>
  <si>
    <t>S200</t>
  </si>
  <si>
    <t>U005</t>
  </si>
  <si>
    <t>S058</t>
  </si>
  <si>
    <t>S117</t>
  </si>
  <si>
    <t>F002</t>
  </si>
  <si>
    <t>K135</t>
  </si>
  <si>
    <t>P002</t>
  </si>
  <si>
    <t>S046</t>
  </si>
  <si>
    <t>S071</t>
  </si>
  <si>
    <t>S075</t>
  </si>
  <si>
    <t>S219</t>
  </si>
  <si>
    <t>U022</t>
  </si>
  <si>
    <t>U036</t>
  </si>
  <si>
    <t>S038</t>
  </si>
  <si>
    <t>S052</t>
  </si>
  <si>
    <t>S053</t>
  </si>
  <si>
    <t>S054</t>
  </si>
  <si>
    <t>S057</t>
  </si>
  <si>
    <t>S061</t>
  </si>
  <si>
    <t xml:space="preserve">S070 </t>
  </si>
  <si>
    <t>S118</t>
  </si>
  <si>
    <t>S174</t>
  </si>
  <si>
    <t>S176</t>
  </si>
  <si>
    <t>S216</t>
  </si>
  <si>
    <t>U033</t>
  </si>
  <si>
    <t>I004</t>
  </si>
  <si>
    <t>I006</t>
  </si>
  <si>
    <t>E010</t>
  </si>
  <si>
    <t>E022</t>
  </si>
  <si>
    <t>Actividades de apoyo administrativo</t>
  </si>
  <si>
    <t>Programa de Apoyo a la Educación Indígena</t>
  </si>
  <si>
    <t>Programa para el Mejoramiento de la Producción y la Productividad Indígena</t>
  </si>
  <si>
    <t>Programa de Derechos Indígenas</t>
  </si>
  <si>
    <t>Programa de Apoyo para la Productividad de la Mujer Emprendedora</t>
  </si>
  <si>
    <t>Fondo para el Apoyo a Proyectos Productivos en Núcleos Agrarios (FAPPA)</t>
  </si>
  <si>
    <t>Programa Integral de Desarrollo Rural</t>
  </si>
  <si>
    <t>Programa de Fomento a la Agricultura</t>
  </si>
  <si>
    <t>K031</t>
  </si>
  <si>
    <t>Proyectos de infraestructura económica de carreteras alimentadoras y caminos rurales</t>
  </si>
  <si>
    <t>K037</t>
  </si>
  <si>
    <t>Conservación de infraestructura de caminos rurales y carreteras alimentadoras</t>
  </si>
  <si>
    <t>K039</t>
  </si>
  <si>
    <t>Programa de Fomento a la Economía Social</t>
  </si>
  <si>
    <t>Programa Nacional de Financiamiento al Microempresario</t>
  </si>
  <si>
    <t>E064</t>
  </si>
  <si>
    <t>Atención a la Demanda de Educación para Adultos (INEA)</t>
  </si>
  <si>
    <t>Diseño y aplicación de la política educativa</t>
  </si>
  <si>
    <t>Fortalecimiento a la educación y la cultura indígena</t>
  </si>
  <si>
    <t>Programa para la Inclusión y la Equidad Educativa</t>
  </si>
  <si>
    <t>Unidades Médicas Móviles</t>
  </si>
  <si>
    <t>Seguro Popular</t>
  </si>
  <si>
    <t>Programa de Vivienda Rural</t>
  </si>
  <si>
    <t>Infraestructura de riego y Temporal Tecnificado</t>
  </si>
  <si>
    <t>Programa IMSS-PROSPERA</t>
  </si>
  <si>
    <t>Programa de Abasto Rural a cargo de Diconsa, S.A. de C.V. (DICONSA)</t>
  </si>
  <si>
    <t>Pensión para Adultos Mayores</t>
  </si>
  <si>
    <t xml:space="preserve">FAM Asistencia Social </t>
  </si>
  <si>
    <t>Promover los Derechos Humanos de los pueblos y las comunidades indígenas</t>
  </si>
  <si>
    <t>Apoyos institucionales para actividades científicas, tecnológicas y de innovación.</t>
  </si>
  <si>
    <t>Programa de Infraestructura Indígena</t>
  </si>
  <si>
    <t>Actividades de apoyo a la función pública y buen gobierno</t>
  </si>
  <si>
    <t>04 Gobernación</t>
  </si>
  <si>
    <t>P020</t>
  </si>
  <si>
    <t>Conducción de la Política con los Pueblos Indígenas</t>
  </si>
  <si>
    <t>K025</t>
  </si>
  <si>
    <t>Proyectos de inmuebles (oficinas administrativas)</t>
  </si>
  <si>
    <t>Nota: Las sumas parciales pueden no coincidir con el total, así como los cálculos porcentuales, debido al redondeo de las cifras.</t>
  </si>
  <si>
    <t>n.a.: No aplica.</t>
  </si>
  <si>
    <t>Enero - Junio</t>
  </si>
  <si>
    <t>Segundo Trimestre de 2015</t>
  </si>
  <si>
    <t xml:space="preserve">Fomento del patrimonio cultural Indígena  </t>
  </si>
  <si>
    <t xml:space="preserve">Planeación y Articulación de la Acción Pública hacia los Pueblos Indígenas  </t>
  </si>
  <si>
    <t xml:space="preserve">Programa hacia la igualdad y la sustentabilidad ambiental  </t>
  </si>
  <si>
    <t>Tribunales Agrarios</t>
  </si>
  <si>
    <t>Registro Agrario Nacional</t>
  </si>
  <si>
    <t>Procuraduría Agraria</t>
  </si>
  <si>
    <t>Dependencia SEDATU</t>
  </si>
  <si>
    <t>Desarrollo Agrario, Territorial y Urbano</t>
  </si>
  <si>
    <t>SNICS</t>
  </si>
  <si>
    <t>SIAP</t>
  </si>
  <si>
    <t>SENASICA (Incluye obra pública de inspección)</t>
  </si>
  <si>
    <t>INCA RURAL</t>
  </si>
  <si>
    <t>FIRCO</t>
  </si>
  <si>
    <t>FEESA</t>
  </si>
  <si>
    <t>Dependencia SAGARPA</t>
  </si>
  <si>
    <t>CONAZA</t>
  </si>
  <si>
    <t>CONAPESCA</t>
  </si>
  <si>
    <t>Comité Nal. para el Desarrollo Sustentable de la Caña de Azúcar</t>
  </si>
  <si>
    <t>ASERCA</t>
  </si>
  <si>
    <t>Agricultura, Ganadería, Desarrollo Rural, Pesca y Alimentación</t>
  </si>
  <si>
    <t>Gasto Administrativo</t>
  </si>
  <si>
    <t>Administrativa</t>
  </si>
  <si>
    <t>Fondo de Apoyo para los Núcleos Agrarios sin Regularizar (FANAR)</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</si>
  <si>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</si>
  <si>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</si>
  <si>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</si>
  <si>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</si>
  <si>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</si>
  <si>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</si>
  <si>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</si>
  <si>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</si>
  <si>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Seguro Médico Siglo XXI</t>
  </si>
  <si>
    <t>PROSPERA Salud</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</si>
  <si>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</si>
  <si>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</si>
  <si>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</si>
  <si>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</si>
  <si>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</si>
  <si>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</si>
  <si>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</si>
  <si>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</si>
  <si>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Infraestructura Hidroagrícola</t>
  </si>
  <si>
    <t>IMTA</t>
  </si>
  <si>
    <t>Medio Ambiente y Recursos Naturales</t>
  </si>
  <si>
    <t>Caminos Rurales</t>
  </si>
  <si>
    <t>Infraestructura</t>
  </si>
  <si>
    <t>Comunicaciones y Transportes</t>
  </si>
  <si>
    <t>Programa de infraestructura en el medio rural</t>
  </si>
  <si>
    <t>Programa Alimentario</t>
  </si>
  <si>
    <t>PROSPERA Alimentación</t>
  </si>
  <si>
    <t>Programa de Abasto Rural a cargo de DICONSA S.A. de C.V.</t>
  </si>
  <si>
    <t>Desarrollo Social</t>
  </si>
  <si>
    <t>Vinculación con Organismos de la Sociedad Civil</t>
  </si>
  <si>
    <t>Proyecto Estratégico de Seguridad Alimentaria (PESA)</t>
  </si>
  <si>
    <t>Modernización Sustentable de la Agricultura Tradicional (MASAGRO)</t>
  </si>
  <si>
    <t>Fomento al Consumo de Productos Pesqueros y Acuícolas</t>
  </si>
  <si>
    <t>Programa de Fomento a la Productividad Pesquera y Acuícola</t>
  </si>
  <si>
    <t>Programa de Incentivos para Productores de Maíz y Frijol (PIMAF)</t>
  </si>
  <si>
    <t>Programa de Derecho a la Alimentación</t>
  </si>
  <si>
    <t>PROSPERA Desarrollo Social</t>
  </si>
  <si>
    <t>Jornaleros Agrícolas</t>
  </si>
  <si>
    <t>Atención a la población agraria</t>
  </si>
  <si>
    <t>Vivienda Rural</t>
  </si>
  <si>
    <t>Atención a Indígenas (CDI)</t>
  </si>
  <si>
    <t>Hacienda y Crédito Público</t>
  </si>
  <si>
    <t>Atención a migrantes</t>
  </si>
  <si>
    <t>Relaciones Exteriores</t>
  </si>
  <si>
    <t>Programa de atención a la pobreza en el medio rural</t>
  </si>
  <si>
    <t>Social</t>
  </si>
  <si>
    <t>PET</t>
  </si>
  <si>
    <t>Trabajadores Agrícolas Temporales</t>
  </si>
  <si>
    <t>Trabajo y Previsión Social</t>
  </si>
  <si>
    <t>Programa de mejoramiento de condiciones laborales en el medio rural</t>
  </si>
  <si>
    <t>Laboral</t>
  </si>
  <si>
    <t>Universidad Autónoma Agraria Antonio Narro</t>
  </si>
  <si>
    <t>Programa Educativo Rural</t>
  </si>
  <si>
    <t>PROSPERA Educación</t>
  </si>
  <si>
    <t>Infraestructura Educativa Tecnológica</t>
  </si>
  <si>
    <t>Educación Agropecuaria</t>
  </si>
  <si>
    <t>Desarrollo de Capacidades Educación</t>
  </si>
  <si>
    <t>Educación Pública</t>
  </si>
  <si>
    <t>Universidad Autónoma Chapingo</t>
  </si>
  <si>
    <t>Instituto Nacional de Pesca (INAPESCA)</t>
  </si>
  <si>
    <t>Instituto Nacional de Investigaciones Forestales, Agrícolas y Pecuarias (INIFAP)</t>
  </si>
  <si>
    <t>CSAEGRO</t>
  </si>
  <si>
    <t>Colegio de Postgraduados</t>
  </si>
  <si>
    <t>Programa de Educación e Investigación</t>
  </si>
  <si>
    <t>Educativa</t>
  </si>
  <si>
    <t>Vida Silvestre</t>
  </si>
  <si>
    <t>PROFEPA</t>
  </si>
  <si>
    <t>PET (Incendios Forestales)</t>
  </si>
  <si>
    <t>Desarrollo Regional Sustentable</t>
  </si>
  <si>
    <t>Protección al medio ambiente en el medio rural</t>
  </si>
  <si>
    <t>Forestal</t>
  </si>
  <si>
    <t>Conservación y Uso Sustentable de Suelo y Agua (COUSSA)</t>
  </si>
  <si>
    <t>Repoblamiento y Recría Pecuaria</t>
  </si>
  <si>
    <t>PROGAN Productivo</t>
  </si>
  <si>
    <t>Infraestructura y equipo del repoblamiento</t>
  </si>
  <si>
    <t>Bioeseguridad pecuaria</t>
  </si>
  <si>
    <t>Programa de Fomento Ganadero</t>
  </si>
  <si>
    <t>PROPESCA</t>
  </si>
  <si>
    <t>Soporte para la Vigilancia de los Recursos Pesqueros y Acuícolas</t>
  </si>
  <si>
    <t>Ordenamiento Pesquero y Acuícola Integral y Sustentable</t>
  </si>
  <si>
    <t>Desarrollo Estratégico de la Acuacultura</t>
  </si>
  <si>
    <t>Reconversión y Productividad</t>
  </si>
  <si>
    <t>Bioenergía y Sustentabilidad</t>
  </si>
  <si>
    <t>Programa de Sustentabilidad de los Recursos Naturales</t>
  </si>
  <si>
    <t>Medio Ambiente</t>
  </si>
  <si>
    <t>Fondo Nacional de Fomento a las Artesanías (FONART)</t>
  </si>
  <si>
    <t>Apoyos a Jóvenes para la Productividad de Futuras Empresas Rurales</t>
  </si>
  <si>
    <t>Programa de Prevención y Manejo de Riesgos</t>
  </si>
  <si>
    <t>Ecoturismo y Turismo Rural</t>
  </si>
  <si>
    <t>Turismo</t>
  </si>
  <si>
    <t>Programa Nacional de Financiamiento al Microempresario (PRONAFIM) y Fondo Nacional Emprendedor</t>
  </si>
  <si>
    <t>Economía</t>
  </si>
  <si>
    <t>Fortalecimiento a Organizaciones Rurales</t>
  </si>
  <si>
    <t>Extensionismo Rural</t>
  </si>
  <si>
    <t>Extensión e Innovación Productiva</t>
  </si>
  <si>
    <t>Desarrollo Integral de Cadenas de Valor</t>
  </si>
  <si>
    <t>Desarrollo de Zonas Áridas (PRODEZA)</t>
  </si>
  <si>
    <t>Coordinación para la Integración de Proyectos</t>
  </si>
  <si>
    <t>Capacitación y Extensión de Educación Agropecuaria</t>
  </si>
  <si>
    <t>Atención a Desastres Naturales en el Sector Agropecuario y Pesquero</t>
  </si>
  <si>
    <t>Agricultura Familiar, Periurbana y de Traspatio</t>
  </si>
  <si>
    <t>Rastros TIF</t>
  </si>
  <si>
    <t>Programa de Sanidad e Inocuidad Agroalimentaria</t>
  </si>
  <si>
    <t>Sistema Nacional de Agroparques</t>
  </si>
  <si>
    <t>Programa Regional de Desarrollo previsto en el PND</t>
  </si>
  <si>
    <t>Productividad Agroalimentaria</t>
  </si>
  <si>
    <t>Planeación de Proyectos (Mapa de Proyectos)</t>
  </si>
  <si>
    <t>Información Estadística y Estudios (SNIDRUS)</t>
  </si>
  <si>
    <t>Fortalecimiento a la Cadena Productiva</t>
  </si>
  <si>
    <t>Desarrollo Productivo Sur Sureste</t>
  </si>
  <si>
    <t>Certificación para la Productividad Agroalimentaria</t>
  </si>
  <si>
    <t>Acceso al Financiamiento Productivo y Competitivo</t>
  </si>
  <si>
    <t>Programa de Productividad y Competitividad Agroalimentaria</t>
  </si>
  <si>
    <t>Recursos Zoogenéticos</t>
  </si>
  <si>
    <t>Recursos Genéticos Agrícolas</t>
  </si>
  <si>
    <t>Recursos Genéticos Acuícolas</t>
  </si>
  <si>
    <t>Minería Social</t>
  </si>
  <si>
    <t>Innovación y Transferencia de Tecnología Ganadera</t>
  </si>
  <si>
    <t>Innovación para el Desarrollo Tecnológico Aplicado</t>
  </si>
  <si>
    <t>Programa de Innovación, Investigación, Desarrollo Tecnológico y Educación</t>
  </si>
  <si>
    <t>Programa de mantenimiento de praderas y reconversión a praderas</t>
  </si>
  <si>
    <t>Sistemas Producto Pecuarios</t>
  </si>
  <si>
    <t>Programa Porcino (PROPOR)</t>
  </si>
  <si>
    <t>Programa de Perforación y equipamiento de Pozos ganaderos</t>
  </si>
  <si>
    <t>Productividad Pecuaria (Reproducción y material genético pecuario)</t>
  </si>
  <si>
    <t>Productividad Pecuaria (Manejo de ganado)</t>
  </si>
  <si>
    <t>Productividad Pecuaria (Ganado Alimentario)</t>
  </si>
  <si>
    <t>Manejo Postproducción Pecuario (infraestructura, maquinaria y equipo postproductivo pecuario)</t>
  </si>
  <si>
    <t>Manejo Postproducción Pecuario (incentivos a la postproducción pecuaria)</t>
  </si>
  <si>
    <t>Integración Productiva y Comercial Pesquera y Acuícola</t>
  </si>
  <si>
    <t>Impulso a la Capitalización Pesquera y Acuícola</t>
  </si>
  <si>
    <t>Tecnificación del Riego</t>
  </si>
  <si>
    <t>Sistemas Producto Agrícolas (SISPROA)</t>
  </si>
  <si>
    <t>Producción Intensiva y Cubiertas Agrícolas (PROCURA)</t>
  </si>
  <si>
    <t>PROCAFE e Impulso Productivo al Café</t>
  </si>
  <si>
    <t>PROAGRO Productivo</t>
  </si>
  <si>
    <t>Desarrollo de Cluster Agroalimentario (AGROCLUSTER)</t>
  </si>
  <si>
    <t>Agroproducción Integral</t>
  </si>
  <si>
    <t>Agroincentivos</t>
  </si>
  <si>
    <t>Programa de Concurrencia con las Entidades Federativas</t>
  </si>
  <si>
    <t>Programa de Apoyo a la Productividad de la Mujer Emprendedora</t>
  </si>
  <si>
    <t>Programa de Fomento a la Inversión y Productividad</t>
  </si>
  <si>
    <t>Coinversión Social</t>
  </si>
  <si>
    <t>Apoyo a organizaciones sociales</t>
  </si>
  <si>
    <t>Programa de Desarrollo de Capacidades, Innovación Tecnológica y Extensionismo</t>
  </si>
  <si>
    <t>Promoción Comercial y Fomento a las Exportaciones</t>
  </si>
  <si>
    <t>Incentivos a la Comercialización</t>
  </si>
  <si>
    <t>Programa de Comercialización y Desarrollo de Mercados</t>
  </si>
  <si>
    <t>Competitividad</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</si>
  <si>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</si>
  <si>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</si>
  <si>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</si>
  <si>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</si>
  <si>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</si>
  <si>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Programa de financiamiento y aseguramiento al medio rural</t>
  </si>
  <si>
    <t>Financiera</t>
  </si>
  <si>
    <t>Autorizado
al periodo</t>
  </si>
  <si>
    <t>Programa PEC / Ramo / Componente / Subcomponente / Rama Productiva</t>
  </si>
  <si>
    <t>Vertiente</t>
  </si>
  <si>
    <t>ANEXO 11 DEL DPEF 2015
EVOLUCIÓN DE LAS EROGACIONES CORRESPONDIENTES AL PROGRAMA ESPECIAL CONCURRENTE PARA EL DESARROLLO RURAL SUSTENTABLE
Enero - junio
(Millones de pesos)</t>
  </si>
  <si>
    <t>Atención a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</si>
  <si>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</si>
  <si>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</si>
  <si>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de las Personas con discapacidad</t>
  </si>
  <si>
    <t>Consejo Nacional para el Desarrollo y la Inclusión de las Personas con Discapacidad</t>
  </si>
  <si>
    <t>Servicios a grupos con necesidades especiales</t>
  </si>
  <si>
    <t>Seguro de vida para jefas de familia</t>
  </si>
  <si>
    <t>Programa de Apoyo a las Instancias de Mujeres en las Entidades Federativas, para Implementar y Ejecutar Programas de Prevención de la Violencia Contra las Mujeres</t>
  </si>
  <si>
    <t>Generación y articulación de políticas públicas integrales de juventud</t>
  </si>
  <si>
    <t xml:space="preserve">20 Desarrollo Social </t>
  </si>
  <si>
    <t>Fomento de la equidad de género y la no discriminación en el mercado laboral</t>
  </si>
  <si>
    <t>Instituto Nacional de Rehabilitación</t>
  </si>
  <si>
    <t>Servicios de Atención a Población Vulnerable</t>
  </si>
  <si>
    <t>Programa para la Protección y el Desarrollo Integral de la Infancia</t>
  </si>
  <si>
    <t xml:space="preserve">Programa de Desarrollo Comunitario "Comunidad DIFerente" </t>
  </si>
  <si>
    <t>Programa de Atención a Personas con Discapacidad</t>
  </si>
  <si>
    <t>Programa de Atención a Familias y Población Vulnerable</t>
  </si>
  <si>
    <t>Prevención y atención de VIH/SIDA y otras ITS</t>
  </si>
  <si>
    <t>Formación y desarrollo profesional de recursos humanos especializados para la salud</t>
  </si>
  <si>
    <t>Asistencia social y protección del paciente</t>
  </si>
  <si>
    <r>
      <t>12 Salud</t>
    </r>
    <r>
      <rPr>
        <b/>
        <vertAlign val="superscript"/>
        <sz val="6"/>
        <color theme="1"/>
        <rFont val="Soberana Sans"/>
        <family val="3"/>
      </rPr>
      <t xml:space="preserve"> </t>
    </r>
  </si>
  <si>
    <t>Programa de Escuela Segura</t>
  </si>
  <si>
    <t>Apoyos a centros y organizaciones de educación</t>
  </si>
  <si>
    <t xml:space="preserve">11 Educación Pública </t>
  </si>
  <si>
    <t>Protección y asistencia consular</t>
  </si>
  <si>
    <t>05 Relaciones Exteriores</t>
  </si>
  <si>
    <t>Consejo Nacional para Prevenir la Discriminación</t>
  </si>
  <si>
    <t xml:space="preserve">TOTAL </t>
  </si>
  <si>
    <t>SegundoTrimestre de 2015</t>
  </si>
  <si>
    <t>Comisión Nacional para el Uso Eficiente de la Energía</t>
  </si>
  <si>
    <t>Instituto de Investigaciones Eléctricas</t>
  </si>
  <si>
    <r>
      <t xml:space="preserve">Pemex-Petroquímica   </t>
    </r>
    <r>
      <rPr>
        <vertAlign val="superscript"/>
        <sz val="6"/>
        <rFont val="Soberana Sans"/>
        <family val="3"/>
      </rPr>
      <t>3/</t>
    </r>
  </si>
  <si>
    <t xml:space="preserve">Pemex-Gas y Petroquímica Básica </t>
  </si>
  <si>
    <t>Pemex-Refinación</t>
  </si>
  <si>
    <t>Pemex-Exploración y Producción</t>
  </si>
  <si>
    <r>
      <t xml:space="preserve">Comisión Federal de Electricidad   </t>
    </r>
    <r>
      <rPr>
        <vertAlign val="superscript"/>
        <sz val="6"/>
        <rFont val="Soberana Sans"/>
        <family val="3"/>
      </rPr>
      <t>2/</t>
    </r>
  </si>
  <si>
    <t>Secretaría de Energía</t>
  </si>
  <si>
    <t>18 Energía</t>
  </si>
  <si>
    <t>Procuraduría Federal de Protección al Ambiente</t>
  </si>
  <si>
    <t>Dirección General de Desarrollo de la Infraestructura Física</t>
  </si>
  <si>
    <t>Dirección General de Fibras Naturales y Biocombustibles</t>
  </si>
  <si>
    <t>08 Agricultura, Ganadería, Desarrollo Rural, Pesca y Alimentación</t>
  </si>
  <si>
    <t xml:space="preserve">Dirección General de Recursos Materiales y Servicios Generales </t>
  </si>
  <si>
    <t>Unidad Responsable</t>
  </si>
  <si>
    <t>Innovación tecnológica para negocios de alto valor agregado, tecnologías precursoras y competitividad de las empresas</t>
  </si>
  <si>
    <t>U003</t>
  </si>
  <si>
    <t>Becas de posgrado y otras modalidades de apoyo a la calidad</t>
  </si>
  <si>
    <t>S190</t>
  </si>
  <si>
    <t>38   Consejo Nacional de Ciencia y Tecnología</t>
  </si>
  <si>
    <t>Fondo de Prevención de Desastres Naturales (FOPREDEN)</t>
  </si>
  <si>
    <t>N002</t>
  </si>
  <si>
    <t>Fondo de Desastres Naturales (FONDEN)</t>
  </si>
  <si>
    <t>N001</t>
  </si>
  <si>
    <t>23   Provisiones Salariales y Económicas</t>
  </si>
  <si>
    <t>Planeación y conducción de la política de turismo</t>
  </si>
  <si>
    <t>21   Turismo</t>
  </si>
  <si>
    <t>Supervisar el aprovechamiento sustentable de la energía</t>
  </si>
  <si>
    <t>G007</t>
  </si>
  <si>
    <t>Seguimiento y evaluación de políticas públicas en aprovechamiento sustentable de la energía</t>
  </si>
  <si>
    <t>P008</t>
  </si>
  <si>
    <t>Proyectos de infraestructura económica de hidrocarburos</t>
  </si>
  <si>
    <t>K002 T4N</t>
  </si>
  <si>
    <t>Promoción en materia de aprovechamiento sustentable de la energía</t>
  </si>
  <si>
    <t>F012</t>
  </si>
  <si>
    <t>Promoción de medidas para el ahorro y uso eficiente de la energía eléctrica</t>
  </si>
  <si>
    <t>F571 TOQ</t>
  </si>
  <si>
    <t>Otros proyectos</t>
  </si>
  <si>
    <t>K026 TOQ T4N</t>
  </si>
  <si>
    <t>Mantenimiento de infraestructura</t>
  </si>
  <si>
    <t>K027 T4N</t>
  </si>
  <si>
    <t>Gestión e implementación en aprovechamiento sustentable de la energía</t>
  </si>
  <si>
    <t>E009</t>
  </si>
  <si>
    <t>Fondo para la Transición Energética y Aprovechamiento Sustentable de Energía</t>
  </si>
  <si>
    <t>R003</t>
  </si>
  <si>
    <t>Dirección, coordinación y control de la operación del Sistema Eléctrico Nacional. /1</t>
  </si>
  <si>
    <t>TOM 568</t>
  </si>
  <si>
    <t>Coordinación de la implementación de la política energética y de las entidades del sector electricidad</t>
  </si>
  <si>
    <t>Conducción de la política energética</t>
  </si>
  <si>
    <t>18   Energía</t>
  </si>
  <si>
    <t>Tunel Emisor Oriente y Planta de Tratamiento Atotonilco</t>
  </si>
  <si>
    <t>K131</t>
  </si>
  <si>
    <t>Regulación Ambiental</t>
  </si>
  <si>
    <t>G003</t>
  </si>
  <si>
    <t>Programa Nacional Forestal-Protección Forestal</t>
  </si>
  <si>
    <t>E014</t>
  </si>
  <si>
    <t>Programa hacia la igualdad y la sustentabilidad ambiental</t>
  </si>
  <si>
    <t>Programa de Vigilancia Comunitaria en Áreas Naturales Protegidas y Zonas de Influencia</t>
  </si>
  <si>
    <t>U024</t>
  </si>
  <si>
    <t>Programa de Tratamiento de Aguas Residuales</t>
  </si>
  <si>
    <t>S218</t>
  </si>
  <si>
    <t>Programa de Inversión en Infraestructura Social y de Protección Ambiental</t>
  </si>
  <si>
    <t>K138</t>
  </si>
  <si>
    <t>Programa de Inspección y Vigilancia en Materia de Medio Ambiente y Recursos Naturales</t>
  </si>
  <si>
    <t>G005</t>
  </si>
  <si>
    <t>Programa de Desarrollo Institucional y Ambiental</t>
  </si>
  <si>
    <t>U021</t>
  </si>
  <si>
    <t>Prevención y gestión integral de residuos</t>
  </si>
  <si>
    <t>U012</t>
  </si>
  <si>
    <t>Políticas de Investigación de Cambio Climático</t>
  </si>
  <si>
    <t>Normatividad Ambiental e Instrumentos de Fomento para el Desarrollo Sustentable</t>
  </si>
  <si>
    <t>G030</t>
  </si>
  <si>
    <t>Investigación en  Cambio Climático, sustentabilidad ambiental y crecimiento verde</t>
  </si>
  <si>
    <t>E015</t>
  </si>
  <si>
    <t>Investigación científica y tecnológica</t>
  </si>
  <si>
    <t>Insentivos Para la Operación de Plantas de Trtamiento de Aguas Residuales</t>
  </si>
  <si>
    <t>U031</t>
  </si>
  <si>
    <t xml:space="preserve">Fomento para la Conservación y Aprovechamiento Sustentable de la Vida Silvestre </t>
  </si>
  <si>
    <t>U020</t>
  </si>
  <si>
    <t>Fomento a Programas de Calidad del Aire y Verificación Vehicular</t>
  </si>
  <si>
    <t>G026</t>
  </si>
  <si>
    <t>Fideicomisos Ambientales</t>
  </si>
  <si>
    <t>R015</t>
  </si>
  <si>
    <t>Consolidar el Sistema Nacional de Áreas Naturales Protegidas</t>
  </si>
  <si>
    <t>G013</t>
  </si>
  <si>
    <t>Capacitación Ambiental y Desarrollo Sustentable</t>
  </si>
  <si>
    <t>E005</t>
  </si>
  <si>
    <t xml:space="preserve">16   Medio Ambiente y Recursos Naturales </t>
  </si>
  <si>
    <t>Programa de Reordenamiento y Rescate de Unidades Habitacionales</t>
  </si>
  <si>
    <t>S253</t>
  </si>
  <si>
    <t>Programa de prevención de riesgos en los asentamientos humanos</t>
  </si>
  <si>
    <t>S237</t>
  </si>
  <si>
    <t xml:space="preserve"> 15   Desarrollo Agrario, Territorial y Urbano</t>
  </si>
  <si>
    <t>Seguridad a la Navegación y Protección al Medio Ambiente Marino</t>
  </si>
  <si>
    <t>A002</t>
  </si>
  <si>
    <t>13   Marina</t>
  </si>
  <si>
    <t>Vigilancia epidemiológica</t>
  </si>
  <si>
    <t>U009</t>
  </si>
  <si>
    <t>Protección Contra Riesgos Sanitarios</t>
  </si>
  <si>
    <t>G004</t>
  </si>
  <si>
    <t>12   Salud</t>
  </si>
  <si>
    <t>Promoción del Comercio Exterior y Atracción de Inversión Extranjera Directa</t>
  </si>
  <si>
    <t>F003</t>
  </si>
  <si>
    <t>Promoción de una cultura de consumo responsable e inteligente</t>
  </si>
  <si>
    <t>B002</t>
  </si>
  <si>
    <t>10   Economía</t>
  </si>
  <si>
    <t>Reconstrucción y Conservación de Carreteras</t>
  </si>
  <si>
    <t>K032</t>
  </si>
  <si>
    <t>09   Comunicaciones y Transportes</t>
  </si>
  <si>
    <t>S260</t>
  </si>
  <si>
    <t>S261</t>
  </si>
  <si>
    <t>08   Agricultura, Ganadería, Desarrollo Rural, Pesca y Alimentación</t>
  </si>
  <si>
    <t>06   Hacienda y Crédito Público</t>
  </si>
  <si>
    <t>Coordinación del Sistema Nacional de Protección Civil</t>
  </si>
  <si>
    <t>04   Gobernación</t>
  </si>
  <si>
    <t xml:space="preserve">Enero - Junio </t>
  </si>
  <si>
    <t xml:space="preserve">Autorizado al periodo </t>
  </si>
  <si>
    <t xml:space="preserve">Autorizado anual </t>
  </si>
  <si>
    <t xml:space="preserve">Aprobado 
anual 
 </t>
  </si>
  <si>
    <t>Segundo trimestre 2015</t>
  </si>
  <si>
    <t>Subsidios a programas para jóvenes</t>
  </si>
  <si>
    <t>Programa de Apoyo a las Instancias de Mujeres en las Entidades Federativas, Para Implementar y Ejecutar Programas de Prevención de la Violencia Contra las Mujeres</t>
  </si>
  <si>
    <t>DESARROLLO SOCIAL</t>
  </si>
  <si>
    <t>20</t>
  </si>
  <si>
    <t>Promoción del Desarrollo Humano y Planeación Institucional</t>
  </si>
  <si>
    <t>Promoción del respeto a los derechos humanos y atención a víctimas del delito</t>
  </si>
  <si>
    <t>PROCURADURÍA GENERAL DE LA REPÚBLICA</t>
  </si>
  <si>
    <t>17</t>
  </si>
  <si>
    <t>Programa de Fomento a la Urbanización Rural</t>
  </si>
  <si>
    <t>Programa de Apoyo a Jóvenes Emprendedores Agrarios. </t>
  </si>
  <si>
    <t>Rescate de espacios públicos</t>
  </si>
  <si>
    <t>Programa Hábitat</t>
  </si>
  <si>
    <t xml:space="preserve">DESARROLLO AGRARIO, TERITORIAL Y URBANO </t>
  </si>
  <si>
    <t>15</t>
  </si>
  <si>
    <t>Instrumentación de la política laboral</t>
  </si>
  <si>
    <t>Capacitación a trabajadores</t>
  </si>
  <si>
    <t>Ejecución a nivel nacional de los programas y acciones de la Política Laboral</t>
  </si>
  <si>
    <t>TRABAJO Y PREVISIÓN SOCIAL</t>
  </si>
  <si>
    <t>14</t>
  </si>
  <si>
    <t>Emplear el Poder Naval de la Federación para salvaguardar la soberanía y seguridad nacionales</t>
  </si>
  <si>
    <t>MARINA</t>
  </si>
  <si>
    <t>13</t>
  </si>
  <si>
    <t>Promoción de la salud, prevención y control de enfermedades crónicas no transmisibles, enfermedades transmisibles y lesiones</t>
  </si>
  <si>
    <t>Prevención y atención contra las adicciones</t>
  </si>
  <si>
    <t>SALUD</t>
  </si>
  <si>
    <t>12</t>
  </si>
  <si>
    <t>Programa de Expansión en la Oferta Educativa en Educación Media Superior y Superior</t>
  </si>
  <si>
    <t>Programa de Inclusión y Alfabetización Digital</t>
  </si>
  <si>
    <t>Instituciones Estatales de Cultura</t>
  </si>
  <si>
    <t>Programa Escuelas de Tiempo Completo</t>
  </si>
  <si>
    <t>Programa de Apoyo a la Infraestructura Cultural de los Estados (PAICE)</t>
  </si>
  <si>
    <t>Programa de Apoyo a las Culturas Municipales y Comunitarias (PACMYC)</t>
  </si>
  <si>
    <t>Deporte</t>
  </si>
  <si>
    <t>Cultura Física</t>
  </si>
  <si>
    <t>Programa Escuelas de Calidad</t>
  </si>
  <si>
    <t>Diseño, construcción, certificación y evaluación de la infraestructura física educativa</t>
  </si>
  <si>
    <t>Atención al deporte</t>
  </si>
  <si>
    <t>Producción y distribución de libros, materiales educativos, culturales y comerciales</t>
  </si>
  <si>
    <t>Producción y transmisión de materiales educativos y culturales</t>
  </si>
  <si>
    <t>Impulso al desarrollo de la cultura</t>
  </si>
  <si>
    <t>Formación y certificación para el trabajo</t>
  </si>
  <si>
    <t>EDUCACIÓN PÚBLICA</t>
  </si>
  <si>
    <t>11</t>
  </si>
  <si>
    <t>Fondo Nacional Emprendedor</t>
  </si>
  <si>
    <t>ECONOMÍA</t>
  </si>
  <si>
    <t>10</t>
  </si>
  <si>
    <t>COMUNICACIONES Y TRANSPORTES</t>
  </si>
  <si>
    <t>09</t>
  </si>
  <si>
    <t>Programa de igualdad entre mujeres y hombres SDN</t>
  </si>
  <si>
    <t>Sistema educativo militar</t>
  </si>
  <si>
    <t>Derechos humanos</t>
  </si>
  <si>
    <t>Programa de Seguridad Pública de la Secretaría de la Defensa Nacional</t>
  </si>
  <si>
    <t>DEFENSA NACIONAL</t>
  </si>
  <si>
    <t>07</t>
  </si>
  <si>
    <t>Detección y prevención de ilícitos financieros relacionados con el terrorismo y el lavado de dinero</t>
  </si>
  <si>
    <t>Atención a Víctimas </t>
  </si>
  <si>
    <t>HACIENDA Y CRÉDITO PÚBLICO</t>
  </si>
  <si>
    <t>06</t>
  </si>
  <si>
    <t>Programa Nacional de Prevención del Delito</t>
  </si>
  <si>
    <t>Otorgamiento de subsidios para la implementación de la reforma al sistema de justicia penal</t>
  </si>
  <si>
    <t>Otorgamiento de subsidios en materia de Seguridad Pública a Entidades Federativas, Municipios y el Distrito Federal</t>
  </si>
  <si>
    <t>Promover la Protección de los Derechos Humanos y Prevenir la Discriminación</t>
  </si>
  <si>
    <t>Fomento de la cultura de la participación ciudadana en la prevención del delito</t>
  </si>
  <si>
    <t>Mecanismo de Protección para Personas Defensoras de Derechos Humanos y Periodistas</t>
  </si>
  <si>
    <t>Promover la prevención, protección y atención en materia de trata de personas</t>
  </si>
  <si>
    <t>Coordinación con las instancias que integran el Sistema Nacional de Seguridad Pública</t>
  </si>
  <si>
    <t>Defensa de los Derechos Humanos</t>
  </si>
  <si>
    <t>Actividades para contribuir al desarrollo político y cívico social del país</t>
  </si>
  <si>
    <t>Implementación de operativos para la prevención y disuasión del delito</t>
  </si>
  <si>
    <t>Servicios de protección, custodia, vigilancia y seguridad de personas, bienes e instalaciones</t>
  </si>
  <si>
    <t>Gendarmería Nacional</t>
  </si>
  <si>
    <t>Promover la atención y prevención de la violencia contra las mujeres</t>
  </si>
  <si>
    <t>GOBERNACIÓN</t>
  </si>
  <si>
    <t>04</t>
  </si>
  <si>
    <t>Enero-junio</t>
  </si>
  <si>
    <t>U008</t>
  </si>
  <si>
    <t>S241</t>
  </si>
  <si>
    <t>S155</t>
  </si>
  <si>
    <t>S070</t>
  </si>
  <si>
    <t>E016</t>
  </si>
  <si>
    <t>E013</t>
  </si>
  <si>
    <t>S203</t>
  </si>
  <si>
    <t>S175</t>
  </si>
  <si>
    <t>S048</t>
  </si>
  <si>
    <t>E004</t>
  </si>
  <si>
    <t>E003</t>
  </si>
  <si>
    <t>P014</t>
  </si>
  <si>
    <t>E025</t>
  </si>
  <si>
    <t>U079</t>
  </si>
  <si>
    <t>E047</t>
  </si>
  <si>
    <t>E011</t>
  </si>
  <si>
    <t>S020</t>
  </si>
  <si>
    <t>A900</t>
  </si>
  <si>
    <t>E033</t>
  </si>
  <si>
    <t>U006</t>
  </si>
  <si>
    <t>P024</t>
  </si>
  <si>
    <t>P023</t>
  </si>
  <si>
    <t>P015</t>
  </si>
  <si>
    <t>Atención a la salud reproductiva</t>
  </si>
  <si>
    <t>E008 Atención a la salud reproductiva</t>
  </si>
  <si>
    <t>E008</t>
  </si>
  <si>
    <t>50 I</t>
  </si>
  <si>
    <t>FAM Infraestructura Educativa Media Superior y Superior</t>
  </si>
  <si>
    <t>I008 FAM Infraestructura Educativa Media Superior y Superior</t>
  </si>
  <si>
    <t>I008</t>
  </si>
  <si>
    <t>Educación Superior</t>
  </si>
  <si>
    <t/>
  </si>
  <si>
    <t>FAETA Educación Tecnológica</t>
  </si>
  <si>
    <t>I009 FAETA Educación Tecnológica</t>
  </si>
  <si>
    <t>I009</t>
  </si>
  <si>
    <t>Educación Media Superior</t>
  </si>
  <si>
    <t>2</t>
  </si>
  <si>
    <t>FAETA Educación de Adultos</t>
  </si>
  <si>
    <t>I010 FAETA Educación de Adultos</t>
  </si>
  <si>
    <t>I010</t>
  </si>
  <si>
    <t>FONE Servicios Personales</t>
  </si>
  <si>
    <t>I013 FONE Servicios Personales</t>
  </si>
  <si>
    <t>I013</t>
  </si>
  <si>
    <t>FONE Fondo de Compensación</t>
  </si>
  <si>
    <t>I016 FONE Fondo de Compensación</t>
  </si>
  <si>
    <t>I016</t>
  </si>
  <si>
    <t>FONE Gasto de Operación</t>
  </si>
  <si>
    <t>I015 FONE Gasto de Operación</t>
  </si>
  <si>
    <t>I015</t>
  </si>
  <si>
    <t>FONE Otros de Gasto Corriente</t>
  </si>
  <si>
    <t>I014 FONE Otros de Gasto Corriente</t>
  </si>
  <si>
    <t>I014</t>
  </si>
  <si>
    <t>FAM Infraestructura Educativa Básica</t>
  </si>
  <si>
    <t>I007 FAM Infraestructura Educativa Básica</t>
  </si>
  <si>
    <t>I007</t>
  </si>
  <si>
    <t>Educación Básica</t>
  </si>
  <si>
    <t>1</t>
  </si>
  <si>
    <t>33 A</t>
  </si>
  <si>
    <t>Prestación de servicios de educación normal en el D.F.</t>
  </si>
  <si>
    <t>E004 Prestación de servicios de educación normal en el D.F.</t>
  </si>
  <si>
    <t>25 Previsiones y Aportaciones para los Sistemas de Educación Básica, Normal, Tecnológica y de Adultos</t>
  </si>
  <si>
    <t>25 P</t>
  </si>
  <si>
    <t>Instituto Mexicano de la Juventud</t>
  </si>
  <si>
    <t>VUY</t>
  </si>
  <si>
    <t>20 D</t>
  </si>
  <si>
    <t>P002 Planeación, Dirección y Evaluación Ambiental</t>
  </si>
  <si>
    <t>16 M</t>
  </si>
  <si>
    <t>Programa de Apoyo a Jovenes para la Productividad de Futuras Empresas Rurales</t>
  </si>
  <si>
    <t>S203 Programa de Apoyo a Jovenes para la Productividad de Futuras Empresas Rurales</t>
  </si>
  <si>
    <t>S117 Programa de Vivienda Rural</t>
  </si>
  <si>
    <t>S058 Programa de vivienda digna</t>
  </si>
  <si>
    <t>15 D</t>
  </si>
  <si>
    <t>P016 Prevención y atención de VIH/SIDA y otras ITS</t>
  </si>
  <si>
    <t>P016</t>
  </si>
  <si>
    <t>E025 Prevención y atención contra las adicciones</t>
  </si>
  <si>
    <t>12 S</t>
  </si>
  <si>
    <t>Subsidios federales para organismos descentralizados estatales</t>
  </si>
  <si>
    <t>U006 Subsidios federales para organismos descentralizados estatales</t>
  </si>
  <si>
    <t>S243 Programa Nacional de Becas</t>
  </si>
  <si>
    <t>Posgrado</t>
  </si>
  <si>
    <t>4</t>
  </si>
  <si>
    <t>Apoyos para saneamiento financiero y la atención a problemas estructurales de las UPES</t>
  </si>
  <si>
    <t>U081 Apoyos para saneamiento financiero y la atención a problemas estructurales de las UPES</t>
  </si>
  <si>
    <t>U081</t>
  </si>
  <si>
    <t>U080 Apoyos a centros y organizaciones de educación</t>
  </si>
  <si>
    <t>U080</t>
  </si>
  <si>
    <t>U079 Programa de Expansión en la Oferta Educativa en Educación Media Superior y Superior</t>
  </si>
  <si>
    <t>Fondo para elevar la calidad de la educación superior</t>
  </si>
  <si>
    <t>U067 Fondo para elevar la calidad de la educación superior</t>
  </si>
  <si>
    <t>U067</t>
  </si>
  <si>
    <t>Programa de Carrera Docente (UPES)</t>
  </si>
  <si>
    <t>U040 Programa de Carrera Docente (UPES)</t>
  </si>
  <si>
    <t>U040</t>
  </si>
  <si>
    <t>Programa para el Desarrollo Profesional Docente</t>
  </si>
  <si>
    <t>S247 Programa para el Desarrollo Profesional Docente</t>
  </si>
  <si>
    <t>S247</t>
  </si>
  <si>
    <t>S245 Programa de fortalecimiento de la calidad en instituciones educativas</t>
  </si>
  <si>
    <t>S244 Programa para la Inclusión y la Equidad Educativa</t>
  </si>
  <si>
    <t>K027 Mantenimiento de infraestructura</t>
  </si>
  <si>
    <t>K027</t>
  </si>
  <si>
    <t>Proyectos de infraestructura social del sector educativo</t>
  </si>
  <si>
    <t>K009 Proyectos de infraestructura social del sector educativo</t>
  </si>
  <si>
    <t>K009</t>
  </si>
  <si>
    <t>Prestación de servicios de educación superior y posgrado</t>
  </si>
  <si>
    <t>E010 Prestación de servicios de educación superior y posgrado</t>
  </si>
  <si>
    <t>3</t>
  </si>
  <si>
    <t>S247  Programa para el Desarrollo Profesional Docente</t>
  </si>
  <si>
    <t>S072 PROSPERA Programa de Inclusión Social</t>
  </si>
  <si>
    <t>E047 Diseño, construcción, certificación y evaluación de la infraestructura física educativa</t>
  </si>
  <si>
    <t>Investigación científica y desarrollo tecnológico</t>
  </si>
  <si>
    <t>E021 Investigación científica y desarrollo tecnológico</t>
  </si>
  <si>
    <t>E021</t>
  </si>
  <si>
    <t>Programa de Formación de Recursos Humanos basados en Competencias (PROFORHCOM)</t>
  </si>
  <si>
    <t>E009 Programa de Formación de Recursos Humanos basados en Competencias (PROFORHCOM)</t>
  </si>
  <si>
    <t>Prestación de servicios de educación técnica</t>
  </si>
  <si>
    <t>E008 Prestación de servicios de educación técnica</t>
  </si>
  <si>
    <t>Prestación de servicios de educación media superior</t>
  </si>
  <si>
    <t>E007 Prestación de servicios de educación media superior</t>
  </si>
  <si>
    <t>E007</t>
  </si>
  <si>
    <t>E005 Formación y certificación para el trabajo</t>
  </si>
  <si>
    <t>S072 Programa de Desarrollo Humano Oportunidades</t>
  </si>
  <si>
    <t>11 E</t>
  </si>
  <si>
    <t>S020 Fondo Nacional Emprendedor</t>
  </si>
  <si>
    <t>Programa de Fomento a la Economía Social (FONAES)</t>
  </si>
  <si>
    <t>S017 Programa de Fomento a la Economía Social (FONAES)</t>
  </si>
  <si>
    <t>10 E</t>
  </si>
  <si>
    <t>S178 Programa de Apoyo a la Educación Indígena</t>
  </si>
  <si>
    <t>06 Hacienda y Crédito Público</t>
  </si>
  <si>
    <t>Equidad de Género</t>
  </si>
  <si>
    <t>E036</t>
  </si>
  <si>
    <t>Control del Estado de Salud de la Embarazada</t>
  </si>
  <si>
    <r>
      <t xml:space="preserve">GYN Instituto de Seguridad y Servicios Sociales de los Trabajadores del Estado   </t>
    </r>
    <r>
      <rPr>
        <b/>
        <vertAlign val="superscript"/>
        <sz val="6"/>
        <rFont val="Soberana Sans"/>
        <family val="3"/>
      </rPr>
      <t>9_/</t>
    </r>
  </si>
  <si>
    <t>Servicios de guardería</t>
  </si>
  <si>
    <r>
      <t xml:space="preserve">GYR Instituto Mexicano del Seguro Social   </t>
    </r>
    <r>
      <rPr>
        <b/>
        <vertAlign val="superscript"/>
        <sz val="6"/>
        <rFont val="Soberana Sans"/>
        <family val="3"/>
      </rPr>
      <t>9_/</t>
    </r>
  </si>
  <si>
    <t>Planeación y dirección de los procesos productivos</t>
  </si>
  <si>
    <t>R585</t>
  </si>
  <si>
    <t>Planeación, dirección, coordinación, supervisión y seguimiento a las funciones y recursos asignados para cumplir con la construcción de la infraestructura eléctrica</t>
  </si>
  <si>
    <t>P552</t>
  </si>
  <si>
    <t>F571</t>
  </si>
  <si>
    <t>Operar y mantener las líneas de transmisión y subestaciones de transformación que integran el Sistema Eléctrico Nacional, así como operar y mantener la Red Nacional de Fibra Óptica, y proporcionar servicios de telecomunicaciones</t>
  </si>
  <si>
    <t>E567</t>
  </si>
  <si>
    <t>Suministro de energéticos a las centrales generadoras de electricidad</t>
  </si>
  <si>
    <t>E563</t>
  </si>
  <si>
    <t>Operación y mantenimiento de las centrales generadoras de energía eléctrica</t>
  </si>
  <si>
    <t>E561</t>
  </si>
  <si>
    <t>Operación comercial de la Red de Fibra Óptica y apoyo tecnológico a los procesos productivos en control de calidad, sistemas informáticos y de telecomunicaciones</t>
  </si>
  <si>
    <t>E555</t>
  </si>
  <si>
    <r>
      <t xml:space="preserve">18 Energía   </t>
    </r>
    <r>
      <rPr>
        <b/>
        <vertAlign val="superscript"/>
        <sz val="6"/>
        <rFont val="Soberana Sans"/>
        <family val="3"/>
      </rPr>
      <t>9_/</t>
    </r>
  </si>
  <si>
    <t xml:space="preserve">Regulación y supervisión del otorgamiento de permisos y la administración de estos, en materia de electricidad, gas natural y gas licuado de petróleo  </t>
  </si>
  <si>
    <r>
      <t xml:space="preserve">45 Comisión Reguladora de Energía  </t>
    </r>
    <r>
      <rPr>
        <b/>
        <vertAlign val="superscript"/>
        <sz val="6"/>
        <rFont val="Soberana Sans"/>
        <family val="3"/>
      </rPr>
      <t>8_/</t>
    </r>
  </si>
  <si>
    <t>Producción y difusión de información estadística y geográfica de interés nacional</t>
  </si>
  <si>
    <t>40 Información Nacional Estadística y Geográfica</t>
  </si>
  <si>
    <t>Promover, divulgar, dar seguimiento, evaluar y monitorear la política nacional en materia de Igualdad entre mujeres y hombres, y atender asuntos de la mujer</t>
  </si>
  <si>
    <t>Otorgamiento de prerrogativas a partidos políticos, fiscalización de sus recursos y administración de los tiempos del estado en radio y televisión</t>
  </si>
  <si>
    <t>R009</t>
  </si>
  <si>
    <t>Dirección, soporte jurídico electoral y apoyo logístico</t>
  </si>
  <si>
    <t>R008</t>
  </si>
  <si>
    <t>Gestión Administrativa</t>
  </si>
  <si>
    <t xml:space="preserve">22 Instituto Federal Electoral  </t>
  </si>
  <si>
    <t xml:space="preserve">21 Turismo </t>
  </si>
  <si>
    <t xml:space="preserve">Definición y conducción de la política del desarrollo social y comunitario, así como la participación social </t>
  </si>
  <si>
    <t>20 Desarrollo social</t>
  </si>
  <si>
    <t>Apoyo Económico a Viudas de Veteranos de la Revolución Mexicana</t>
  </si>
  <si>
    <t>J014</t>
  </si>
  <si>
    <t>Regulación y supervisión de la seguridad nuclear, radiológica y física de las instalaciones nucleares y radiológicas</t>
  </si>
  <si>
    <r>
      <t>18 Energía  8</t>
    </r>
    <r>
      <rPr>
        <b/>
        <vertAlign val="superscript"/>
        <sz val="6"/>
        <rFont val="Soberana Sans"/>
        <family val="3"/>
      </rPr>
      <t>_/</t>
    </r>
  </si>
  <si>
    <t>Investigar y perseguir los delitos relativos a la Delincuencia Organizada</t>
  </si>
  <si>
    <t>Investigar y perseguir los delitos del orden federal</t>
  </si>
  <si>
    <t>E002</t>
  </si>
  <si>
    <t>17 Procuraduría General de la República</t>
  </si>
  <si>
    <t>Programa de esquema de financiamiento y subsidio federal para vivienda</t>
  </si>
  <si>
    <t>S177</t>
  </si>
  <si>
    <t>Procuración de justicia laboral</t>
  </si>
  <si>
    <t>14 Trabajo y Previsión Social</t>
  </si>
  <si>
    <t>Proyectos de infraestructura social de asistencia y seguridad social</t>
  </si>
  <si>
    <t>K012</t>
  </si>
  <si>
    <t>Administración y fomento de la educación naval</t>
  </si>
  <si>
    <t>A006</t>
  </si>
  <si>
    <t>13 Marina</t>
  </si>
  <si>
    <t>Prevención y Control de Sobrepeso, Obesidad y Diabetes</t>
  </si>
  <si>
    <t>Reducción de la mortalidad materna y calidad en la atención obstétrica</t>
  </si>
  <si>
    <t>U007</t>
  </si>
  <si>
    <t>S150</t>
  </si>
  <si>
    <t>Rectoría en Salud</t>
  </si>
  <si>
    <t>P012</t>
  </si>
  <si>
    <r>
      <t xml:space="preserve">Actividades de apoyo administrativo </t>
    </r>
    <r>
      <rPr>
        <vertAlign val="superscript"/>
        <sz val="6"/>
        <rFont val="Soberana Sans"/>
        <family val="3"/>
      </rPr>
      <t>7_/</t>
    </r>
  </si>
  <si>
    <t>Reducción de enfermedades prevenibles por vacunación</t>
  </si>
  <si>
    <t>Prestación de servicios en los diferentes niveles de atención a la salud</t>
  </si>
  <si>
    <t>E023</t>
  </si>
  <si>
    <t>Investigación y desarrollo tecnológico en salud</t>
  </si>
  <si>
    <t>Capacitación técnica y gerencial de recursos humanos para la salud</t>
  </si>
  <si>
    <t>E019</t>
  </si>
  <si>
    <t xml:space="preserve">Programa Nacional de Becas  </t>
  </si>
  <si>
    <t>Diseño y aplicación de políticas de equidad de género</t>
  </si>
  <si>
    <t>E032</t>
  </si>
  <si>
    <r>
      <t xml:space="preserve">11 Educación Pública  </t>
    </r>
    <r>
      <rPr>
        <b/>
        <vertAlign val="superscript"/>
        <sz val="6"/>
        <rFont val="Soberana Sans"/>
        <family val="3"/>
      </rPr>
      <t>6_/</t>
    </r>
  </si>
  <si>
    <t xml:space="preserve">Programa de Fomento a la Economía Social </t>
  </si>
  <si>
    <r>
      <t xml:space="preserve">Planeación, elaboración y seguimiento de las políticas y programas de la dependencia  </t>
    </r>
    <r>
      <rPr>
        <vertAlign val="superscript"/>
        <sz val="6"/>
        <rFont val="Soberana Sans"/>
        <family val="3"/>
      </rPr>
      <t>5_/</t>
    </r>
  </si>
  <si>
    <t>P006</t>
  </si>
  <si>
    <t>Definición y conducción de la política de comunicaciones y transportes</t>
  </si>
  <si>
    <t>Fondo para el Apoyo a Proyectos Productivos en Núcleos Agrarios (FAPPA)</t>
  </si>
  <si>
    <t>Registro, Control y Seguimiento de los Programas Presupuestarios</t>
  </si>
  <si>
    <t>08  Agricultura, Ganadería,  Desarrollo Rural, Pesca y Alimentación</t>
  </si>
  <si>
    <t>07 Defensa Nacional</t>
  </si>
  <si>
    <t>Fortalecimiento a la Transversalidad de la Perspectiva de Género</t>
  </si>
  <si>
    <t>S010</t>
  </si>
  <si>
    <t>Fortalecimiento de la Igualdad Sustantiva entre Mujeres y Hombres</t>
  </si>
  <si>
    <t>P010</t>
  </si>
  <si>
    <t xml:space="preserve">Atención a Víctimas </t>
  </si>
  <si>
    <t xml:space="preserve">06 Hacienda y Crédito Público </t>
  </si>
  <si>
    <t>Foros, publicaciones y actividades en materia de equidad de género</t>
  </si>
  <si>
    <r>
      <t xml:space="preserve">Actividades de apoyo administrativo </t>
    </r>
    <r>
      <rPr>
        <vertAlign val="superscript"/>
        <sz val="6"/>
        <rFont val="Soberana Sans"/>
        <family val="3"/>
      </rPr>
      <t>4_/</t>
    </r>
  </si>
  <si>
    <t>Conducción de la política en materia de Derechos Humanos</t>
  </si>
  <si>
    <t>P022</t>
  </si>
  <si>
    <t>Implementar las políticas, programas y acciones tendientes a garantizar la seguridad pública de la Nación y sus habitantes</t>
  </si>
  <si>
    <t>P021</t>
  </si>
  <si>
    <t xml:space="preserve">Promover la prevención, protección y atención en materia de trata de personas </t>
  </si>
  <si>
    <t>Planeación demográfica del país</t>
  </si>
  <si>
    <r>
      <t xml:space="preserve">H. Cámara de Senadores </t>
    </r>
    <r>
      <rPr>
        <vertAlign val="superscript"/>
        <sz val="6"/>
        <rFont val="Soberana Sans"/>
        <family val="3"/>
      </rPr>
      <t>3_/</t>
    </r>
  </si>
  <si>
    <r>
      <t xml:space="preserve">H. Cámara de Diputados </t>
    </r>
    <r>
      <rPr>
        <vertAlign val="superscript"/>
        <sz val="6"/>
        <rFont val="Soberana Sans"/>
        <family val="3"/>
      </rPr>
      <t>2_/</t>
    </r>
  </si>
  <si>
    <t xml:space="preserve">Actividades derivadas del trabajo legislativo </t>
  </si>
  <si>
    <t>R001</t>
  </si>
  <si>
    <t>01 Poder Legislativo</t>
  </si>
  <si>
    <t>Instituto de Seguridad Social para los Trabajadores del Estado</t>
  </si>
  <si>
    <t>GYN Instituto de Seguridad y Servicios Sociales de los Trabajadores del Estado</t>
  </si>
  <si>
    <t>Instituto Mexicano del Seguro Social</t>
  </si>
  <si>
    <t>GYR 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</si>
  <si>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</si>
  <si>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</si>
  <si>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</si>
  <si>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</si>
  <si>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</si>
  <si>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</si>
  <si>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</si>
  <si>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</si>
  <si>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 xml:space="preserve">Fondo de Información y Documentación para la Industria </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</si>
  <si>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</si>
  <si>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</si>
  <si>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</si>
  <si>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</si>
  <si>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</si>
  <si>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</si>
  <si>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</si>
  <si>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</si>
  <si>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</si>
  <si>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</si>
  <si>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</si>
  <si>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</si>
  <si>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</si>
  <si>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</si>
  <si>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</si>
  <si>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</si>
  <si>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</si>
  <si>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</si>
  <si>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</si>
  <si>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</si>
  <si>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Instituto de Competencia Turística</t>
  </si>
  <si>
    <t>21 Turismo</t>
  </si>
  <si>
    <t>Instituto Nacional de Investigaciones Nucleares</t>
  </si>
  <si>
    <t>Instituto Mexicano del Petróleo</t>
  </si>
  <si>
    <t>Dirección General de Planeación e Información Energéticas</t>
  </si>
  <si>
    <t>Instituto Nacional de Ciencias Penales</t>
  </si>
  <si>
    <t>Instituto Nacional de Ecología y Cambio Climático</t>
  </si>
  <si>
    <t>Instituto Mexicano de Tecnología del Agua</t>
  </si>
  <si>
    <t>Comisión Nacional Forestal</t>
  </si>
  <si>
    <t>Comisión Nacional del Agua</t>
  </si>
  <si>
    <t>Dirección General de Investigación y Desarrollo</t>
  </si>
  <si>
    <t>Sistema Nacional para el Desarrollo 
Integral de la Familia</t>
  </si>
  <si>
    <t>Laboratorio de Biológicos y Reactivos de México S.A. de C.V.</t>
  </si>
  <si>
    <t>Instituto Nacional de Salud Pública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</si>
  <si>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</si>
  <si>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</si>
  <si>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</si>
  <si>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</si>
  <si>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</si>
  <si>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</si>
  <si>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</si>
  <si>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</si>
  <si>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</si>
  <si>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</si>
  <si>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</si>
  <si>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</si>
  <si>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</si>
  <si>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</si>
  <si>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</si>
  <si>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</si>
  <si>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</si>
  <si>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</si>
  <si>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</si>
  <si>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</si>
  <si>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</si>
  <si>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</si>
  <si>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</si>
  <si>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</si>
  <si>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</si>
  <si>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</si>
  <si>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</si>
  <si>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</si>
  <si>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</si>
  <si>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</si>
  <si>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Instituto Politécnico Nacional</t>
  </si>
  <si>
    <t>Universidad Nacional Autónoma de México</t>
  </si>
  <si>
    <t>Universidad Autónoma Metropolitana</t>
  </si>
  <si>
    <t>Universidad Pedagógica Nacional</t>
  </si>
  <si>
    <t>Subsecretaría de Educación Media Superior</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</si>
  <si>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</si>
  <si>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</si>
  <si>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</si>
  <si>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</si>
  <si>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</si>
  <si>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</si>
  <si>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Industrias Ligeras</t>
  </si>
  <si>
    <t>Dirección General de Innovación, Servicios y Comercio Interior</t>
  </si>
  <si>
    <t>Procuraduría Federal del Consumidor</t>
  </si>
  <si>
    <t>Agencia Espacial Mexicana</t>
  </si>
  <si>
    <t>Instituto Mexicano del Transporte</t>
  </si>
  <si>
    <t>Instituto Nacional de Pesca</t>
  </si>
  <si>
    <t>Instituto Nacional de Investigaciones Forestales, Agrícolas y Pecuarias</t>
  </si>
  <si>
    <t>Dirección General de Productividad y Desarrollo Tecnológico</t>
  </si>
  <si>
    <t>Agencia Mexicana de Cooperación Internacional para el Desarrollo</t>
  </si>
  <si>
    <t>Centro Nacional de Prevención de Desastres</t>
  </si>
  <si>
    <t>Servicios de Estancias de Bienestar y Desarrollo Infantil</t>
  </si>
  <si>
    <t>Control de Enfermedades Prevenibles por Vacunación</t>
  </si>
  <si>
    <t>Consulta Externa General</t>
  </si>
  <si>
    <t>Consulta Externa Especializada</t>
  </si>
  <si>
    <t>Atención Materno Infantil</t>
  </si>
  <si>
    <t>Prestaciones sociales eficientes</t>
  </si>
  <si>
    <t>Atención curativa eficiente</t>
  </si>
  <si>
    <t>Atención a la salud pública</t>
  </si>
  <si>
    <t>Atender asuntos de la niñez,  la familia, adolescentes y personas adultas mayores</t>
  </si>
  <si>
    <t>FASSA</t>
  </si>
  <si>
    <t xml:space="preserve">Programa de Fortalecimiento de la Calidad en Educación Básica </t>
  </si>
  <si>
    <t>Prestación de servicios de educación básica en el D.F.</t>
  </si>
  <si>
    <t>Becas para la población atendida por el sector educativo</t>
  </si>
  <si>
    <t>Programa de Atención a Jornaleros Agrícolas</t>
  </si>
  <si>
    <t>Programa de Apoyo Alimentario</t>
  </si>
  <si>
    <t>Programa de adquisición de leche nacional a cargo de LICONSA, S. A. de C. V.</t>
  </si>
  <si>
    <t xml:space="preserve">Reducción de enfermedades prevenibles por vacunación </t>
  </si>
  <si>
    <t>Proyectos de infraestructura social de salud</t>
  </si>
  <si>
    <t>Programa de Fortalecimiento a las Procuradurías de la Defensa del Menor y la Familia</t>
  </si>
  <si>
    <t xml:space="preserve">Formación y desarrollo profesional de recursos humanos especializados para la salud </t>
  </si>
  <si>
    <t>Dignificación, conservación y mantenimiento de la infraestructura y equipamiento en salud</t>
  </si>
  <si>
    <t xml:space="preserve">Capacitación técnica y gerencial de recursos humanos para la salud </t>
  </si>
  <si>
    <t xml:space="preserve">Atención de la Salud Reproductiva y la Igualdad de Género en Salud </t>
  </si>
  <si>
    <t xml:space="preserve">Proyectos de infraestructura social del sector educativo </t>
  </si>
  <si>
    <t xml:space="preserve">Programa Escuelas de Tiempo Completo </t>
  </si>
  <si>
    <t xml:space="preserve">Programa Escuelas de Calidad </t>
  </si>
  <si>
    <t>Programa de la Reforma Educativa</t>
  </si>
  <si>
    <t xml:space="preserve">Producción y transmisión de materiales educativos y culturales  </t>
  </si>
  <si>
    <t xml:space="preserve">Investigación científica y desarrollo tecnológico </t>
  </si>
  <si>
    <t>Fortalecimiento a la educación temprana y el desarrollo infantil</t>
  </si>
  <si>
    <t>Evaluaciones confiables de la calidad educativa y difusión oportuna de sus resultados</t>
  </si>
  <si>
    <t>Escuelas Dignas</t>
  </si>
  <si>
    <t>Edición, producción y distribución de libros y otros materiales educativos</t>
  </si>
  <si>
    <t xml:space="preserve">Desarrollo y aplicación de programas educativos a nivel medio superior </t>
  </si>
  <si>
    <t xml:space="preserve">08 Agricultura, Ganadería, Desarrollo Rural, Pesca y Alimentación </t>
  </si>
  <si>
    <t>(d)/(b)*100</t>
  </si>
  <si>
    <t>(d)/(c)*100</t>
  </si>
  <si>
    <t xml:space="preserve">           En algunos casos los gastos reportados pueden ser menores al periodo inmediato anterior, en virtud de reintegros.</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</si>
  <si>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</si>
  <si>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Contablilidad Gubernamental,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t>
    </r>
  </si>
  <si>
    <r>
      <t xml:space="preserve">Nota: Las sumas parciales pueden no coincidir con el total, así como los cálculos porcentuales, debido al redondeo de las cifras.
</t>
    </r>
    <r>
      <rPr>
        <vertAlign val="superscript"/>
        <sz val="6"/>
        <color theme="1"/>
        <rFont val="Soberana Sans"/>
        <family val="3"/>
      </rPr>
      <t xml:space="preserve">1_/ </t>
    </r>
    <r>
      <rPr>
        <sz val="6"/>
        <color theme="1"/>
        <rFont val="Soberana Sans"/>
        <family val="3"/>
      </rPr>
      <t>De acuerdo con la Ley General de Contablilidad Gubernamentas,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t>
    </r>
  </si>
  <si>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Incluye recursos por 10.9 millones de pesos para el desarrollo de proyectos y actividades a cargo de Comisión de Igualdad de Género y 4.0 millones de pesos para la creación de la Unidad de Igualdad de Género.
</t>
    </r>
    <r>
      <rPr>
        <vertAlign val="superscript"/>
        <sz val="6"/>
        <color theme="1"/>
        <rFont val="Soberana Sans"/>
        <family val="3"/>
      </rPr>
      <t>3_/</t>
    </r>
    <r>
      <rPr>
        <sz val="6"/>
        <color theme="1"/>
        <rFont val="Soberana Sans"/>
        <family val="3"/>
      </rPr>
      <t xml:space="preserve"> Incluye recursos por 4.0 millones de pesos para la operación de la Unidad de Igualdad de Género.
</t>
    </r>
    <r>
      <rPr>
        <vertAlign val="superscript"/>
        <sz val="6"/>
        <color theme="1"/>
        <rFont val="Soberana Sans"/>
        <family val="3"/>
      </rPr>
      <t>4_/</t>
    </r>
    <r>
      <rPr>
        <sz val="6"/>
        <color theme="1"/>
        <rFont val="Soberana Sans"/>
        <family val="3"/>
      </rPr>
      <t xml:space="preserve"> El presupuesto pagado al mes de junio es menor que el pagado al mes de mayo debido a la reclasificación de recursos.
</t>
    </r>
    <r>
      <rPr>
        <vertAlign val="superscript"/>
        <sz val="6"/>
        <color theme="1"/>
        <rFont val="Soberana Sans"/>
        <family val="3"/>
      </rPr>
      <t>5_/</t>
    </r>
    <r>
      <rPr>
        <sz val="6"/>
        <color theme="1"/>
        <rFont val="Soberana Sans"/>
        <family val="3"/>
      </rPr>
      <t xml:space="preserve"> Sustituye al programa presupuestario “actividades de apoyo administrativo” aprobado por la H. Cámara de Diputados en el Presupuesto de Egresos de la Federación para el ejercicio 2015 (DPEF), en razón de que en ese programa se incluye solamente el gasto en servicios personales.
</t>
    </r>
    <r>
      <rPr>
        <vertAlign val="superscript"/>
        <sz val="6"/>
        <color theme="1"/>
        <rFont val="Soberana Sans"/>
        <family val="3"/>
      </rPr>
      <t>6_/</t>
    </r>
    <r>
      <rPr>
        <sz val="6"/>
        <color theme="1"/>
        <rFont val="Soberana Sans"/>
        <family val="3"/>
      </rPr>
      <t xml:space="preserve"> Refleja una disminución de 458.9 millones de pesos respecto al monto publicado en el Anexo 13 del DPEF. Lo anterior debido a las reducciones aplicadas en este Ramo, establecidas en el Anexo 32 del Decreto.
</t>
    </r>
    <r>
      <rPr>
        <vertAlign val="superscript"/>
        <sz val="6"/>
        <color theme="1"/>
        <rFont val="Soberana Sans"/>
        <family val="3"/>
      </rPr>
      <t>7_/</t>
    </r>
    <r>
      <rPr>
        <sz val="6"/>
        <color theme="1"/>
        <rFont val="Soberana Sans"/>
        <family val="3"/>
      </rPr>
      <t xml:space="preserve"> Se transfirieron recuersos al Centro Nacional de Equidad de Género y Salud Reproductiva.
</t>
    </r>
    <r>
      <rPr>
        <vertAlign val="superscript"/>
        <sz val="6"/>
        <color theme="1"/>
        <rFont val="Soberana Sans"/>
        <family val="3"/>
      </rPr>
      <t xml:space="preserve">8_/ </t>
    </r>
    <r>
      <rPr>
        <sz val="6"/>
        <color theme="1"/>
        <rFont val="Soberana Sans"/>
        <family val="3"/>
      </rPr>
      <t xml:space="preserve">De conformidad con el Decreto por el que se expide la Ley de los Órganos Reguladores Coordinados en Materia Energética, se reforman, adicionan y derogan diversas disposiciones de la Ley Orgánica de la Administración Pública Federal, y se expide la Ley de la Agencia Nacional de Seguridad Industrial y de Protección al Medio Ambiente del Sector Hidrocarburos, publicado en el Diario Oficial de la Federación el 11/08/2014, por lo que se crea la Comisión Reguladora de Energía. En razón de lo anterior, el programa presupuestario G002 se trasladó del Ramo 18 Energía al Ramo 45 Comisión Reguladora de Energía.
</t>
    </r>
    <r>
      <rPr>
        <vertAlign val="subscript"/>
        <sz val="6"/>
        <color theme="1"/>
        <rFont val="Soberana Sans"/>
        <family val="3"/>
      </rPr>
      <t>9_/</t>
    </r>
    <r>
      <rPr>
        <sz val="6"/>
        <color theme="1"/>
        <rFont val="Soberana Sans"/>
        <family val="3"/>
      </rPr>
      <t xml:space="preserve"> El presupuesto no se suma en el total por ser recursos propios.
n.a.: No aplica.
Fuente: Dependencias y entidades de la Administración Pública Federal.</t>
    </r>
  </si>
  <si>
    <t>Nota: Las sumas parciales pueden no coincidir con el total, así como los cálculos porcentuales, debido al redondeo de las cifras.
1_/ De acuerdo con la Ley General de Contabilidad Gubernamental, corresponde al momento contable del gasto, que refleja la cancelación total o parcial de las obligaciones de pago y que se concreta mediante el desembolso de efectivo o cualquier otro medio de pago. 
2_/Transferencia de recursos por 100 mdp dentro del “Programa para la Inclusión y Equidad Educativa” a la UR “Dirección General de Educación Superior Universitaria (DGESU)”, en su carácter de Unidad Operativa del Convenio.
3_/ La reducción del presupuesto autorizado anual se debe a la transferencia de recuersos al Centro Nacional de Equidad de Género y Salud Reproductiva, para la adquisición de insumos para la detección de enfermedades metabólicas congénitas por tamiz neonatal; asimismo, se enviaron recursos a las entidades federativas, Distrito Federal, Nayarit y Tlaxcala, para el equipamiento de 3 bancos de leche humana. 
4_/Se realizó el reintegro de recursos debido a la alta movilidad que presenta la población jornalera agrícola y los integrantes de sus hogares al final de los ciclos agrícolas, lo cual dificulta la entrega de los apoyos económicos a los beneficiarios.
n.a.: No aplica.
Fuente: Dependencias y entidades de la Administración Pública Federal.</t>
  </si>
  <si>
    <r>
      <t xml:space="preserve">Programa para la Inclusión y la Equidad Educativa </t>
    </r>
    <r>
      <rPr>
        <vertAlign val="superscript"/>
        <sz val="6"/>
        <color theme="1"/>
        <rFont val="Soberana Sans"/>
        <family val="3"/>
      </rPr>
      <t>2_/</t>
    </r>
  </si>
  <si>
    <r>
      <t>Seguro Médico Siglo XXI</t>
    </r>
    <r>
      <rPr>
        <vertAlign val="superscript"/>
        <sz val="6"/>
        <color theme="1"/>
        <rFont val="Soberana Sans"/>
        <family val="3"/>
      </rPr>
      <t xml:space="preserve"> 3_/</t>
    </r>
  </si>
  <si>
    <r>
      <t xml:space="preserve">Programa de Atención a Jornaleros Agrícolas </t>
    </r>
    <r>
      <rPr>
        <vertAlign val="superscript"/>
        <sz val="6"/>
        <color theme="1"/>
        <rFont val="Soberana Sans"/>
        <family val="3"/>
      </rPr>
      <t>4_/</t>
    </r>
  </si>
  <si>
    <t>ANEXO 10 DEL DPEF 2015
EVOLUCIÓN DE LAS EROGACIONES PARA EL DESARROLLO INTEGRAL DE LOS PUEBLOS Y COMUNIDADES INDÍGENAS
Enero - junio
(pesos)</t>
  </si>
  <si>
    <t>ANEXO 12 DEL DPEF 2015
EVOLUCIÓN DE LAS EROGACIONES CORRESPONDIENTES AL PROGRAMA DE CIENCIA, TECNOLOGÍA E INNOVACIÓN
Enero - junio 
(Pesos)</t>
  </si>
  <si>
    <t>ANEXO 13 DEL DPEF 2015
EVOLUCIÓN DE LAS EROGACIONES PARA LA IGUALDAD ENTRE MUJERES Y HOMBRES
Enero - junio
(pesos)</t>
  </si>
  <si>
    <t>ANEXO 14 DEL DPEF 2015
EVOLUCIÓN DE LOS RECURSOS PARA LA ATENCIÓN DE GRUPOS VULNERABLES
Enero - junio
(pesos)</t>
  </si>
  <si>
    <r>
      <t xml:space="preserve">Nota: Las sumas parciales pueden no coincidir con el total, así como los cálculos porcentuales, debido al redondeo de las cifras.
</t>
    </r>
    <r>
      <rPr>
        <vertAlign val="superscript"/>
        <sz val="6"/>
        <color theme="1"/>
        <rFont val="Soberana Sans"/>
        <family val="3"/>
      </rPr>
      <t xml:space="preserve">1_/ </t>
    </r>
    <r>
      <rPr>
        <sz val="6"/>
        <color theme="1"/>
        <rFont val="Soberana Sans"/>
        <family val="3"/>
      </rPr>
      <t xml:space="preserve">De acuerdo con la Ley General de Contablilidad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Incluye los Proyectos de Infraestructura Productiva de Largo Plazo.
</t>
    </r>
    <r>
      <rPr>
        <vertAlign val="superscript"/>
        <sz val="6"/>
        <color theme="1"/>
        <rFont val="Soberana Sans"/>
        <family val="3"/>
      </rPr>
      <t>3_/</t>
    </r>
    <r>
      <rPr>
        <sz val="6"/>
        <color theme="1"/>
        <rFont val="Soberana Sans"/>
        <family val="3"/>
      </rPr>
      <t xml:space="preserve"> La diferencia entre el gasto pagado al mes de junio y lo autorizado al periodo, se debe a los mayores pagos por concepto de supervisión, administración y seguimiento del proyecto de “Cogeneración en los Servicios Auxiliares en el C.P. Cangrejera”, derivado de la reorganización de Petróleos Mexicanos.
n.a.: No Aplica.
Fuente: Dependencias y entidades de la Administración Pública Federal.</t>
    </r>
  </si>
  <si>
    <t>ANEXO 15 DEL DPEF 2015
EVOLUCIÓN DE LAS EROGACIONES PARA LA ESTRATEGIA NACIONAL PARA LA TRANSICIÓN ENERGÉTICA Y EL APROVECHAMIENTO SUSTENTABLE DE LA ENERGÍA
Enero - junio
(pesos)</t>
  </si>
  <si>
    <t>Nota: Las sumas parciales pueden no coincidir con el total, así como los cálculos porcentuales, debido al redondeo de las cifras.
1_/ De acuerdo con la Ley General de Contablilidad Gubernamental,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t>
  </si>
  <si>
    <t xml:space="preserve">ANEXO 16 DEL DPEF 2015
EVOLUCIÓN DE LAS EROGACIONES PARA LA ADAPTACIÓN Y MITIGACIÓN DE LOS EFECTOS DEL CAMBIO CLIMÁTICO
Enero - junio 
(pesos)
</t>
  </si>
  <si>
    <t>ANEXO 17 DEL DPEF 2015
EVOLUCIÓN DE LAS EROGACIONES PARA EL DESARROLLO DE LOS JÓVENES
Enero - junio
(pesos)</t>
  </si>
  <si>
    <t>Nota: Las sumas parciales pueden no coincidir con el total, así como los cálculos porcentuales, debido al redondeo de las cifras.
1_/ De acuerdo con la Ley General de Contablilidad Gubernamentas,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t>
  </si>
  <si>
    <r>
      <t xml:space="preserve">Programa para el Desarrollo Profesional Docente </t>
    </r>
    <r>
      <rPr>
        <vertAlign val="superscript"/>
        <sz val="6"/>
        <color theme="1"/>
        <rFont val="Soberana Sans"/>
        <family val="3"/>
      </rPr>
      <t>2_/</t>
    </r>
  </si>
  <si>
    <r>
      <t xml:space="preserve">PROSPERA Programa de Inclusión Social </t>
    </r>
    <r>
      <rPr>
        <vertAlign val="superscript"/>
        <sz val="6"/>
        <color theme="1"/>
        <rFont val="Soberana Sans"/>
        <family val="3"/>
      </rPr>
      <t>2_/</t>
    </r>
  </si>
  <si>
    <r>
      <t xml:space="preserve">Prevención y Control de Sobrepeso, Obesidad y Diabetes </t>
    </r>
    <r>
      <rPr>
        <vertAlign val="superscript"/>
        <sz val="6"/>
        <color theme="1"/>
        <rFont val="Soberana Sans"/>
        <family val="3"/>
      </rPr>
      <t>2_/</t>
    </r>
  </si>
  <si>
    <r>
      <t xml:space="preserve">Seguro Médico Siglo XXI </t>
    </r>
    <r>
      <rPr>
        <vertAlign val="superscript"/>
        <sz val="6"/>
        <color theme="1"/>
        <rFont val="Soberana Sans"/>
        <family val="3"/>
      </rPr>
      <t>3_/</t>
    </r>
  </si>
  <si>
    <r>
      <t>Seguro Popular</t>
    </r>
    <r>
      <rPr>
        <vertAlign val="superscript"/>
        <sz val="6"/>
        <color theme="1"/>
        <rFont val="Soberana Sans"/>
        <family val="3"/>
      </rPr>
      <t xml:space="preserve"> 4_/</t>
    </r>
  </si>
  <si>
    <r>
      <t xml:space="preserve">Nota: Las sumas parciales pueden no coincidir con el total, así como los cálculos porcentuales, debido al redondeo de las cifras.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Se realizaron reintegros de recursos y se ubicaron como pendientes de pago.
</t>
    </r>
    <r>
      <rPr>
        <vertAlign val="superscript"/>
        <sz val="6"/>
        <color theme="1"/>
        <rFont val="Soberana Sans"/>
        <family val="3"/>
      </rPr>
      <t>3_/</t>
    </r>
    <r>
      <rPr>
        <sz val="6"/>
        <color theme="1"/>
        <rFont val="Soberana Sans"/>
        <family val="3"/>
      </rPr>
      <t xml:space="preserve"> La reducción del presupuesto autorizado anual se debe a la transferencia de recuersos al Centro Nacional de Equidad de Género y Salud Reproductiva, para la adquisición de insumos para la detección de enfermedades metabólicas congénitas por tamiz neonatal; asimismo, se enviaron recursos a las entidades federativas del Distrito Federal, Nayarit y Tlaxcala, para el equipamiento de 3 bancos de leche humana. 
</t>
    </r>
    <r>
      <rPr>
        <vertAlign val="superscript"/>
        <sz val="6"/>
        <color theme="1"/>
        <rFont val="Soberana Sans"/>
        <family val="3"/>
      </rPr>
      <t>4_/</t>
    </r>
    <r>
      <rPr>
        <sz val="6"/>
        <color theme="1"/>
        <rFont val="Soberana Sans"/>
        <family val="3"/>
      </rPr>
      <t xml:space="preserve"> Se tranfirieron recursos al Centro Nacional de Equidad de Género y Salud Reproductiva, para acciones de promoción, prevención, y detección oportuna de enfermedades contenidas en el Catálogo Universal de Servicios de Salud (CAUSES).
</t>
    </r>
    <r>
      <rPr>
        <vertAlign val="superscript"/>
        <sz val="6"/>
        <color theme="1"/>
        <rFont val="Soberana Sans"/>
        <family val="3"/>
      </rPr>
      <t>5_/</t>
    </r>
    <r>
      <rPr>
        <sz val="6"/>
        <color theme="1"/>
        <rFont val="Soberana Sans"/>
        <family val="3"/>
      </rPr>
      <t xml:space="preserve"> La variación entre el pagado y el autorizado se genera por una adecuación a la programación del calendario de Servicios Personales que no afectó el presupuesto aprobado. En el curso del ejercicio, esta situación se verá regularizada.
n.a.: No Aplica.
Fuente: Dependencias y entidades de la Administración Pública Federal.</t>
    </r>
  </si>
  <si>
    <t>Nota: Las sumas parciales pueden no coincidir con el total, así como los cálculos porcentuales, debido al redondeo de las cifras.
1_/ De acuerdo con la Ley General de Contablilidad Gubernamentas,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t>
  </si>
  <si>
    <t>ANEXO 19 DEL DPEF 2015
EVOLUCIÓN DE LAS EROGACIONES CORRESPONDIENTES A LAS ACCIONES PARA LA PREVENCIÓN DEL DELITO, COMBATE A LAS ADICCIONES, RESCATE DE ESPACIOS PÚBLICOS Y PROMOCIÓN DE PROYECTOS PRODUCTIVOS
Enero - junio
(pesos)</t>
  </si>
  <si>
    <t>ANEXO 18 DEL DPEF 2015
EVOLUCIÓN DE LOS RECURSOS PARA LA ATENCIÓN DE NIÑAS, NIÑOS Y ADOLESCENTES
Enero - junio
(pesos)</t>
  </si>
  <si>
    <t xml:space="preserve">GYN Instituto de Seguridad y Servicios Sociales de los Trabajadores del Estado </t>
  </si>
  <si>
    <r>
      <t xml:space="preserve">GYR Instituto Mexicano del Seguro Social </t>
    </r>
    <r>
      <rPr>
        <b/>
        <vertAlign val="superscript"/>
        <sz val="6"/>
        <color theme="1"/>
        <rFont val="Soberana Sans"/>
        <family val="3"/>
      </rPr>
      <t>5_/</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</si>
</sst>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 #,##0_-;\-* #,##0_-;_-* &quot;-&quot;??_-;_-@_-"/>
    <numFmt numFmtId="165" formatCode="#,##0_ ;[Red]\-#,##0\ "/>
    <numFmt numFmtId="166" formatCode="0.0"/>
    <numFmt numFmtId="167" formatCode="#,##0.0"/>
    <numFmt numFmtId="168" formatCode="_-* #,##0.0_-;\-* #,##0.0_-;_-* &quot;-&quot;?_-;_-@_-"/>
    <numFmt numFmtId="169" formatCode="_-* #,##0.0_-;\-* #,##0.0_-;_-* &quot;-&quot;??_-;_-@_-"/>
    <numFmt numFmtId="170" formatCode="#,##0_ ;\-#,##0\ "/>
  </numFmts>
  <fonts count="46">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b/>
      <sz val="9"/>
      <name val="Soberana Sans"/>
      <family val="3"/>
    </font>
    <font>
      <sz val="7"/>
      <color theme="1"/>
      <name val="Soberana Sans"/>
      <family val="3"/>
    </font>
    <font>
      <sz val="10"/>
      <color theme="1"/>
      <name val="Calibri"/>
      <family val="2"/>
    </font>
    <font>
      <sz val="11"/>
      <color theme="1"/>
      <name val="Gill Sans"/>
      <family val="2"/>
    </font>
    <font>
      <b/>
      <sz val="9"/>
      <color theme="1"/>
      <name val="Soberana Sans"/>
      <family val="3"/>
    </font>
    <font>
      <vertAlign val="superscript"/>
      <sz val="7"/>
      <color theme="1"/>
      <name val="Soberana Sans"/>
      <family val="3"/>
    </font>
    <font>
      <sz val="10"/>
      <name val="MS Sans Serif"/>
      <family val="2"/>
    </font>
    <font>
      <sz val="6"/>
      <color theme="0"/>
      <name val="Soberana Sans"/>
      <family val="3"/>
    </font>
    <font>
      <vertAlign val="superscript"/>
      <sz val="6"/>
      <name val="Soberana Sans"/>
      <family val="3"/>
    </font>
    <font>
      <sz val="9"/>
      <color theme="0"/>
      <name val="Soberana Sans"/>
      <family val="3"/>
    </font>
    <font>
      <b/>
      <sz val="6"/>
      <color theme="0"/>
      <name val="Soberana Sans"/>
      <family val="3"/>
    </font>
    <font>
      <sz val="10"/>
      <name val="Soberana Sans"/>
      <family val="3"/>
    </font>
    <font>
      <b/>
      <sz val="10"/>
      <name val="Soberana Sans"/>
      <family val="3"/>
    </font>
    <font>
      <b/>
      <sz val="10"/>
      <color theme="1"/>
      <name val="Soberana Sans"/>
      <family val="3"/>
    </font>
    <font>
      <u/>
      <sz val="6"/>
      <color theme="0"/>
      <name val="Soberana Sans"/>
      <family val="3"/>
    </font>
    <font>
      <sz val="7"/>
      <name val="Soberana Sans"/>
      <family val="3"/>
    </font>
    <font>
      <sz val="10"/>
      <color theme="1"/>
      <name val="Soberana Sans"/>
      <family val="3"/>
    </font>
    <font>
      <vertAlign val="superscript"/>
      <sz val="6"/>
      <color theme="1"/>
      <name val="Soberana Sans"/>
      <family val="3"/>
    </font>
    <font>
      <b/>
      <vertAlign val="superscript"/>
      <sz val="6"/>
      <color theme="1"/>
      <name val="Soberana Sans"/>
      <family val="3"/>
    </font>
    <font>
      <b/>
      <sz val="10"/>
      <color theme="0" tint="-0.499984740745262"/>
      <name val="Soberana Sans"/>
      <family val="3"/>
    </font>
    <font>
      <sz val="9"/>
      <color rgb="FFFF0000"/>
      <name val="Soberana Sans"/>
      <family val="3"/>
    </font>
    <font>
      <b/>
      <sz val="6"/>
      <color rgb="FFFFFF00"/>
      <name val="Soberana Sans"/>
      <family val="3"/>
    </font>
    <font>
      <sz val="9"/>
      <name val="Soberana Sans"/>
      <family val="3"/>
    </font>
    <font>
      <sz val="9"/>
      <color rgb="FF000000"/>
      <name val="Soberana Sans"/>
      <family val="3"/>
    </font>
    <font>
      <b/>
      <sz val="11"/>
      <color theme="1"/>
      <name val="Calibri"/>
      <family val="2"/>
      <scheme val="minor"/>
    </font>
    <font>
      <b/>
      <sz val="10"/>
      <color theme="0"/>
      <name val="Soberana Sans"/>
      <family val="3"/>
    </font>
    <font>
      <b/>
      <sz val="6"/>
      <color rgb="FFFF0000"/>
      <name val="Soberana Sans"/>
      <family val="3"/>
    </font>
    <font>
      <sz val="11"/>
      <color theme="1"/>
      <name val="Soberana Sans"/>
      <family val="3"/>
    </font>
    <font>
      <sz val="11"/>
      <color rgb="FF1F497D"/>
      <name val="Soberana Sans"/>
      <family val="3"/>
    </font>
    <font>
      <b/>
      <vertAlign val="superscript"/>
      <sz val="6"/>
      <name val="Soberana Sans"/>
      <family val="3"/>
    </font>
    <font>
      <sz val="10"/>
      <color theme="1"/>
      <name val="Calibri"/>
      <family val="2"/>
      <scheme val="minor"/>
    </font>
    <font>
      <sz val="10"/>
      <name val="Calibri"/>
      <family val="2"/>
      <scheme val="minor"/>
    </font>
    <font>
      <sz val="10"/>
      <color rgb="FF000000"/>
      <name val="Calibri"/>
      <family val="2"/>
    </font>
    <font>
      <sz val="10"/>
      <name val="Calibri"/>
      <family val="2"/>
    </font>
    <font>
      <vertAlign val="subscript"/>
      <sz val="6"/>
      <color theme="1"/>
      <name val="Soberana Sans"/>
      <family val="3"/>
    </font>
  </fonts>
  <fills count="2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rgb="FFC6E0B4"/>
        <bgColor rgb="FF000000"/>
      </patternFill>
    </fill>
    <fill>
      <patternFill patternType="solid">
        <fgColor rgb="FFFFFFFF"/>
        <bgColor indexed="64"/>
      </patternFill>
    </fill>
    <fill>
      <patternFill patternType="solid">
        <fgColor theme="0" tint="-4.9989318521683403E-2"/>
        <bgColor indexed="64"/>
      </patternFill>
    </fill>
    <fill>
      <patternFill patternType="solid">
        <fgColor rgb="FFC6E0B4"/>
        <bgColor indexed="64"/>
      </patternFill>
    </fill>
  </fills>
  <borders count="7">
    <border>
      <left/>
      <right/>
      <top/>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style="thin">
        <color indexed="64"/>
      </top>
      <bottom style="thin">
        <color indexed="64"/>
      </bottom>
      <diagonal/>
    </border>
    <border>
      <left/>
      <right/>
      <top style="medium">
        <color auto="1"/>
      </top>
      <bottom/>
      <diagonal/>
    </border>
  </borders>
  <cellStyleXfs count="530">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3" fillId="0" borderId="0"/>
    <xf numFmtId="0" fontId="8" fillId="0" borderId="0"/>
    <xf numFmtId="0" fontId="14"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7"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5" borderId="3" applyNumberFormat="0" applyFont="0" applyAlignment="0" applyProtection="0"/>
    <xf numFmtId="0" fontId="1" fillId="5" borderId="3" applyNumberFormat="0" applyFont="0" applyAlignment="0" applyProtection="0"/>
    <xf numFmtId="0" fontId="1" fillId="5" borderId="3" applyNumberFormat="0" applyFont="0" applyAlignment="0" applyProtection="0"/>
  </cellStyleXfs>
  <cellXfs count="418">
    <xf numFmtId="0" fontId="0" fillId="0" borderId="0" xfId="0"/>
    <xf numFmtId="0" fontId="3" fillId="0" borderId="0" xfId="0" applyFont="1" applyAlignment="1">
      <alignment vertical="top"/>
    </xf>
    <xf numFmtId="0" fontId="3" fillId="0" borderId="0" xfId="0" applyFont="1" applyFill="1" applyAlignment="1">
      <alignment vertical="top"/>
    </xf>
    <xf numFmtId="3" fontId="3" fillId="0" borderId="0" xfId="0" applyNumberFormat="1" applyFont="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0" fontId="6" fillId="0" borderId="0" xfId="2" applyFont="1" applyFill="1" applyBorder="1" applyAlignment="1">
      <alignment vertical="top"/>
    </xf>
    <xf numFmtId="0" fontId="6" fillId="0" borderId="0" xfId="2" applyFont="1" applyFill="1" applyBorder="1" applyAlignment="1">
      <alignment horizontal="left" vertical="top" wrapText="1"/>
    </xf>
    <xf numFmtId="165" fontId="4" fillId="0" borderId="0" xfId="1" applyNumberFormat="1" applyFont="1" applyFill="1" applyBorder="1" applyAlignment="1">
      <alignment vertical="top"/>
    </xf>
    <xf numFmtId="166" fontId="5" fillId="0" borderId="0" xfId="0" applyNumberFormat="1" applyFont="1" applyFill="1" applyBorder="1" applyAlignment="1">
      <alignment horizontal="right" vertical="top"/>
    </xf>
    <xf numFmtId="165" fontId="6" fillId="0" borderId="0" xfId="1" applyNumberFormat="1" applyFont="1" applyFill="1" applyBorder="1" applyAlignment="1">
      <alignment vertical="top" wrapText="1"/>
    </xf>
    <xf numFmtId="166" fontId="7" fillId="0" borderId="0" xfId="0" applyNumberFormat="1" applyFont="1" applyFill="1" applyBorder="1" applyAlignment="1">
      <alignment horizontal="right" vertical="top"/>
    </xf>
    <xf numFmtId="165" fontId="7" fillId="0" borderId="0" xfId="1" applyNumberFormat="1" applyFont="1" applyFill="1" applyBorder="1" applyAlignment="1">
      <alignment vertical="top"/>
    </xf>
    <xf numFmtId="165" fontId="6" fillId="0" borderId="0" xfId="1" applyNumberFormat="1" applyFont="1" applyFill="1" applyBorder="1" applyAlignment="1">
      <alignment vertical="top"/>
    </xf>
    <xf numFmtId="0" fontId="6" fillId="0" borderId="2" xfId="2" applyFont="1" applyFill="1" applyBorder="1" applyAlignment="1">
      <alignment horizontal="left" vertical="top" wrapText="1"/>
    </xf>
    <xf numFmtId="165" fontId="6" fillId="0" borderId="2" xfId="1" applyNumberFormat="1" applyFont="1" applyFill="1" applyBorder="1" applyAlignment="1">
      <alignment vertical="top" wrapText="1"/>
    </xf>
    <xf numFmtId="166" fontId="7" fillId="0" borderId="2" xfId="0" applyNumberFormat="1" applyFont="1" applyFill="1" applyBorder="1" applyAlignment="1">
      <alignment horizontal="right" vertical="top"/>
    </xf>
    <xf numFmtId="0" fontId="12" fillId="3" borderId="0" xfId="0" applyFont="1" applyFill="1" applyBorder="1" applyAlignment="1">
      <alignment horizontal="center" vertical="top"/>
    </xf>
    <xf numFmtId="0" fontId="15" fillId="0" borderId="0" xfId="0" applyFont="1" applyAlignment="1">
      <alignment vertical="top"/>
    </xf>
    <xf numFmtId="0" fontId="12" fillId="3" borderId="0" xfId="0" applyFont="1" applyFill="1" applyBorder="1" applyAlignment="1">
      <alignment vertical="top"/>
    </xf>
    <xf numFmtId="0" fontId="4" fillId="4" borderId="0" xfId="2" applyFont="1" applyFill="1" applyBorder="1" applyAlignment="1">
      <alignment vertical="top"/>
    </xf>
    <xf numFmtId="165" fontId="4" fillId="4" borderId="0" xfId="1" applyNumberFormat="1" applyFont="1" applyFill="1" applyBorder="1" applyAlignment="1">
      <alignment vertical="top"/>
    </xf>
    <xf numFmtId="166" fontId="5" fillId="4" borderId="0" xfId="0" applyNumberFormat="1" applyFont="1" applyFill="1" applyBorder="1" applyAlignment="1">
      <alignment horizontal="right" vertical="top"/>
    </xf>
    <xf numFmtId="165" fontId="4" fillId="4" borderId="0" xfId="1" applyNumberFormat="1" applyFont="1" applyFill="1" applyBorder="1" applyAlignment="1">
      <alignment vertical="top" wrapText="1"/>
    </xf>
    <xf numFmtId="0" fontId="7" fillId="4" borderId="0" xfId="0" applyFont="1" applyFill="1" applyBorder="1" applyAlignment="1">
      <alignment vertical="top"/>
    </xf>
    <xf numFmtId="0" fontId="12" fillId="3" borderId="1" xfId="0" applyFont="1" applyFill="1" applyBorder="1" applyAlignment="1">
      <alignment horizontal="center" wrapText="1"/>
    </xf>
    <xf numFmtId="0" fontId="12" fillId="3" borderId="1" xfId="0" applyFont="1" applyFill="1" applyBorder="1" applyAlignment="1">
      <alignment horizontal="center"/>
    </xf>
    <xf numFmtId="0" fontId="12" fillId="3" borderId="0" xfId="0" applyFont="1" applyFill="1" applyBorder="1" applyAlignment="1">
      <alignment horizontal="center" vertical="center" wrapText="1"/>
    </xf>
    <xf numFmtId="0" fontId="12" fillId="3" borderId="0" xfId="0" applyFont="1" applyFill="1" applyBorder="1" applyAlignment="1">
      <alignment horizontal="center" vertical="center"/>
    </xf>
    <xf numFmtId="0" fontId="18" fillId="0" borderId="0" xfId="2" applyFont="1" applyFill="1" applyBorder="1" applyAlignment="1">
      <alignment vertical="top"/>
    </xf>
    <xf numFmtId="0" fontId="18" fillId="0" borderId="0" xfId="2" applyFont="1" applyFill="1" applyBorder="1" applyAlignment="1">
      <alignment horizontal="left" vertical="top"/>
    </xf>
    <xf numFmtId="0" fontId="6" fillId="0" borderId="0" xfId="2" applyFont="1" applyFill="1" applyBorder="1" applyAlignment="1">
      <alignment vertical="top" wrapText="1"/>
    </xf>
    <xf numFmtId="0" fontId="18" fillId="0" borderId="2" xfId="0" applyFont="1" applyFill="1" applyBorder="1" applyAlignment="1">
      <alignment vertical="top"/>
    </xf>
    <xf numFmtId="0" fontId="20" fillId="0" borderId="0" xfId="0" applyFont="1" applyAlignment="1">
      <alignment vertical="top"/>
    </xf>
    <xf numFmtId="0" fontId="21" fillId="0" borderId="0" xfId="2" applyFont="1" applyFill="1" applyBorder="1" applyAlignment="1">
      <alignment vertical="top"/>
    </xf>
    <xf numFmtId="0" fontId="18" fillId="0" borderId="0" xfId="0" applyFont="1" applyFill="1" applyBorder="1" applyAlignment="1">
      <alignment vertical="top"/>
    </xf>
    <xf numFmtId="0" fontId="7" fillId="0" borderId="0" xfId="0" applyFont="1" applyFill="1" applyBorder="1" applyAlignment="1">
      <alignment horizontal="left" vertical="top" wrapText="1"/>
    </xf>
    <xf numFmtId="0" fontId="12" fillId="3" borderId="0" xfId="0" applyFont="1" applyFill="1" applyBorder="1" applyAlignment="1">
      <alignment horizontal="center" vertical="center"/>
    </xf>
    <xf numFmtId="0" fontId="12" fillId="3" borderId="0" xfId="0" applyFont="1" applyFill="1" applyBorder="1" applyAlignment="1">
      <alignment horizontal="center" vertical="center" wrapText="1"/>
    </xf>
    <xf numFmtId="0" fontId="7" fillId="0" borderId="0" xfId="0" applyFont="1" applyFill="1" applyBorder="1" applyAlignment="1">
      <alignment horizontal="left" vertical="top" wrapText="1"/>
    </xf>
    <xf numFmtId="0" fontId="12" fillId="3" borderId="0" xfId="0" applyFont="1" applyFill="1" applyBorder="1" applyAlignment="1">
      <alignment horizontal="center" vertical="center"/>
    </xf>
    <xf numFmtId="0" fontId="12" fillId="3" borderId="0" xfId="0" applyFont="1" applyFill="1" applyBorder="1" applyAlignment="1">
      <alignment horizontal="center" vertical="center" wrapText="1"/>
    </xf>
    <xf numFmtId="0" fontId="22" fillId="3" borderId="0" xfId="3" applyFont="1" applyFill="1" applyBorder="1"/>
    <xf numFmtId="0" fontId="22" fillId="3" borderId="0" xfId="3" applyFont="1" applyFill="1" applyBorder="1" applyAlignment="1"/>
    <xf numFmtId="0" fontId="23" fillId="3" borderId="0" xfId="3" applyFont="1" applyFill="1" applyBorder="1" applyAlignment="1"/>
    <xf numFmtId="0" fontId="7" fillId="0" borderId="0" xfId="0" applyFont="1" applyFill="1" applyBorder="1" applyAlignment="1">
      <alignment vertical="top"/>
    </xf>
    <xf numFmtId="167" fontId="7" fillId="3" borderId="2" xfId="3" applyNumberFormat="1" applyFont="1" applyFill="1" applyBorder="1" applyAlignment="1">
      <alignment horizontal="right"/>
    </xf>
    <xf numFmtId="167" fontId="6" fillId="3" borderId="2" xfId="5" applyNumberFormat="1" applyFont="1" applyFill="1" applyBorder="1" applyAlignment="1">
      <alignment horizontal="right" vertical="center"/>
    </xf>
    <xf numFmtId="0" fontId="6" fillId="3" borderId="2" xfId="6" applyFont="1" applyFill="1" applyBorder="1" applyAlignment="1">
      <alignment vertical="center"/>
    </xf>
    <xf numFmtId="0" fontId="6" fillId="3" borderId="2" xfId="7" applyFont="1" applyFill="1" applyBorder="1" applyAlignment="1"/>
    <xf numFmtId="0" fontId="4" fillId="3" borderId="2" xfId="7" applyFont="1" applyFill="1" applyBorder="1" applyAlignment="1"/>
    <xf numFmtId="0" fontId="23" fillId="3" borderId="0" xfId="3" applyFont="1" applyFill="1" applyBorder="1"/>
    <xf numFmtId="167" fontId="4" fillId="3" borderId="0" xfId="5" applyNumberFormat="1" applyFont="1" applyFill="1" applyBorder="1" applyAlignment="1">
      <alignment horizontal="right" vertical="center"/>
    </xf>
    <xf numFmtId="0" fontId="4" fillId="3" borderId="0" xfId="6" applyFont="1" applyFill="1" applyBorder="1" applyAlignment="1">
      <alignment vertical="center"/>
    </xf>
    <xf numFmtId="0" fontId="4" fillId="3" borderId="0" xfId="7" applyFont="1" applyFill="1" applyBorder="1" applyAlignment="1">
      <alignment vertical="center"/>
    </xf>
    <xf numFmtId="167" fontId="7" fillId="3" borderId="0" xfId="3" applyNumberFormat="1" applyFont="1" applyFill="1" applyBorder="1" applyAlignment="1">
      <alignment horizontal="right"/>
    </xf>
    <xf numFmtId="167" fontId="6" fillId="3" borderId="0" xfId="5" applyNumberFormat="1" applyFont="1" applyFill="1" applyBorder="1" applyAlignment="1">
      <alignment horizontal="right" vertical="center"/>
    </xf>
    <xf numFmtId="0" fontId="6" fillId="3" borderId="0" xfId="6" applyFont="1" applyFill="1" applyBorder="1" applyAlignment="1">
      <alignment vertical="center"/>
    </xf>
    <xf numFmtId="0" fontId="6" fillId="3" borderId="0" xfId="7" applyFont="1" applyFill="1" applyBorder="1" applyAlignment="1"/>
    <xf numFmtId="0" fontId="4" fillId="3" borderId="0" xfId="7" applyFont="1" applyFill="1" applyBorder="1" applyAlignment="1"/>
    <xf numFmtId="167" fontId="4" fillId="4" borderId="0" xfId="5" applyNumberFormat="1" applyFont="1" applyFill="1" applyBorder="1" applyAlignment="1">
      <alignment horizontal="right" vertical="center"/>
    </xf>
    <xf numFmtId="0" fontId="4" fillId="4" borderId="0" xfId="6" applyFont="1" applyFill="1" applyBorder="1" applyAlignment="1">
      <alignment vertical="center"/>
    </xf>
    <xf numFmtId="167" fontId="6" fillId="3" borderId="0" xfId="3" applyNumberFormat="1" applyFont="1" applyFill="1" applyBorder="1" applyAlignment="1">
      <alignment horizontal="right"/>
    </xf>
    <xf numFmtId="167" fontId="6" fillId="3" borderId="0" xfId="8" applyNumberFormat="1" applyFont="1" applyFill="1" applyBorder="1" applyAlignment="1">
      <alignment horizontal="right"/>
    </xf>
    <xf numFmtId="0" fontId="4" fillId="4" borderId="0" xfId="7" applyFont="1" applyFill="1" applyBorder="1" applyAlignment="1">
      <alignment vertical="center"/>
    </xf>
    <xf numFmtId="0" fontId="6" fillId="3" borderId="0" xfId="6" applyFont="1" applyFill="1" applyBorder="1" applyAlignment="1">
      <alignment horizontal="left" vertical="center"/>
    </xf>
    <xf numFmtId="0" fontId="6" fillId="3" borderId="0" xfId="7" applyFont="1" applyFill="1" applyBorder="1" applyAlignment="1">
      <alignment horizontal="left"/>
    </xf>
    <xf numFmtId="0" fontId="4" fillId="0" borderId="0" xfId="6" applyFont="1" applyFill="1" applyBorder="1" applyAlignment="1">
      <alignment vertical="center"/>
    </xf>
    <xf numFmtId="0" fontId="4" fillId="4" borderId="0" xfId="7" applyFont="1" applyFill="1" applyBorder="1" applyAlignment="1"/>
    <xf numFmtId="167" fontId="4" fillId="3" borderId="0" xfId="3" applyNumberFormat="1" applyFont="1" applyFill="1" applyBorder="1" applyAlignment="1">
      <alignment horizontal="right"/>
    </xf>
    <xf numFmtId="167" fontId="5" fillId="3" borderId="0" xfId="3" applyNumberFormat="1" applyFont="1" applyFill="1" applyBorder="1" applyAlignment="1">
      <alignment horizontal="right"/>
    </xf>
    <xf numFmtId="167" fontId="4" fillId="3" borderId="0" xfId="8" applyNumberFormat="1" applyFont="1" applyFill="1" applyBorder="1" applyAlignment="1">
      <alignment horizontal="right"/>
    </xf>
    <xf numFmtId="167" fontId="7" fillId="3" borderId="0" xfId="7" applyNumberFormat="1" applyFont="1" applyFill="1" applyBorder="1" applyAlignment="1">
      <alignment horizontal="right"/>
    </xf>
    <xf numFmtId="167" fontId="6" fillId="0" borderId="0" xfId="3" applyNumberFormat="1" applyFont="1" applyFill="1" applyBorder="1" applyAlignment="1">
      <alignment horizontal="right"/>
    </xf>
    <xf numFmtId="167" fontId="6" fillId="0" borderId="0" xfId="8" applyNumberFormat="1" applyFont="1" applyFill="1" applyBorder="1" applyAlignment="1">
      <alignment horizontal="right"/>
    </xf>
    <xf numFmtId="167" fontId="4" fillId="0" borderId="0" xfId="5" applyNumberFormat="1" applyFont="1" applyFill="1" applyBorder="1" applyAlignment="1">
      <alignment horizontal="right" vertical="center"/>
    </xf>
    <xf numFmtId="0" fontId="6" fillId="4" borderId="0" xfId="6" applyFont="1" applyFill="1" applyBorder="1" applyAlignment="1">
      <alignment vertical="center"/>
    </xf>
    <xf numFmtId="0" fontId="7" fillId="3" borderId="0" xfId="7" applyFont="1" applyFill="1" applyBorder="1" applyAlignment="1"/>
    <xf numFmtId="167" fontId="5" fillId="4" borderId="0" xfId="3" applyNumberFormat="1" applyFont="1" applyFill="1" applyBorder="1" applyAlignment="1">
      <alignment horizontal="right"/>
    </xf>
    <xf numFmtId="0" fontId="25" fillId="3" borderId="0" xfId="4" applyFont="1" applyFill="1" applyBorder="1" applyAlignment="1" applyProtection="1">
      <alignment vertical="center"/>
    </xf>
    <xf numFmtId="0" fontId="4" fillId="3" borderId="0" xfId="4" applyFont="1" applyFill="1" applyBorder="1" applyAlignment="1" applyProtection="1">
      <alignment vertical="center"/>
    </xf>
    <xf numFmtId="0" fontId="27" fillId="0" borderId="0" xfId="0" applyFont="1" applyAlignment="1">
      <alignment vertical="center" wrapText="1"/>
    </xf>
    <xf numFmtId="167" fontId="27" fillId="0" borderId="0" xfId="0" applyNumberFormat="1" applyFont="1" applyAlignment="1">
      <alignment vertical="center" wrapText="1"/>
    </xf>
    <xf numFmtId="167" fontId="27" fillId="0" borderId="0" xfId="0" applyNumberFormat="1" applyFont="1" applyAlignment="1">
      <alignment vertical="center"/>
    </xf>
    <xf numFmtId="0" fontId="27" fillId="0" borderId="0" xfId="0" applyFont="1" applyAlignment="1">
      <alignment vertical="center"/>
    </xf>
    <xf numFmtId="0" fontId="22" fillId="0" borderId="0" xfId="0" applyFont="1" applyAlignment="1">
      <alignment horizontal="left" vertical="center"/>
    </xf>
    <xf numFmtId="168" fontId="27" fillId="0" borderId="0" xfId="0" applyNumberFormat="1" applyFont="1" applyAlignment="1">
      <alignment vertical="center" wrapText="1"/>
    </xf>
    <xf numFmtId="169" fontId="27" fillId="0" borderId="0" xfId="0" applyNumberFormat="1" applyFont="1" applyAlignment="1">
      <alignment vertical="center" wrapText="1"/>
    </xf>
    <xf numFmtId="164" fontId="27" fillId="0" borderId="0" xfId="0" applyNumberFormat="1" applyFont="1" applyAlignment="1">
      <alignment vertical="center" wrapText="1"/>
    </xf>
    <xf numFmtId="167" fontId="7" fillId="0" borderId="2" xfId="1" applyNumberFormat="1" applyFont="1" applyFill="1" applyBorder="1" applyAlignment="1">
      <alignment horizontal="center" vertical="center"/>
    </xf>
    <xf numFmtId="3" fontId="7" fillId="0" borderId="2" xfId="1" applyNumberFormat="1" applyFont="1" applyFill="1" applyBorder="1" applyAlignment="1">
      <alignment vertical="center"/>
    </xf>
    <xf numFmtId="3" fontId="7" fillId="3" borderId="2" xfId="1" applyNumberFormat="1" applyFont="1" applyFill="1" applyBorder="1" applyAlignment="1">
      <alignment vertical="center"/>
    </xf>
    <xf numFmtId="0" fontId="7" fillId="0" borderId="2" xfId="0" applyFont="1" applyBorder="1" applyAlignment="1">
      <alignment horizontal="justify" vertical="center" wrapText="1"/>
    </xf>
    <xf numFmtId="0" fontId="4" fillId="0" borderId="2" xfId="0" applyFont="1" applyBorder="1" applyAlignment="1">
      <alignment horizontal="justify" vertical="center"/>
    </xf>
    <xf numFmtId="167" fontId="5" fillId="4" borderId="0" xfId="1" applyNumberFormat="1" applyFont="1" applyFill="1" applyBorder="1" applyAlignment="1">
      <alignment horizontal="center" vertical="center"/>
    </xf>
    <xf numFmtId="167" fontId="5" fillId="4" borderId="0" xfId="1" applyNumberFormat="1" applyFont="1" applyFill="1" applyBorder="1" applyAlignment="1">
      <alignment vertical="center"/>
    </xf>
    <xf numFmtId="3" fontId="5" fillId="4" borderId="0" xfId="1" applyNumberFormat="1" applyFont="1" applyFill="1" applyBorder="1" applyAlignment="1">
      <alignment vertical="center"/>
    </xf>
    <xf numFmtId="167" fontId="7" fillId="0" borderId="0" xfId="1" applyNumberFormat="1" applyFont="1" applyFill="1" applyBorder="1" applyAlignment="1">
      <alignment horizontal="center" vertical="center"/>
    </xf>
    <xf numFmtId="3" fontId="7" fillId="0" borderId="0" xfId="1" applyNumberFormat="1" applyFont="1" applyFill="1" applyBorder="1" applyAlignment="1">
      <alignment vertical="center"/>
    </xf>
    <xf numFmtId="0" fontId="7" fillId="0" borderId="0" xfId="0" applyFont="1" applyBorder="1" applyAlignment="1">
      <alignment horizontal="justify" vertical="center" wrapText="1"/>
    </xf>
    <xf numFmtId="0" fontId="4" fillId="0" borderId="0" xfId="0" applyFont="1" applyBorder="1" applyAlignment="1">
      <alignment horizontal="justify" vertical="center"/>
    </xf>
    <xf numFmtId="3" fontId="27" fillId="0" borderId="0" xfId="0" applyNumberFormat="1" applyFont="1" applyAlignment="1">
      <alignment vertical="center" wrapText="1"/>
    </xf>
    <xf numFmtId="0" fontId="5" fillId="0" borderId="0" xfId="0" applyFont="1" applyBorder="1" applyAlignment="1">
      <alignment horizontal="justify" vertical="center"/>
    </xf>
    <xf numFmtId="3" fontId="7" fillId="4" borderId="0" xfId="1" applyNumberFormat="1" applyFont="1" applyFill="1" applyBorder="1" applyAlignment="1">
      <alignment vertical="center"/>
    </xf>
    <xf numFmtId="3" fontId="7" fillId="3" borderId="0" xfId="1" applyNumberFormat="1" applyFont="1" applyFill="1" applyBorder="1" applyAlignment="1">
      <alignment vertical="center"/>
    </xf>
    <xf numFmtId="0" fontId="7" fillId="3" borderId="0" xfId="0" applyFont="1" applyFill="1" applyBorder="1" applyAlignment="1">
      <alignment horizontal="justify" vertical="center" wrapText="1"/>
    </xf>
    <xf numFmtId="3" fontId="7" fillId="0" borderId="0" xfId="1" applyNumberFormat="1" applyFont="1" applyBorder="1" applyAlignment="1">
      <alignment vertical="center"/>
    </xf>
    <xf numFmtId="0" fontId="7" fillId="0" borderId="0" xfId="0" applyFont="1" applyBorder="1" applyAlignment="1">
      <alignment horizontal="justify" vertical="center"/>
    </xf>
    <xf numFmtId="43" fontId="27" fillId="0" borderId="0" xfId="0" applyNumberFormat="1" applyFont="1" applyAlignment="1">
      <alignment vertical="center" wrapText="1"/>
    </xf>
    <xf numFmtId="167" fontId="5" fillId="0" borderId="0" xfId="1" applyNumberFormat="1" applyFont="1" applyFill="1" applyBorder="1" applyAlignment="1">
      <alignment horizontal="center" vertical="center"/>
    </xf>
    <xf numFmtId="3" fontId="5" fillId="0" borderId="0" xfId="1" applyNumberFormat="1" applyFont="1" applyBorder="1" applyAlignment="1">
      <alignment vertical="center"/>
    </xf>
    <xf numFmtId="0" fontId="12" fillId="3" borderId="0" xfId="0" applyFont="1" applyFill="1" applyBorder="1" applyAlignment="1">
      <alignment vertical="center"/>
    </xf>
    <xf numFmtId="167" fontId="30" fillId="0" borderId="0" xfId="0" applyNumberFormat="1" applyFont="1" applyAlignment="1">
      <alignment horizontal="left" vertical="center" wrapText="1"/>
    </xf>
    <xf numFmtId="0" fontId="30" fillId="0" borderId="0" xfId="0" applyFont="1" applyAlignment="1">
      <alignment horizontal="left" vertical="center" wrapText="1"/>
    </xf>
    <xf numFmtId="3" fontId="27" fillId="0" borderId="0" xfId="0" applyNumberFormat="1" applyFont="1" applyAlignment="1">
      <alignment vertical="center"/>
    </xf>
    <xf numFmtId="167" fontId="23" fillId="0" borderId="0" xfId="0" applyNumberFormat="1" applyFont="1" applyAlignment="1">
      <alignment vertical="center"/>
    </xf>
    <xf numFmtId="0" fontId="27" fillId="0" borderId="0" xfId="0" applyFont="1"/>
    <xf numFmtId="0" fontId="27" fillId="0" borderId="0" xfId="0" applyFont="1" applyAlignment="1">
      <alignment horizontal="right"/>
    </xf>
    <xf numFmtId="167" fontId="27" fillId="0" borderId="0" xfId="0" applyNumberFormat="1" applyFont="1"/>
    <xf numFmtId="167" fontId="6" fillId="0" borderId="0" xfId="11" applyNumberFormat="1" applyFont="1" applyFill="1" applyBorder="1" applyAlignment="1">
      <alignment horizontal="right" vertical="top"/>
    </xf>
    <xf numFmtId="3" fontId="6" fillId="0" borderId="0" xfId="9" applyNumberFormat="1" applyFont="1" applyFill="1" applyBorder="1" applyAlignment="1">
      <alignment vertical="top"/>
    </xf>
    <xf numFmtId="167" fontId="6" fillId="0" borderId="1" xfId="11" applyNumberFormat="1" applyFont="1" applyFill="1" applyBorder="1" applyAlignment="1">
      <alignment horizontal="right" vertical="top"/>
    </xf>
    <xf numFmtId="3" fontId="6" fillId="0" borderId="1" xfId="9" applyNumberFormat="1" applyFont="1" applyFill="1" applyBorder="1" applyAlignment="1">
      <alignment vertical="top"/>
    </xf>
    <xf numFmtId="0" fontId="6" fillId="0" borderId="1" xfId="2" applyFont="1" applyFill="1" applyBorder="1" applyAlignment="1">
      <alignment vertical="top" wrapText="1"/>
    </xf>
    <xf numFmtId="0" fontId="6" fillId="0" borderId="1" xfId="2" applyFont="1" applyFill="1" applyBorder="1" applyAlignment="1">
      <alignment horizontal="left" vertical="top"/>
    </xf>
    <xf numFmtId="0" fontId="6" fillId="0" borderId="0" xfId="2" applyFont="1" applyFill="1" applyBorder="1" applyAlignment="1">
      <alignment horizontal="left" vertical="top"/>
    </xf>
    <xf numFmtId="3" fontId="6" fillId="3" borderId="0" xfId="9" applyNumberFormat="1" applyFont="1" applyFill="1" applyBorder="1" applyAlignment="1">
      <alignment vertical="top"/>
    </xf>
    <xf numFmtId="167" fontId="4" fillId="4" borderId="0" xfId="11" applyNumberFormat="1" applyFont="1" applyFill="1" applyBorder="1" applyAlignment="1">
      <alignment horizontal="right" vertical="top" wrapText="1"/>
    </xf>
    <xf numFmtId="3" fontId="4" fillId="4" borderId="0" xfId="11" applyNumberFormat="1" applyFont="1" applyFill="1" applyBorder="1" applyAlignment="1">
      <alignment vertical="top" wrapText="1"/>
    </xf>
    <xf numFmtId="0" fontId="4" fillId="4" borderId="0" xfId="2" applyFont="1" applyFill="1" applyBorder="1" applyAlignment="1">
      <alignment horizontal="left" vertical="top"/>
    </xf>
    <xf numFmtId="166" fontId="6" fillId="0" borderId="0" xfId="7" applyNumberFormat="1" applyFont="1" applyFill="1" applyBorder="1" applyAlignment="1">
      <alignment horizontal="right" vertical="top"/>
    </xf>
    <xf numFmtId="167" fontId="4" fillId="4" borderId="0" xfId="11" applyNumberFormat="1" applyFont="1" applyFill="1" applyBorder="1" applyAlignment="1">
      <alignment horizontal="right" vertical="top"/>
    </xf>
    <xf numFmtId="166" fontId="4" fillId="0" borderId="0" xfId="7" applyNumberFormat="1" applyFont="1" applyFill="1" applyBorder="1" applyAlignment="1">
      <alignment horizontal="right" vertical="top"/>
    </xf>
    <xf numFmtId="167" fontId="4" fillId="0" borderId="0" xfId="13" applyNumberFormat="1" applyFont="1" applyFill="1" applyBorder="1" applyAlignment="1">
      <alignment horizontal="right" vertical="center" wrapText="1"/>
    </xf>
    <xf numFmtId="3" fontId="4" fillId="0" borderId="0" xfId="13" applyNumberFormat="1" applyFont="1" applyFill="1" applyBorder="1" applyAlignment="1">
      <alignment vertical="center" wrapText="1"/>
    </xf>
    <xf numFmtId="0" fontId="4" fillId="0" borderId="0" xfId="2" applyFont="1" applyFill="1" applyBorder="1" applyAlignment="1">
      <alignment horizontal="left" vertical="top"/>
    </xf>
    <xf numFmtId="0" fontId="22" fillId="0" borderId="0" xfId="3" applyFont="1"/>
    <xf numFmtId="0" fontId="22" fillId="3" borderId="0" xfId="3" applyFont="1" applyFill="1" applyAlignment="1">
      <alignment horizontal="right"/>
    </xf>
    <xf numFmtId="0" fontId="22" fillId="3" borderId="0" xfId="3" applyFont="1" applyFill="1"/>
    <xf numFmtId="0" fontId="22" fillId="0" borderId="0" xfId="3" applyFont="1" applyFill="1"/>
    <xf numFmtId="167" fontId="6" fillId="0" borderId="2" xfId="1" applyNumberFormat="1" applyFont="1" applyFill="1" applyBorder="1" applyAlignment="1">
      <alignment horizontal="right" vertical="top"/>
    </xf>
    <xf numFmtId="3" fontId="6" fillId="0" borderId="2" xfId="3" applyNumberFormat="1" applyFont="1" applyBorder="1" applyAlignment="1">
      <alignment vertical="top"/>
    </xf>
    <xf numFmtId="3" fontId="6" fillId="0" borderId="2" xfId="0" applyNumberFormat="1" applyFont="1" applyBorder="1" applyAlignment="1">
      <alignment vertical="top"/>
    </xf>
    <xf numFmtId="3" fontId="6" fillId="0" borderId="2" xfId="0" applyNumberFormat="1" applyFont="1" applyFill="1" applyBorder="1" applyAlignment="1">
      <alignment vertical="top"/>
    </xf>
    <xf numFmtId="0" fontId="7" fillId="3" borderId="2" xfId="0" applyFont="1" applyFill="1" applyBorder="1" applyAlignment="1">
      <alignment horizontal="left" vertical="top" wrapText="1"/>
    </xf>
    <xf numFmtId="0" fontId="18" fillId="3" borderId="2" xfId="0" applyFont="1" applyFill="1" applyBorder="1" applyAlignment="1">
      <alignment horizontal="center" vertical="top"/>
    </xf>
    <xf numFmtId="167" fontId="6" fillId="0" borderId="0" xfId="1" applyNumberFormat="1" applyFont="1" applyFill="1" applyBorder="1" applyAlignment="1">
      <alignment horizontal="right" vertical="top"/>
    </xf>
    <xf numFmtId="3" fontId="6" fillId="0" borderId="0" xfId="3" applyNumberFormat="1" applyFont="1" applyBorder="1" applyAlignment="1">
      <alignment vertical="top"/>
    </xf>
    <xf numFmtId="3" fontId="6" fillId="0" borderId="0" xfId="0" applyNumberFormat="1" applyFont="1" applyBorder="1" applyAlignment="1">
      <alignment vertical="top"/>
    </xf>
    <xf numFmtId="3" fontId="6" fillId="0" borderId="0" xfId="0" applyNumberFormat="1" applyFont="1" applyFill="1" applyBorder="1" applyAlignment="1">
      <alignment vertical="top"/>
    </xf>
    <xf numFmtId="0" fontId="7" fillId="3" borderId="0" xfId="0" applyFont="1" applyFill="1" applyBorder="1" applyAlignment="1">
      <alignment horizontal="left" vertical="top" wrapText="1"/>
    </xf>
    <xf numFmtId="0" fontId="18" fillId="3" borderId="0" xfId="14" applyFont="1" applyFill="1" applyBorder="1" applyAlignment="1">
      <alignment horizontal="center" vertical="top"/>
    </xf>
    <xf numFmtId="167" fontId="4" fillId="4" borderId="0" xfId="1" applyNumberFormat="1" applyFont="1" applyFill="1" applyBorder="1" applyAlignment="1">
      <alignment horizontal="right" vertical="top"/>
    </xf>
    <xf numFmtId="3" fontId="5" fillId="4" borderId="0" xfId="3" applyNumberFormat="1" applyFont="1" applyFill="1" applyBorder="1" applyAlignment="1">
      <alignment vertical="top"/>
    </xf>
    <xf numFmtId="3" fontId="5" fillId="4" borderId="0" xfId="0" applyNumberFormat="1" applyFont="1" applyFill="1" applyBorder="1" applyAlignment="1">
      <alignment vertical="top"/>
    </xf>
    <xf numFmtId="0" fontId="18" fillId="0" borderId="0" xfId="0" applyFont="1" applyFill="1" applyBorder="1" applyAlignment="1">
      <alignment horizontal="center" vertical="top"/>
    </xf>
    <xf numFmtId="167" fontId="6" fillId="3" borderId="0" xfId="1" applyNumberFormat="1" applyFont="1" applyFill="1" applyBorder="1" applyAlignment="1">
      <alignment horizontal="right" vertical="top"/>
    </xf>
    <xf numFmtId="0" fontId="18" fillId="3" borderId="0" xfId="0" applyFont="1" applyFill="1" applyBorder="1" applyAlignment="1">
      <alignment horizontal="center" vertical="top"/>
    </xf>
    <xf numFmtId="167" fontId="6" fillId="4" borderId="0" xfId="1" applyNumberFormat="1" applyFont="1" applyFill="1" applyBorder="1" applyAlignment="1">
      <alignment horizontal="right" vertical="top"/>
    </xf>
    <xf numFmtId="0" fontId="18" fillId="3" borderId="0" xfId="0" applyFont="1" applyFill="1" applyBorder="1" applyAlignment="1">
      <alignment horizontal="left" vertical="top" wrapText="1"/>
    </xf>
    <xf numFmtId="167" fontId="6" fillId="0" borderId="0" xfId="1" applyNumberFormat="1" applyFont="1" applyFill="1" applyBorder="1" applyAlignment="1">
      <alignment horizontal="left" vertical="top" wrapText="1"/>
    </xf>
    <xf numFmtId="3" fontId="6" fillId="3" borderId="0" xfId="3" applyNumberFormat="1" applyFont="1" applyFill="1" applyBorder="1" applyAlignment="1">
      <alignment vertical="top"/>
    </xf>
    <xf numFmtId="3" fontId="6" fillId="3" borderId="0" xfId="0" applyNumberFormat="1" applyFont="1" applyFill="1" applyBorder="1" applyAlignment="1">
      <alignment vertical="top"/>
    </xf>
    <xf numFmtId="3" fontId="22" fillId="3" borderId="0" xfId="3" applyNumberFormat="1" applyFont="1" applyFill="1" applyBorder="1"/>
    <xf numFmtId="167" fontId="5" fillId="4" borderId="0" xfId="0" applyNumberFormat="1" applyFont="1" applyFill="1" applyBorder="1" applyAlignment="1">
      <alignment vertical="top"/>
    </xf>
    <xf numFmtId="0" fontId="31" fillId="0" borderId="0" xfId="0" applyFont="1" applyAlignment="1">
      <alignment vertical="top" wrapText="1"/>
    </xf>
    <xf numFmtId="167" fontId="4" fillId="0" borderId="0" xfId="1" applyNumberFormat="1" applyFont="1" applyFill="1" applyBorder="1" applyAlignment="1">
      <alignment horizontal="right" vertical="top"/>
    </xf>
    <xf numFmtId="167" fontId="4" fillId="3" borderId="0" xfId="1" applyNumberFormat="1" applyFont="1" applyFill="1" applyBorder="1" applyAlignment="1">
      <alignment horizontal="right" vertical="top"/>
    </xf>
    <xf numFmtId="3" fontId="5" fillId="3" borderId="0" xfId="3" applyNumberFormat="1" applyFont="1" applyFill="1" applyBorder="1" applyAlignment="1">
      <alignment vertical="top"/>
    </xf>
    <xf numFmtId="3" fontId="5" fillId="3" borderId="0" xfId="0" applyNumberFormat="1" applyFont="1" applyFill="1" applyBorder="1" applyAlignment="1">
      <alignment vertical="top"/>
    </xf>
    <xf numFmtId="3" fontId="5" fillId="0" borderId="0" xfId="0" applyNumberFormat="1" applyFont="1" applyFill="1" applyBorder="1" applyAlignment="1">
      <alignment vertical="top"/>
    </xf>
    <xf numFmtId="0" fontId="4" fillId="3" borderId="0" xfId="4" applyFont="1" applyFill="1" applyBorder="1" applyAlignment="1" applyProtection="1">
      <alignment vertical="top" wrapText="1"/>
    </xf>
    <xf numFmtId="0" fontId="32" fillId="3" borderId="0" xfId="4" applyFont="1" applyFill="1" applyBorder="1" applyAlignment="1" applyProtection="1">
      <alignment horizontal="center" vertical="top"/>
    </xf>
    <xf numFmtId="0" fontId="22" fillId="0" borderId="0" xfId="3" applyFont="1" applyFill="1" applyBorder="1"/>
    <xf numFmtId="0" fontId="22" fillId="0" borderId="0" xfId="3" applyFont="1" applyFill="1" applyAlignment="1">
      <alignment horizontal="right"/>
    </xf>
    <xf numFmtId="0" fontId="23" fillId="0" borderId="0" xfId="0" applyFont="1" applyFill="1" applyAlignment="1">
      <alignment vertical="center"/>
    </xf>
    <xf numFmtId="0" fontId="23" fillId="0" borderId="0" xfId="0" applyFont="1" applyFill="1" applyAlignment="1">
      <alignment horizontal="left" vertical="top" wrapText="1"/>
    </xf>
    <xf numFmtId="0" fontId="23" fillId="0" borderId="0" xfId="0" applyFont="1" applyAlignment="1">
      <alignment vertical="center"/>
    </xf>
    <xf numFmtId="0" fontId="33" fillId="0" borderId="0" xfId="3" applyFont="1" applyFill="1" applyBorder="1" applyAlignment="1">
      <alignment vertical="center"/>
    </xf>
    <xf numFmtId="0" fontId="33" fillId="0" borderId="0" xfId="3" applyFont="1" applyBorder="1" applyAlignment="1">
      <alignment vertical="center"/>
    </xf>
    <xf numFmtId="167" fontId="6" fillId="0" borderId="0" xfId="3" applyNumberFormat="1" applyFont="1" applyFill="1" applyBorder="1" applyAlignment="1">
      <alignment horizontal="center" vertical="center"/>
    </xf>
    <xf numFmtId="167" fontId="6" fillId="0" borderId="1" xfId="3" applyNumberFormat="1" applyFont="1" applyFill="1" applyBorder="1" applyAlignment="1">
      <alignment horizontal="center" vertical="center"/>
    </xf>
    <xf numFmtId="0" fontId="6" fillId="0" borderId="1" xfId="3" applyFont="1" applyFill="1" applyBorder="1" applyAlignment="1">
      <alignment vertical="top"/>
    </xf>
    <xf numFmtId="170" fontId="6" fillId="0" borderId="1" xfId="1" applyNumberFormat="1" applyFont="1" applyFill="1" applyBorder="1" applyAlignment="1">
      <alignment vertical="top"/>
    </xf>
    <xf numFmtId="0" fontId="7" fillId="0" borderId="1" xfId="0" applyFont="1" applyFill="1" applyBorder="1" applyAlignment="1">
      <alignment vertical="center"/>
    </xf>
    <xf numFmtId="3" fontId="6" fillId="0" borderId="0" xfId="3" applyNumberFormat="1" applyFont="1" applyFill="1" applyBorder="1" applyAlignment="1">
      <alignment vertical="top"/>
    </xf>
    <xf numFmtId="170" fontId="6" fillId="0" borderId="0" xfId="1" applyNumberFormat="1" applyFont="1" applyFill="1" applyBorder="1" applyAlignment="1">
      <alignment vertical="top"/>
    </xf>
    <xf numFmtId="167" fontId="4" fillId="18" borderId="0" xfId="3" applyNumberFormat="1" applyFont="1" applyFill="1" applyBorder="1" applyAlignment="1">
      <alignment horizontal="center" vertical="center"/>
    </xf>
    <xf numFmtId="3" fontId="6" fillId="18" borderId="0" xfId="3" applyNumberFormat="1" applyFont="1" applyFill="1" applyBorder="1" applyAlignment="1">
      <alignment vertical="top"/>
    </xf>
    <xf numFmtId="170" fontId="4" fillId="18" borderId="0" xfId="1" applyNumberFormat="1" applyFont="1" applyFill="1" applyBorder="1" applyAlignment="1">
      <alignment vertical="top"/>
    </xf>
    <xf numFmtId="0" fontId="5" fillId="18" borderId="0" xfId="0" quotePrefix="1" applyFont="1" applyFill="1" applyAlignment="1">
      <alignment vertical="center"/>
    </xf>
    <xf numFmtId="167" fontId="6" fillId="18" borderId="0" xfId="3" applyNumberFormat="1" applyFont="1" applyFill="1" applyBorder="1" applyAlignment="1">
      <alignment horizontal="center" vertical="center"/>
    </xf>
    <xf numFmtId="3" fontId="4" fillId="0" borderId="0" xfId="3" applyNumberFormat="1" applyFont="1" applyFill="1" applyBorder="1" applyAlignment="1">
      <alignment vertical="top"/>
    </xf>
    <xf numFmtId="0" fontId="6" fillId="0" borderId="0" xfId="3" applyFont="1" applyFill="1" applyBorder="1" applyAlignment="1">
      <alignment vertical="top"/>
    </xf>
    <xf numFmtId="0" fontId="11" fillId="0" borderId="0" xfId="3" applyFont="1" applyFill="1" applyBorder="1" applyAlignment="1">
      <alignment vertical="center"/>
    </xf>
    <xf numFmtId="0" fontId="4" fillId="0" borderId="0" xfId="3" applyFont="1" applyFill="1" applyBorder="1" applyAlignment="1">
      <alignment vertical="top"/>
    </xf>
    <xf numFmtId="167" fontId="4" fillId="0" borderId="0" xfId="3" applyNumberFormat="1" applyFont="1" applyFill="1" applyBorder="1" applyAlignment="1">
      <alignment horizontal="center" vertical="center"/>
    </xf>
    <xf numFmtId="0" fontId="23" fillId="0" borderId="0" xfId="0" applyFont="1" applyFill="1" applyBorder="1" applyAlignment="1">
      <alignment vertical="center"/>
    </xf>
    <xf numFmtId="0" fontId="7" fillId="0" borderId="0" xfId="0" applyFont="1" applyFill="1" applyAlignment="1">
      <alignment vertical="center"/>
    </xf>
    <xf numFmtId="0" fontId="5" fillId="18" borderId="0" xfId="0" applyFont="1" applyFill="1" applyAlignment="1">
      <alignment vertical="center"/>
    </xf>
    <xf numFmtId="0" fontId="11" fillId="0" borderId="0" xfId="3" applyFont="1" applyFill="1" applyBorder="1" applyAlignment="1">
      <alignment horizontal="left" vertical="center" wrapText="1"/>
    </xf>
    <xf numFmtId="170" fontId="5" fillId="0" borderId="0" xfId="0" applyNumberFormat="1" applyFont="1" applyFill="1" applyBorder="1" applyAlignment="1">
      <alignment horizontal="right" vertical="center" wrapText="1"/>
    </xf>
    <xf numFmtId="0" fontId="7" fillId="0" borderId="0" xfId="0" applyFont="1" applyFill="1" applyBorder="1" applyAlignment="1">
      <alignment horizontal="center" vertical="center"/>
    </xf>
    <xf numFmtId="0" fontId="27" fillId="0" borderId="0" xfId="0" applyFont="1" applyFill="1" applyBorder="1"/>
    <xf numFmtId="3" fontId="27" fillId="0" borderId="0" xfId="0" applyNumberFormat="1" applyFont="1"/>
    <xf numFmtId="0" fontId="27" fillId="0" borderId="0" xfId="0" applyFont="1" applyAlignment="1">
      <alignment horizontal="left"/>
    </xf>
    <xf numFmtId="43" fontId="27" fillId="0" borderId="0" xfId="1" applyFont="1"/>
    <xf numFmtId="167" fontId="4" fillId="0" borderId="1" xfId="0" applyNumberFormat="1" applyFont="1" applyFill="1" applyBorder="1" applyAlignment="1">
      <alignment horizontal="right" vertical="top"/>
    </xf>
    <xf numFmtId="0" fontId="18" fillId="0" borderId="1" xfId="2" applyFont="1" applyFill="1" applyBorder="1" applyAlignment="1">
      <alignment horizontal="left" vertical="top"/>
    </xf>
    <xf numFmtId="0" fontId="24" fillId="0" borderId="0" xfId="0" applyFont="1" applyFill="1" applyBorder="1"/>
    <xf numFmtId="167" fontId="4" fillId="21" borderId="0" xfId="0" applyNumberFormat="1" applyFont="1" applyFill="1" applyBorder="1" applyAlignment="1">
      <alignment horizontal="right" vertical="top"/>
    </xf>
    <xf numFmtId="0" fontId="5" fillId="21" borderId="0" xfId="2" applyFont="1" applyFill="1" applyBorder="1" applyAlignment="1">
      <alignment horizontal="left" vertical="top"/>
    </xf>
    <xf numFmtId="167" fontId="4" fillId="0" borderId="0" xfId="0" applyNumberFormat="1" applyFont="1" applyFill="1" applyBorder="1" applyAlignment="1">
      <alignment horizontal="right" vertical="top"/>
    </xf>
    <xf numFmtId="0" fontId="21" fillId="0" borderId="0" xfId="2" applyFont="1" applyFill="1" applyBorder="1" applyAlignment="1">
      <alignment horizontal="left" vertical="top"/>
    </xf>
    <xf numFmtId="0" fontId="36" fillId="0" borderId="0" xfId="0" applyFont="1" applyFill="1" applyBorder="1" applyAlignment="1">
      <alignment horizontal="center" vertical="center"/>
    </xf>
    <xf numFmtId="0" fontId="12" fillId="20" borderId="5" xfId="0" applyFont="1" applyFill="1" applyBorder="1" applyAlignment="1">
      <alignment horizontal="center" vertical="center" wrapText="1"/>
    </xf>
    <xf numFmtId="0" fontId="5" fillId="0" borderId="0" xfId="2" applyFont="1" applyFill="1" applyBorder="1" applyAlignment="1">
      <alignment horizontal="left" vertical="top"/>
    </xf>
    <xf numFmtId="3" fontId="4" fillId="0" borderId="0" xfId="9" applyNumberFormat="1" applyFont="1" applyFill="1" applyBorder="1" applyAlignment="1">
      <alignment horizontal="right" vertical="top"/>
    </xf>
    <xf numFmtId="3" fontId="4" fillId="0" borderId="0" xfId="0" applyNumberFormat="1" applyFont="1" applyFill="1" applyBorder="1" applyAlignment="1">
      <alignment horizontal="right" vertical="top"/>
    </xf>
    <xf numFmtId="3" fontId="4" fillId="21" borderId="0" xfId="9" applyNumberFormat="1" applyFont="1" applyFill="1" applyBorder="1" applyAlignment="1">
      <alignment horizontal="right" vertical="top"/>
    </xf>
    <xf numFmtId="3" fontId="4" fillId="21" borderId="0" xfId="0" applyNumberFormat="1" applyFont="1" applyFill="1" applyBorder="1" applyAlignment="1">
      <alignment horizontal="right" vertical="top"/>
    </xf>
    <xf numFmtId="3" fontId="6" fillId="0" borderId="0" xfId="1" applyNumberFormat="1" applyFont="1" applyFill="1" applyBorder="1" applyAlignment="1">
      <alignment horizontal="right" vertical="top"/>
    </xf>
    <xf numFmtId="3" fontId="6" fillId="0" borderId="0" xfId="0" applyNumberFormat="1" applyFont="1" applyFill="1" applyBorder="1" applyAlignment="1">
      <alignment horizontal="right" vertical="top"/>
    </xf>
    <xf numFmtId="3" fontId="4" fillId="0" borderId="0" xfId="1" applyNumberFormat="1" applyFont="1" applyFill="1" applyBorder="1" applyAlignment="1">
      <alignment horizontal="right" vertical="top"/>
    </xf>
    <xf numFmtId="3" fontId="6" fillId="0" borderId="1" xfId="1" applyNumberFormat="1" applyFont="1" applyFill="1" applyBorder="1" applyAlignment="1">
      <alignment horizontal="right" vertical="top"/>
    </xf>
    <xf numFmtId="3" fontId="6" fillId="0" borderId="1" xfId="0" applyNumberFormat="1" applyFont="1" applyFill="1" applyBorder="1" applyAlignment="1">
      <alignment horizontal="right" vertical="top"/>
    </xf>
    <xf numFmtId="0" fontId="36" fillId="0" borderId="0" xfId="0" applyFont="1" applyFill="1" applyBorder="1" applyAlignment="1">
      <alignment horizontal="left" vertical="top"/>
    </xf>
    <xf numFmtId="0" fontId="37" fillId="0" borderId="0" xfId="2" applyFont="1" applyFill="1" applyBorder="1" applyAlignment="1">
      <alignment horizontal="left" vertical="top" wrapText="1"/>
    </xf>
    <xf numFmtId="0" fontId="24" fillId="0" borderId="0" xfId="0" applyFont="1" applyFill="1" applyBorder="1" applyAlignment="1">
      <alignment horizontal="left" vertical="top"/>
    </xf>
    <xf numFmtId="0" fontId="4" fillId="21" borderId="0" xfId="2" applyFont="1" applyFill="1" applyBorder="1" applyAlignment="1">
      <alignment horizontal="left" vertical="top" wrapText="1"/>
    </xf>
    <xf numFmtId="0" fontId="27" fillId="0" borderId="0" xfId="0" applyFont="1" applyFill="1" applyBorder="1" applyAlignment="1">
      <alignment horizontal="left" vertical="top"/>
    </xf>
    <xf numFmtId="0" fontId="4" fillId="0" borderId="0" xfId="2" applyFont="1" applyFill="1" applyBorder="1" applyAlignment="1">
      <alignment horizontal="left" vertical="top" wrapText="1"/>
    </xf>
    <xf numFmtId="0" fontId="6" fillId="0" borderId="1" xfId="2" applyFont="1" applyFill="1" applyBorder="1" applyAlignment="1">
      <alignment horizontal="left" vertical="top" wrapText="1"/>
    </xf>
    <xf numFmtId="0" fontId="27" fillId="0" borderId="0" xfId="0" applyFont="1" applyAlignment="1">
      <alignment vertical="top"/>
    </xf>
    <xf numFmtId="166" fontId="27" fillId="0" borderId="0" xfId="0" applyNumberFormat="1" applyFont="1" applyAlignment="1">
      <alignment vertical="top"/>
    </xf>
    <xf numFmtId="43" fontId="27" fillId="0" borderId="0" xfId="1" applyFont="1" applyFill="1" applyAlignment="1">
      <alignment vertical="top"/>
    </xf>
    <xf numFmtId="167" fontId="27" fillId="0" borderId="0" xfId="1" applyNumberFormat="1" applyFont="1" applyFill="1" applyAlignment="1">
      <alignment horizontal="right" vertical="top"/>
    </xf>
    <xf numFmtId="167" fontId="27" fillId="0" borderId="0" xfId="1" applyNumberFormat="1" applyFont="1" applyAlignment="1">
      <alignment horizontal="right" vertical="top"/>
    </xf>
    <xf numFmtId="167" fontId="27" fillId="0" borderId="0" xfId="0" applyNumberFormat="1" applyFont="1" applyAlignment="1">
      <alignment vertical="top"/>
    </xf>
    <xf numFmtId="167" fontId="12" fillId="0" borderId="0" xfId="0" applyNumberFormat="1" applyFont="1" applyAlignment="1">
      <alignment vertical="top"/>
    </xf>
    <xf numFmtId="0" fontId="38" fillId="0" borderId="0" xfId="0" applyFont="1" applyAlignment="1">
      <alignment vertical="top"/>
    </xf>
    <xf numFmtId="167" fontId="12" fillId="0" borderId="0" xfId="1" applyNumberFormat="1" applyFont="1" applyFill="1" applyAlignment="1">
      <alignment horizontal="right" vertical="top"/>
    </xf>
    <xf numFmtId="167" fontId="12" fillId="0" borderId="0" xfId="1" applyNumberFormat="1" applyFont="1" applyAlignment="1">
      <alignment horizontal="right" vertical="top"/>
    </xf>
    <xf numFmtId="4" fontId="27" fillId="0" borderId="0" xfId="0" applyNumberFormat="1" applyFont="1" applyAlignment="1">
      <alignment vertical="top"/>
    </xf>
    <xf numFmtId="167" fontId="27" fillId="0" borderId="0" xfId="0" applyNumberFormat="1" applyFont="1" applyAlignment="1">
      <alignment horizontal="right" vertical="top"/>
    </xf>
    <xf numFmtId="0" fontId="39" fillId="0" borderId="0" xfId="0" applyFont="1" applyAlignment="1">
      <alignment vertical="top"/>
    </xf>
    <xf numFmtId="3" fontId="7" fillId="0" borderId="2" xfId="1" applyNumberFormat="1" applyFont="1" applyFill="1" applyBorder="1" applyAlignment="1">
      <alignment vertical="top"/>
    </xf>
    <xf numFmtId="3" fontId="6" fillId="0" borderId="2" xfId="10" applyNumberFormat="1" applyFont="1" applyFill="1" applyBorder="1" applyAlignment="1">
      <alignment horizontal="right" vertical="top"/>
    </xf>
    <xf numFmtId="3" fontId="7" fillId="0" borderId="2" xfId="0" applyNumberFormat="1" applyFont="1" applyFill="1" applyBorder="1" applyAlignment="1">
      <alignment vertical="top"/>
    </xf>
    <xf numFmtId="0" fontId="7" fillId="0" borderId="2" xfId="0" applyFont="1" applyFill="1" applyBorder="1" applyAlignment="1">
      <alignment vertical="top"/>
    </xf>
    <xf numFmtId="3" fontId="7" fillId="0" borderId="0" xfId="1" applyNumberFormat="1" applyFont="1" applyFill="1" applyBorder="1" applyAlignment="1">
      <alignment vertical="top"/>
    </xf>
    <xf numFmtId="3" fontId="6" fillId="0" borderId="0" xfId="10" applyNumberFormat="1" applyFont="1" applyFill="1" applyBorder="1" applyAlignment="1">
      <alignment horizontal="right" vertical="top"/>
    </xf>
    <xf numFmtId="3" fontId="7" fillId="0" borderId="0" xfId="0" applyNumberFormat="1" applyFont="1" applyFill="1" applyBorder="1" applyAlignment="1">
      <alignment vertical="top"/>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3" fontId="6" fillId="0" borderId="0" xfId="10" applyNumberFormat="1" applyFont="1" applyFill="1" applyBorder="1" applyAlignment="1">
      <alignment vertical="top"/>
    </xf>
    <xf numFmtId="0" fontId="18" fillId="0" borderId="0" xfId="0" applyFont="1" applyFill="1" applyBorder="1" applyAlignment="1">
      <alignment horizontal="left" vertical="top"/>
    </xf>
    <xf numFmtId="166" fontId="4" fillId="4" borderId="0" xfId="3" applyNumberFormat="1" applyFont="1" applyFill="1" applyBorder="1" applyAlignment="1">
      <alignment horizontal="right" vertical="top" wrapText="1"/>
    </xf>
    <xf numFmtId="3" fontId="7" fillId="0" borderId="0" xfId="1" applyNumberFormat="1" applyFont="1" applyFill="1" applyBorder="1" applyAlignment="1">
      <alignment horizontal="right" vertical="top"/>
    </xf>
    <xf numFmtId="3" fontId="7" fillId="0" borderId="0" xfId="9" applyNumberFormat="1" applyFont="1" applyFill="1" applyBorder="1" applyAlignment="1">
      <alignment vertical="top"/>
    </xf>
    <xf numFmtId="3" fontId="7" fillId="0" borderId="0" xfId="9" applyNumberFormat="1" applyFont="1" applyFill="1" applyBorder="1" applyAlignment="1">
      <alignment horizontal="right" vertical="top"/>
    </xf>
    <xf numFmtId="3" fontId="7" fillId="0" borderId="0" xfId="0" applyNumberFormat="1" applyFont="1" applyFill="1" applyBorder="1" applyAlignment="1">
      <alignment horizontal="right" vertical="top"/>
    </xf>
    <xf numFmtId="3" fontId="6" fillId="0" borderId="0" xfId="1" applyNumberFormat="1" applyFont="1" applyFill="1" applyBorder="1" applyAlignment="1">
      <alignment vertical="top" wrapText="1"/>
    </xf>
    <xf numFmtId="3" fontId="4" fillId="4" borderId="0" xfId="3" applyNumberFormat="1" applyFont="1" applyFill="1" applyBorder="1" applyAlignment="1">
      <alignment horizontal="right" vertical="top" wrapText="1"/>
    </xf>
    <xf numFmtId="3" fontId="6" fillId="0" borderId="0" xfId="1" applyNumberFormat="1" applyFont="1" applyFill="1" applyBorder="1" applyAlignment="1">
      <alignment horizontal="right" vertical="top" wrapText="1"/>
    </xf>
    <xf numFmtId="3" fontId="4" fillId="4" borderId="0" xfId="1" applyNumberFormat="1" applyFont="1" applyFill="1" applyBorder="1" applyAlignment="1">
      <alignment vertical="top" wrapText="1"/>
    </xf>
    <xf numFmtId="0" fontId="6" fillId="4" borderId="0" xfId="2" applyFont="1" applyFill="1" applyBorder="1" applyAlignment="1">
      <alignment vertical="top"/>
    </xf>
    <xf numFmtId="0" fontId="39" fillId="0" borderId="0" xfId="0" applyFont="1" applyFill="1"/>
    <xf numFmtId="3" fontId="4" fillId="4" borderId="0" xfId="9" applyNumberFormat="1" applyFont="1" applyFill="1" applyBorder="1" applyAlignment="1">
      <alignment vertical="top"/>
    </xf>
    <xf numFmtId="3" fontId="4" fillId="4" borderId="0" xfId="9" applyNumberFormat="1" applyFont="1" applyFill="1" applyBorder="1" applyAlignment="1">
      <alignment horizontal="right" vertical="top"/>
    </xf>
    <xf numFmtId="3" fontId="4" fillId="4" borderId="0" xfId="1" applyNumberFormat="1" applyFont="1" applyFill="1" applyBorder="1" applyAlignment="1">
      <alignment horizontal="right" vertical="top" wrapText="1"/>
    </xf>
    <xf numFmtId="3" fontId="6" fillId="0" borderId="0" xfId="3" applyNumberFormat="1" applyFont="1" applyFill="1" applyBorder="1" applyAlignment="1">
      <alignment horizontal="right" vertical="top" wrapText="1"/>
    </xf>
    <xf numFmtId="3" fontId="6" fillId="0" borderId="0" xfId="3" applyNumberFormat="1" applyFont="1" applyFill="1" applyBorder="1" applyAlignment="1">
      <alignment vertical="top" wrapText="1"/>
    </xf>
    <xf numFmtId="167" fontId="4" fillId="4" borderId="0" xfId="3" applyNumberFormat="1" applyFont="1" applyFill="1" applyBorder="1" applyAlignment="1">
      <alignment vertical="top" wrapText="1"/>
    </xf>
    <xf numFmtId="0" fontId="27" fillId="0" borderId="0" xfId="0" applyFont="1" applyFill="1" applyAlignment="1">
      <alignment vertical="top"/>
    </xf>
    <xf numFmtId="3" fontId="6" fillId="0" borderId="0" xfId="1" applyNumberFormat="1" applyFont="1" applyFill="1" applyBorder="1" applyAlignment="1">
      <alignment horizontal="right" vertical="center" wrapText="1"/>
    </xf>
    <xf numFmtId="0" fontId="6"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166" fontId="27" fillId="0" borderId="0" xfId="0" applyNumberFormat="1" applyFont="1" applyFill="1" applyAlignment="1">
      <alignment vertical="top"/>
    </xf>
    <xf numFmtId="167" fontId="30" fillId="0" borderId="0" xfId="0" applyNumberFormat="1" applyFont="1" applyFill="1" applyAlignment="1">
      <alignment vertical="top"/>
    </xf>
    <xf numFmtId="0" fontId="12" fillId="3" borderId="5" xfId="0" applyFont="1" applyFill="1" applyBorder="1" applyAlignment="1">
      <alignment vertical="center" wrapText="1"/>
    </xf>
    <xf numFmtId="0" fontId="7" fillId="0" borderId="0" xfId="0" applyFont="1" applyFill="1" applyBorder="1" applyAlignment="1">
      <alignment horizontal="left" vertical="top"/>
    </xf>
    <xf numFmtId="0" fontId="41" fillId="0" borderId="0" xfId="0" applyFont="1" applyAlignment="1">
      <alignment vertical="center"/>
    </xf>
    <xf numFmtId="0" fontId="41" fillId="0" borderId="0" xfId="0" applyFont="1" applyFill="1" applyAlignment="1">
      <alignment vertical="center"/>
    </xf>
    <xf numFmtId="3" fontId="42" fillId="0" borderId="0" xfId="0" applyNumberFormat="1" applyFont="1" applyAlignment="1">
      <alignment vertical="center"/>
    </xf>
    <xf numFmtId="0" fontId="42" fillId="0" borderId="0" xfId="0" applyFont="1" applyAlignment="1">
      <alignment vertical="center"/>
    </xf>
    <xf numFmtId="0" fontId="6" fillId="0" borderId="0" xfId="0" applyFont="1" applyFill="1" applyBorder="1" applyAlignment="1">
      <alignment horizontal="left" vertical="top"/>
    </xf>
    <xf numFmtId="0" fontId="41" fillId="0" borderId="0" xfId="0" applyFont="1"/>
    <xf numFmtId="0" fontId="41" fillId="0" borderId="0" xfId="0" applyFont="1" applyFill="1"/>
    <xf numFmtId="0" fontId="12" fillId="3" borderId="1" xfId="0" applyFont="1" applyFill="1" applyBorder="1" applyAlignment="1">
      <alignment vertical="center" wrapText="1"/>
    </xf>
    <xf numFmtId="164" fontId="12" fillId="3" borderId="0" xfId="0" applyNumberFormat="1" applyFont="1" applyFill="1" applyBorder="1" applyAlignment="1">
      <alignment vertical="top"/>
    </xf>
    <xf numFmtId="0" fontId="43" fillId="0" borderId="0" xfId="0" applyFont="1" applyFill="1" applyBorder="1" applyAlignment="1">
      <alignment vertical="center"/>
    </xf>
    <xf numFmtId="164" fontId="43" fillId="0" borderId="0" xfId="0" applyNumberFormat="1" applyFont="1" applyFill="1" applyBorder="1" applyAlignment="1">
      <alignment vertical="center"/>
    </xf>
    <xf numFmtId="3" fontId="44" fillId="0" borderId="0" xfId="0" applyNumberFormat="1" applyFont="1" applyFill="1" applyBorder="1" applyAlignment="1">
      <alignment vertical="center"/>
    </xf>
    <xf numFmtId="0" fontId="44" fillId="0" borderId="0" xfId="0" applyFont="1" applyFill="1" applyBorder="1" applyAlignment="1">
      <alignment vertical="center"/>
    </xf>
    <xf numFmtId="164" fontId="4" fillId="0" borderId="0" xfId="1" applyNumberFormat="1" applyFont="1" applyFill="1" applyBorder="1" applyAlignment="1">
      <alignment vertical="top" wrapText="1"/>
    </xf>
    <xf numFmtId="164" fontId="4" fillId="4" borderId="0" xfId="1" applyNumberFormat="1" applyFont="1" applyFill="1" applyBorder="1" applyAlignment="1">
      <alignment vertical="top" wrapText="1"/>
    </xf>
    <xf numFmtId="164" fontId="6" fillId="0" borderId="0" xfId="1" applyNumberFormat="1" applyFont="1" applyFill="1" applyBorder="1" applyAlignment="1">
      <alignment vertical="top" wrapText="1"/>
    </xf>
    <xf numFmtId="164" fontId="6" fillId="0" borderId="2" xfId="1" applyNumberFormat="1" applyFont="1" applyFill="1" applyBorder="1" applyAlignment="1">
      <alignment vertical="top" wrapText="1"/>
    </xf>
    <xf numFmtId="0" fontId="5" fillId="4" borderId="0" xfId="0" applyFont="1" applyFill="1" applyBorder="1" applyAlignment="1">
      <alignment horizontal="left" vertical="top"/>
    </xf>
    <xf numFmtId="0" fontId="6" fillId="0" borderId="2" xfId="0" applyFont="1" applyFill="1" applyBorder="1" applyAlignment="1">
      <alignment horizontal="left" vertical="top"/>
    </xf>
    <xf numFmtId="0" fontId="4" fillId="0" borderId="0" xfId="0" applyFont="1" applyBorder="1" applyAlignment="1">
      <alignment horizontal="left" vertical="top"/>
    </xf>
    <xf numFmtId="0" fontId="4" fillId="4" borderId="0" xfId="0" applyFont="1" applyFill="1" applyBorder="1" applyAlignment="1">
      <alignment horizontal="left" vertical="top"/>
    </xf>
    <xf numFmtId="0" fontId="6" fillId="4" borderId="0" xfId="0" applyFont="1" applyFill="1" applyBorder="1" applyAlignment="1">
      <alignment horizontal="left" vertical="top"/>
    </xf>
    <xf numFmtId="0" fontId="6" fillId="0" borderId="0" xfId="0" applyFont="1" applyFill="1" applyBorder="1" applyAlignment="1">
      <alignment horizontal="left" vertical="top" wrapText="1"/>
    </xf>
    <xf numFmtId="169" fontId="4" fillId="0" borderId="0" xfId="1" applyNumberFormat="1" applyFont="1" applyFill="1" applyBorder="1" applyAlignment="1">
      <alignment horizontal="right" vertical="top" wrapText="1"/>
    </xf>
    <xf numFmtId="169" fontId="4" fillId="4" borderId="0" xfId="1" applyNumberFormat="1" applyFont="1" applyFill="1" applyBorder="1" applyAlignment="1">
      <alignment horizontal="right" vertical="top" wrapText="1"/>
    </xf>
    <xf numFmtId="169" fontId="6" fillId="0" borderId="0" xfId="1" applyNumberFormat="1" applyFont="1" applyFill="1" applyBorder="1" applyAlignment="1">
      <alignment horizontal="right" vertical="top" wrapText="1"/>
    </xf>
    <xf numFmtId="169" fontId="6" fillId="4" borderId="0" xfId="1" applyNumberFormat="1" applyFont="1" applyFill="1" applyBorder="1" applyAlignment="1">
      <alignment horizontal="right" vertical="top" wrapText="1"/>
    </xf>
    <xf numFmtId="169" fontId="6" fillId="0" borderId="2" xfId="1" applyNumberFormat="1" applyFont="1" applyFill="1" applyBorder="1" applyAlignment="1">
      <alignment horizontal="right" vertical="top" wrapText="1"/>
    </xf>
    <xf numFmtId="0" fontId="27" fillId="0" borderId="0" xfId="0" applyFont="1" applyFill="1" applyAlignment="1">
      <alignment vertical="center" wrapText="1"/>
    </xf>
    <xf numFmtId="164" fontId="27" fillId="0" borderId="0" xfId="0" applyNumberFormat="1" applyFont="1" applyFill="1" applyAlignment="1">
      <alignment vertical="center" wrapText="1"/>
    </xf>
    <xf numFmtId="3" fontId="27" fillId="0" borderId="0" xfId="0" applyNumberFormat="1" applyFont="1" applyFill="1" applyAlignment="1">
      <alignment vertical="center" wrapText="1"/>
    </xf>
    <xf numFmtId="0" fontId="27" fillId="0" borderId="0" xfId="0" applyFont="1" applyFill="1" applyAlignment="1">
      <alignment vertical="center"/>
    </xf>
    <xf numFmtId="3" fontId="12" fillId="0" borderId="0" xfId="0" applyNumberFormat="1" applyFont="1" applyAlignment="1">
      <alignment vertical="center"/>
    </xf>
    <xf numFmtId="0" fontId="7" fillId="0" borderId="0" xfId="0" applyFont="1" applyBorder="1" applyAlignment="1">
      <alignment horizontal="justify" vertical="top"/>
    </xf>
    <xf numFmtId="0" fontId="4" fillId="0" borderId="0" xfId="0" applyFont="1" applyBorder="1" applyAlignment="1">
      <alignment horizontal="justify" vertical="top"/>
    </xf>
    <xf numFmtId="0" fontId="7" fillId="0" borderId="0" xfId="0" applyFont="1" applyBorder="1" applyAlignment="1">
      <alignment horizontal="justify" vertical="top" wrapText="1"/>
    </xf>
    <xf numFmtId="0" fontId="7" fillId="3" borderId="0" xfId="0" applyFont="1" applyFill="1" applyBorder="1" applyAlignment="1">
      <alignment horizontal="justify" vertical="top" wrapText="1"/>
    </xf>
    <xf numFmtId="0" fontId="5" fillId="0" borderId="0" xfId="0" applyFont="1" applyBorder="1" applyAlignment="1">
      <alignment horizontal="justify" vertical="top"/>
    </xf>
    <xf numFmtId="0" fontId="4" fillId="0" borderId="1" xfId="0" applyFont="1" applyBorder="1" applyAlignment="1">
      <alignment horizontal="justify" vertical="top"/>
    </xf>
    <xf numFmtId="0" fontId="7" fillId="0" borderId="1" xfId="0" applyFont="1" applyBorder="1" applyAlignment="1">
      <alignment horizontal="justify" vertical="top" wrapText="1"/>
    </xf>
    <xf numFmtId="3" fontId="5" fillId="0" borderId="0" xfId="1" applyNumberFormat="1" applyFont="1" applyFill="1" applyBorder="1" applyAlignment="1">
      <alignment horizontal="right" vertical="top"/>
    </xf>
    <xf numFmtId="164" fontId="5" fillId="0" borderId="0" xfId="1" applyNumberFormat="1" applyFont="1" applyFill="1" applyBorder="1" applyAlignment="1">
      <alignment horizontal="right" vertical="top"/>
    </xf>
    <xf numFmtId="166" fontId="5" fillId="0" borderId="0" xfId="1" applyNumberFormat="1" applyFont="1" applyFill="1" applyBorder="1" applyAlignment="1">
      <alignment horizontal="right" vertical="top"/>
    </xf>
    <xf numFmtId="3" fontId="5" fillId="4" borderId="0" xfId="1" applyNumberFormat="1" applyFont="1" applyFill="1" applyBorder="1" applyAlignment="1">
      <alignment horizontal="right" vertical="top"/>
    </xf>
    <xf numFmtId="164" fontId="5" fillId="4" borderId="0" xfId="1" applyNumberFormat="1" applyFont="1" applyFill="1" applyBorder="1" applyAlignment="1">
      <alignment horizontal="right" vertical="top"/>
    </xf>
    <xf numFmtId="166" fontId="5" fillId="4" borderId="0" xfId="1" applyNumberFormat="1" applyFont="1" applyFill="1" applyBorder="1" applyAlignment="1">
      <alignment horizontal="right" vertical="top"/>
    </xf>
    <xf numFmtId="3" fontId="7" fillId="0" borderId="0" xfId="1" applyNumberFormat="1" applyFont="1" applyBorder="1" applyAlignment="1">
      <alignment horizontal="right" vertical="top"/>
    </xf>
    <xf numFmtId="166" fontId="7" fillId="0" borderId="0" xfId="1" applyNumberFormat="1" applyFont="1" applyFill="1" applyBorder="1" applyAlignment="1">
      <alignment horizontal="right" vertical="top"/>
    </xf>
    <xf numFmtId="164" fontId="7" fillId="0" borderId="0" xfId="1" applyNumberFormat="1" applyFont="1" applyFill="1" applyBorder="1" applyAlignment="1">
      <alignment horizontal="right" vertical="top"/>
    </xf>
    <xf numFmtId="3" fontId="7" fillId="3" borderId="0" xfId="1" applyNumberFormat="1" applyFont="1" applyFill="1" applyBorder="1" applyAlignment="1">
      <alignment horizontal="right" vertical="top"/>
    </xf>
    <xf numFmtId="3" fontId="7" fillId="3" borderId="1" xfId="1" applyNumberFormat="1" applyFont="1" applyFill="1" applyBorder="1" applyAlignment="1">
      <alignment horizontal="right" vertical="top"/>
    </xf>
    <xf numFmtId="166" fontId="7" fillId="0" borderId="1" xfId="1" applyNumberFormat="1" applyFont="1" applyFill="1" applyBorder="1" applyAlignment="1">
      <alignment horizontal="right" vertical="top"/>
    </xf>
    <xf numFmtId="0" fontId="20" fillId="0" borderId="0" xfId="0" applyFont="1" applyAlignment="1">
      <alignment horizontal="left" vertical="top"/>
    </xf>
    <xf numFmtId="0" fontId="3" fillId="0" borderId="0" xfId="0" applyFont="1" applyAlignment="1">
      <alignment horizontal="left" vertical="top"/>
    </xf>
    <xf numFmtId="165" fontId="12" fillId="0" borderId="0" xfId="0" applyNumberFormat="1" applyFont="1" applyAlignment="1">
      <alignment horizontal="left" vertical="top"/>
    </xf>
    <xf numFmtId="0" fontId="12" fillId="0" borderId="0" xfId="0" applyFont="1" applyBorder="1" applyAlignment="1">
      <alignment horizontal="left" vertical="top"/>
    </xf>
    <xf numFmtId="0" fontId="12" fillId="0" borderId="0" xfId="0" applyFont="1" applyAlignment="1">
      <alignment horizontal="left" vertical="top"/>
    </xf>
    <xf numFmtId="0" fontId="7" fillId="0" borderId="0" xfId="0" applyFont="1" applyBorder="1" applyAlignment="1">
      <alignment horizontal="left" vertical="center"/>
    </xf>
    <xf numFmtId="0" fontId="7" fillId="0" borderId="0" xfId="0" applyFont="1" applyAlignment="1">
      <alignment horizontal="left" vertical="center"/>
    </xf>
    <xf numFmtId="0" fontId="3" fillId="2" borderId="0" xfId="0" applyFont="1" applyFill="1" applyAlignment="1">
      <alignment horizontal="left" vertical="center" wrapText="1"/>
    </xf>
    <xf numFmtId="0" fontId="26" fillId="3" borderId="0" xfId="0" applyFont="1" applyFill="1" applyBorder="1" applyAlignment="1">
      <alignment horizontal="center" vertical="center"/>
    </xf>
    <xf numFmtId="0" fontId="26" fillId="3" borderId="1"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horizontal="center" vertical="top"/>
    </xf>
    <xf numFmtId="0" fontId="12" fillId="3" borderId="0" xfId="0" applyFont="1" applyFill="1" applyBorder="1" applyAlignment="1">
      <alignment horizontal="center" vertical="center" wrapText="1"/>
    </xf>
    <xf numFmtId="0" fontId="12" fillId="3" borderId="0" xfId="0" applyFont="1" applyFill="1" applyBorder="1" applyAlignment="1">
      <alignment vertical="center"/>
    </xf>
    <xf numFmtId="0" fontId="12" fillId="3" borderId="1" xfId="0" applyFont="1" applyFill="1" applyBorder="1" applyAlignment="1">
      <alignment vertical="center"/>
    </xf>
    <xf numFmtId="0" fontId="26" fillId="3" borderId="0" xfId="4" applyFont="1" applyFill="1" applyBorder="1" applyAlignment="1" applyProtection="1">
      <alignment horizontal="center" vertical="center"/>
    </xf>
    <xf numFmtId="0" fontId="26" fillId="3" borderId="1" xfId="4" applyFont="1" applyFill="1" applyBorder="1" applyAlignment="1" applyProtection="1">
      <alignment horizontal="center" vertical="center"/>
    </xf>
    <xf numFmtId="0" fontId="35" fillId="0" borderId="0" xfId="0" applyFont="1" applyFill="1" applyAlignment="1">
      <alignment horizontal="left" vertical="center" wrapText="1"/>
    </xf>
    <xf numFmtId="0" fontId="7" fillId="0" borderId="0" xfId="0" applyFont="1" applyBorder="1" applyAlignment="1">
      <alignment horizontal="left" vertical="center" wrapText="1"/>
    </xf>
    <xf numFmtId="0" fontId="26" fillId="0" borderId="0"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0" xfId="0" applyFont="1" applyFill="1" applyBorder="1" applyAlignment="1">
      <alignment horizontal="center" vertical="center"/>
    </xf>
    <xf numFmtId="0" fontId="26"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7" fillId="0" borderId="0" xfId="0" applyFont="1" applyFill="1" applyBorder="1" applyAlignment="1">
      <alignment horizontal="left" vertical="top" wrapText="1"/>
    </xf>
    <xf numFmtId="0" fontId="7" fillId="3" borderId="0" xfId="0" applyFont="1" applyFill="1" applyBorder="1" applyAlignment="1">
      <alignment horizontal="justify" vertical="center" wrapText="1"/>
    </xf>
    <xf numFmtId="0" fontId="0" fillId="3" borderId="0" xfId="0" applyFill="1" applyAlignment="1">
      <alignment horizontal="justify" vertical="center" wrapText="1"/>
    </xf>
    <xf numFmtId="0" fontId="5" fillId="4" borderId="0" xfId="0" applyFont="1" applyFill="1" applyBorder="1" applyAlignment="1">
      <alignment horizontal="justify" vertical="center" wrapText="1"/>
    </xf>
    <xf numFmtId="0" fontId="5" fillId="0" borderId="0" xfId="0" applyFont="1" applyBorder="1" applyAlignment="1">
      <alignment horizontal="justify" vertical="center" wrapText="1"/>
    </xf>
    <xf numFmtId="0" fontId="23" fillId="2" borderId="0" xfId="0" applyFont="1" applyFill="1" applyAlignment="1">
      <alignment horizontal="center" vertical="center" wrapText="1"/>
    </xf>
    <xf numFmtId="0" fontId="6" fillId="0" borderId="0" xfId="7" applyFont="1" applyFill="1" applyBorder="1" applyAlignment="1">
      <alignment horizontal="center" vertical="center"/>
    </xf>
    <xf numFmtId="0" fontId="6" fillId="0" borderId="1" xfId="7" applyFont="1" applyFill="1" applyBorder="1" applyAlignment="1">
      <alignment horizontal="center" vertical="center"/>
    </xf>
    <xf numFmtId="0" fontId="31" fillId="0" borderId="0" xfId="0" applyFont="1" applyAlignment="1">
      <alignment horizontal="left" vertical="top" wrapText="1"/>
    </xf>
    <xf numFmtId="0" fontId="5" fillId="4" borderId="0" xfId="0" applyFont="1" applyFill="1" applyBorder="1" applyAlignment="1">
      <alignment horizontal="left" vertical="top" wrapText="1"/>
    </xf>
    <xf numFmtId="0" fontId="4" fillId="4" borderId="0" xfId="14" applyFont="1" applyFill="1" applyBorder="1" applyAlignment="1">
      <alignment horizontal="left" vertical="top" wrapText="1"/>
    </xf>
    <xf numFmtId="0" fontId="5" fillId="4" borderId="0" xfId="14" applyFont="1" applyFill="1" applyBorder="1" applyAlignment="1">
      <alignment horizontal="left" vertical="top" wrapText="1"/>
    </xf>
    <xf numFmtId="0" fontId="26" fillId="0" borderId="0" xfId="4" applyFont="1" applyFill="1" applyBorder="1" applyAlignment="1" applyProtection="1">
      <alignment horizontal="center" vertical="center"/>
    </xf>
    <xf numFmtId="0" fontId="26" fillId="0" borderId="1" xfId="4" applyFont="1" applyFill="1" applyBorder="1" applyAlignment="1" applyProtection="1">
      <alignment horizontal="center" vertical="center"/>
    </xf>
    <xf numFmtId="0" fontId="26" fillId="0" borderId="0" xfId="4" applyFont="1" applyFill="1" applyBorder="1" applyAlignment="1" applyProtection="1">
      <alignment horizontal="center" vertical="center" wrapText="1"/>
    </xf>
    <xf numFmtId="0" fontId="26" fillId="0" borderId="1" xfId="4" applyFont="1" applyFill="1" applyBorder="1" applyAlignment="1" applyProtection="1">
      <alignment horizontal="center" vertical="center" wrapText="1"/>
    </xf>
    <xf numFmtId="0" fontId="24"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1" xfId="0" applyFont="1" applyFill="1" applyBorder="1" applyAlignment="1">
      <alignment horizontal="left" vertical="center"/>
    </xf>
    <xf numFmtId="0" fontId="5" fillId="0" borderId="4" xfId="0" applyFont="1" applyFill="1" applyBorder="1" applyAlignment="1">
      <alignment horizontal="justify" vertical="top" wrapText="1"/>
    </xf>
    <xf numFmtId="0" fontId="5" fillId="4" borderId="0" xfId="0" applyFont="1" applyFill="1" applyBorder="1" applyAlignment="1">
      <alignment horizontal="justify" vertical="top" wrapText="1"/>
    </xf>
    <xf numFmtId="0" fontId="12" fillId="3" borderId="4" xfId="0" applyFont="1" applyFill="1" applyBorder="1" applyAlignment="1">
      <alignment horizontal="center" vertical="center" wrapText="1"/>
    </xf>
    <xf numFmtId="0" fontId="4" fillId="0" borderId="4" xfId="3" applyFont="1" applyFill="1" applyBorder="1" applyAlignment="1">
      <alignment horizontal="left" vertical="center"/>
    </xf>
    <xf numFmtId="0" fontId="11" fillId="0" borderId="0" xfId="3" applyFont="1" applyFill="1" applyBorder="1" applyAlignment="1">
      <alignment horizontal="left" vertical="center" wrapText="1"/>
    </xf>
    <xf numFmtId="0" fontId="34" fillId="19" borderId="0" xfId="0" applyFont="1" applyFill="1" applyBorder="1" applyAlignment="1">
      <alignment horizontal="left" vertical="center" wrapText="1"/>
    </xf>
    <xf numFmtId="0" fontId="12" fillId="0" borderId="0" xfId="3" applyFont="1" applyFill="1" applyBorder="1" applyAlignment="1">
      <alignment vertical="center"/>
    </xf>
    <xf numFmtId="0" fontId="26" fillId="0" borderId="0" xfId="3" applyFont="1" applyFill="1" applyBorder="1" applyAlignment="1">
      <alignment vertical="center"/>
    </xf>
    <xf numFmtId="0" fontId="26" fillId="0" borderId="1" xfId="3" applyFont="1" applyFill="1" applyBorder="1" applyAlignment="1">
      <alignment vertical="center"/>
    </xf>
    <xf numFmtId="0" fontId="12" fillId="0" borderId="0" xfId="3" applyFont="1" applyFill="1" applyBorder="1" applyAlignment="1">
      <alignment horizontal="center" vertical="center"/>
    </xf>
    <xf numFmtId="0" fontId="26" fillId="0" borderId="0" xfId="3" applyFont="1" applyFill="1" applyBorder="1" applyAlignment="1">
      <alignment horizontal="center" vertical="center"/>
    </xf>
    <xf numFmtId="0" fontId="26" fillId="0" borderId="1" xfId="3" applyFont="1" applyFill="1" applyBorder="1" applyAlignment="1">
      <alignment horizontal="center" vertical="center"/>
    </xf>
    <xf numFmtId="0" fontId="28" fillId="0" borderId="0" xfId="0" applyFont="1" applyAlignment="1">
      <alignment horizontal="left" vertical="center" wrapText="1"/>
    </xf>
    <xf numFmtId="0" fontId="7" fillId="0" borderId="6" xfId="12" applyFont="1" applyFill="1" applyBorder="1" applyAlignment="1">
      <alignment horizontal="left" vertical="top" wrapText="1"/>
    </xf>
    <xf numFmtId="0" fontId="7" fillId="0" borderId="0" xfId="0" applyFont="1" applyFill="1" applyAlignment="1">
      <alignment horizontal="left" vertical="center" wrapText="1"/>
    </xf>
    <xf numFmtId="0" fontId="23" fillId="19" borderId="0" xfId="0" applyFont="1" applyFill="1" applyBorder="1" applyAlignment="1">
      <alignment horizontal="center" vertical="center" wrapText="1"/>
    </xf>
    <xf numFmtId="0" fontId="27" fillId="0" borderId="0" xfId="0" applyFont="1" applyFill="1" applyBorder="1" applyAlignment="1">
      <alignment vertical="center"/>
    </xf>
    <xf numFmtId="0" fontId="22" fillId="3" borderId="0" xfId="3" applyFont="1" applyFill="1" applyAlignment="1">
      <alignment vertical="center"/>
    </xf>
    <xf numFmtId="0" fontId="22" fillId="3" borderId="0" xfId="3" applyFont="1" applyFill="1" applyBorder="1" applyAlignment="1">
      <alignment vertical="center"/>
    </xf>
    <xf numFmtId="0" fontId="22" fillId="3" borderId="0" xfId="3" applyFont="1" applyFill="1" applyAlignment="1">
      <alignment horizontal="right" vertical="center"/>
    </xf>
    <xf numFmtId="0" fontId="22" fillId="0" borderId="0" xfId="3" applyFont="1" applyAlignment="1">
      <alignment vertical="center"/>
    </xf>
    <xf numFmtId="0" fontId="27" fillId="0" borderId="0" xfId="0" applyFont="1" applyAlignment="1">
      <alignment horizontal="right" vertical="center"/>
    </xf>
    <xf numFmtId="167" fontId="27" fillId="0" borderId="0" xfId="1" applyNumberFormat="1" applyFont="1" applyAlignment="1">
      <alignment horizontal="right" vertical="center"/>
    </xf>
    <xf numFmtId="167" fontId="27" fillId="0" borderId="0" xfId="1" applyNumberFormat="1" applyFont="1" applyFill="1" applyAlignment="1">
      <alignment horizontal="right" vertical="center"/>
    </xf>
    <xf numFmtId="43" fontId="27" fillId="0" borderId="0" xfId="1" applyFont="1" applyFill="1" applyAlignment="1">
      <alignment vertical="center"/>
    </xf>
    <xf numFmtId="166" fontId="27" fillId="0" borderId="0" xfId="0" applyNumberFormat="1" applyFont="1" applyFill="1" applyAlignment="1">
      <alignment vertical="center"/>
    </xf>
    <xf numFmtId="0" fontId="3" fillId="0" borderId="0" xfId="0" applyFont="1" applyAlignment="1">
      <alignment horizontal="left" vertical="center"/>
    </xf>
    <xf numFmtId="0" fontId="33" fillId="0" borderId="0" xfId="3" applyFont="1" applyFill="1" applyBorder="1" applyAlignment="1">
      <alignment horizontal="left" vertical="center"/>
    </xf>
    <xf numFmtId="0" fontId="27" fillId="0" borderId="0" xfId="0" applyFont="1" applyFill="1" applyAlignment="1">
      <alignment horizontal="left" vertical="center"/>
    </xf>
    <xf numFmtId="0" fontId="27" fillId="0" borderId="0" xfId="0" applyFont="1" applyFill="1" applyBorder="1" applyAlignment="1">
      <alignment horizontal="left" vertical="center"/>
    </xf>
    <xf numFmtId="0" fontId="22" fillId="3" borderId="0" xfId="3" applyFont="1" applyFill="1" applyBorder="1" applyAlignment="1">
      <alignment horizontal="left" vertical="center"/>
    </xf>
    <xf numFmtId="0" fontId="22" fillId="0" borderId="0" xfId="3" applyFont="1" applyFill="1" applyAlignment="1">
      <alignment horizontal="left" vertical="center"/>
    </xf>
    <xf numFmtId="0" fontId="27" fillId="0" borderId="0" xfId="0" applyFont="1" applyAlignment="1">
      <alignment horizontal="left" vertical="center"/>
    </xf>
    <xf numFmtId="0" fontId="41" fillId="0" borderId="0" xfId="0" applyFont="1" applyFill="1" applyAlignment="1">
      <alignment horizontal="left" vertical="center"/>
    </xf>
    <xf numFmtId="0" fontId="41" fillId="0" borderId="0" xfId="0" applyFont="1" applyAlignment="1">
      <alignment horizontal="left" vertical="center"/>
    </xf>
    <xf numFmtId="0" fontId="22" fillId="0" borderId="0" xfId="3" applyFont="1" applyFill="1" applyBorder="1" applyAlignment="1">
      <alignment vertical="center"/>
    </xf>
    <xf numFmtId="0" fontId="23" fillId="22" borderId="0" xfId="0" applyFont="1" applyFill="1" applyAlignment="1">
      <alignment horizontal="center" vertical="center" wrapText="1"/>
    </xf>
    <xf numFmtId="0" fontId="27" fillId="0" borderId="0" xfId="0" applyFont="1" applyBorder="1" applyAlignment="1">
      <alignment vertical="center"/>
    </xf>
    <xf numFmtId="0" fontId="12" fillId="3" borderId="5" xfId="0" applyFont="1" applyFill="1" applyBorder="1" applyAlignment="1">
      <alignment horizontal="center" vertical="center" wrapText="1"/>
    </xf>
  </cellXfs>
  <cellStyles count="530">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3" xfId="11"/>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3" xfId="8"/>
    <cellStyle name="Normal 2 4" xfId="387"/>
    <cellStyle name="Normal 2 4 2" xfId="388"/>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0"/>
  <tableStyles count="0" defaultTableStyle="TableStyleMedium2" defaultPivotStyle="PivotStyleLight16"/>
  <colors>
    <mruColors>
      <color rgb="FFC6E0B4"/>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rancisco_gallegos/AppData/Local/Microsoft/Windows/Temporary%20Internet%20Files/Content.Outlook/RAUT3R9Y/Validac%20U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009/EM/Definitivos/Cuadros%20EM%202009_02-09-2008_entregado_C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Validac UT"/>
    </sheetNames>
    <definedNames>
      <definedName name="_________AGO1"/>
      <definedName name="_________NOV1"/>
      <definedName name="_________OCT1"/>
      <definedName name="_________SEP1"/>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6"/>
  <sheetViews>
    <sheetView showGridLines="0" tabSelected="1" zoomScale="150" zoomScaleNormal="150" workbookViewId="0">
      <selection sqref="A1:B1"/>
    </sheetView>
  </sheetViews>
  <sheetFormatPr baseColWidth="10" defaultRowHeight="12"/>
  <cols>
    <col min="1" max="1" width="4.7109375" style="33" customWidth="1"/>
    <col min="2" max="2" width="51.7109375" style="1" customWidth="1"/>
    <col min="3" max="3" width="13.7109375" style="3" customWidth="1"/>
    <col min="4" max="6" width="13.7109375" style="1" customWidth="1"/>
    <col min="7" max="7" width="0.85546875" style="4" customWidth="1"/>
    <col min="8" max="8" width="8.140625" style="1" customWidth="1"/>
    <col min="9" max="9" width="10.42578125" style="1" customWidth="1"/>
    <col min="10" max="10" width="2.85546875" style="1" customWidth="1"/>
    <col min="11" max="16384" width="11.42578125" style="1"/>
  </cols>
  <sheetData>
    <row r="1" spans="1:9" s="84" customFormat="1" ht="42" customHeight="1">
      <c r="A1" s="415" t="s">
        <v>0</v>
      </c>
      <c r="B1" s="415"/>
      <c r="C1" s="177" t="s">
        <v>153</v>
      </c>
      <c r="D1" s="177"/>
      <c r="G1" s="416"/>
    </row>
    <row r="2" spans="1:9" ht="13.5" customHeight="1">
      <c r="C2" s="1"/>
    </row>
    <row r="3" spans="1:9" s="405" customFormat="1" ht="57.75" customHeight="1">
      <c r="A3" s="341" t="s">
        <v>928</v>
      </c>
      <c r="B3" s="341"/>
      <c r="C3" s="341"/>
      <c r="D3" s="341"/>
      <c r="E3" s="341"/>
      <c r="F3" s="341"/>
      <c r="G3" s="341"/>
      <c r="H3" s="341"/>
      <c r="I3" s="341"/>
    </row>
    <row r="4" spans="1:9" ht="12.75" customHeight="1">
      <c r="A4" s="342" t="s">
        <v>6</v>
      </c>
      <c r="B4" s="344" t="s">
        <v>54</v>
      </c>
      <c r="C4" s="19"/>
      <c r="D4" s="19"/>
      <c r="E4" s="346" t="s">
        <v>1</v>
      </c>
      <c r="F4" s="346"/>
      <c r="G4" s="17"/>
      <c r="H4" s="344" t="s">
        <v>5</v>
      </c>
      <c r="I4" s="344"/>
    </row>
    <row r="5" spans="1:9" ht="12.75" customHeight="1">
      <c r="A5" s="342"/>
      <c r="B5" s="344"/>
      <c r="C5" s="347" t="s">
        <v>2</v>
      </c>
      <c r="D5" s="347" t="s">
        <v>3</v>
      </c>
      <c r="E5" s="347" t="s">
        <v>4</v>
      </c>
      <c r="F5" s="215" t="s">
        <v>55</v>
      </c>
      <c r="G5" s="27"/>
      <c r="H5" s="345"/>
      <c r="I5" s="345"/>
    </row>
    <row r="6" spans="1:9" ht="18" customHeight="1">
      <c r="A6" s="342"/>
      <c r="B6" s="344"/>
      <c r="C6" s="347"/>
      <c r="D6" s="347"/>
      <c r="E6" s="347"/>
      <c r="F6" s="28" t="s">
        <v>152</v>
      </c>
      <c r="G6" s="28"/>
      <c r="H6" s="27" t="s">
        <v>3</v>
      </c>
      <c r="I6" s="27" t="s">
        <v>7</v>
      </c>
    </row>
    <row r="7" spans="1:9" ht="12.75" customHeight="1">
      <c r="A7" s="343"/>
      <c r="B7" s="345"/>
      <c r="C7" s="25" t="s">
        <v>8</v>
      </c>
      <c r="D7" s="25" t="s">
        <v>9</v>
      </c>
      <c r="E7" s="25" t="s">
        <v>10</v>
      </c>
      <c r="F7" s="26" t="s">
        <v>11</v>
      </c>
      <c r="G7" s="26"/>
      <c r="H7" s="26" t="s">
        <v>917</v>
      </c>
      <c r="I7" s="26" t="s">
        <v>918</v>
      </c>
    </row>
    <row r="8" spans="1:9">
      <c r="A8" s="34" t="s">
        <v>12</v>
      </c>
      <c r="B8" s="5"/>
      <c r="C8" s="8">
        <f t="shared" ref="C8:F8" si="0">+C9+C11+C22+C27+C32+C36+C46+C53+C57+C66+C68+C81+C83+C86+C89</f>
        <v>82185863375.424942</v>
      </c>
      <c r="D8" s="8">
        <f t="shared" si="0"/>
        <v>76147242352.108063</v>
      </c>
      <c r="E8" s="8">
        <f t="shared" si="0"/>
        <v>46110394307.730209</v>
      </c>
      <c r="F8" s="8">
        <f t="shared" si="0"/>
        <v>44114455313.742363</v>
      </c>
      <c r="G8" s="8"/>
      <c r="H8" s="9">
        <f t="shared" ref="H8:H39" si="1">IFERROR(+F8/D8*100,"n.a")</f>
        <v>57.933096394686565</v>
      </c>
      <c r="I8" s="9">
        <f t="shared" ref="I8:I39" si="2">IFERROR(+F8/E8*100,"n.a.")</f>
        <v>95.671390314584158</v>
      </c>
    </row>
    <row r="9" spans="1:9">
      <c r="A9" s="20" t="s">
        <v>145</v>
      </c>
      <c r="B9" s="20"/>
      <c r="C9" s="21">
        <f>SUM(C10)</f>
        <v>0</v>
      </c>
      <c r="D9" s="21">
        <f t="shared" ref="D9:F9" si="3">SUM(D10)</f>
        <v>21806427.989999998</v>
      </c>
      <c r="E9" s="21">
        <f t="shared" si="3"/>
        <v>9617662.6599999983</v>
      </c>
      <c r="F9" s="21">
        <f t="shared" si="3"/>
        <v>9575414.6599999983</v>
      </c>
      <c r="G9" s="21"/>
      <c r="H9" s="22">
        <f t="shared" si="1"/>
        <v>43.910972784681178</v>
      </c>
      <c r="I9" s="22">
        <f t="shared" si="2"/>
        <v>99.560724871587453</v>
      </c>
    </row>
    <row r="10" spans="1:9">
      <c r="A10" s="29" t="s">
        <v>146</v>
      </c>
      <c r="B10" s="6" t="s">
        <v>147</v>
      </c>
      <c r="C10" s="10">
        <v>0</v>
      </c>
      <c r="D10" s="10">
        <v>21806427.989999998</v>
      </c>
      <c r="E10" s="10">
        <v>9617662.6599999983</v>
      </c>
      <c r="F10" s="10">
        <v>9575414.6599999983</v>
      </c>
      <c r="G10" s="10"/>
      <c r="H10" s="11">
        <f t="shared" si="1"/>
        <v>43.910972784681178</v>
      </c>
      <c r="I10" s="11">
        <f t="shared" si="2"/>
        <v>99.560724871587453</v>
      </c>
    </row>
    <row r="11" spans="1:9">
      <c r="A11" s="20" t="s">
        <v>13</v>
      </c>
      <c r="B11" s="20"/>
      <c r="C11" s="21">
        <f t="shared" ref="C11:F11" si="4">SUM(C12:C21)</f>
        <v>12129311599</v>
      </c>
      <c r="D11" s="21">
        <f t="shared" si="4"/>
        <v>10978563080.699999</v>
      </c>
      <c r="E11" s="21">
        <f t="shared" si="4"/>
        <v>4212180907.5500007</v>
      </c>
      <c r="F11" s="21">
        <f t="shared" si="4"/>
        <v>3992383551.6500006</v>
      </c>
      <c r="G11" s="21"/>
      <c r="H11" s="22">
        <f t="shared" si="1"/>
        <v>36.365264946817106</v>
      </c>
      <c r="I11" s="22">
        <f t="shared" si="2"/>
        <v>94.781863345279632</v>
      </c>
    </row>
    <row r="12" spans="1:9">
      <c r="A12" s="29" t="s">
        <v>58</v>
      </c>
      <c r="B12" s="6" t="s">
        <v>154</v>
      </c>
      <c r="C12" s="10">
        <v>141178304</v>
      </c>
      <c r="D12" s="10">
        <v>139895191.14000005</v>
      </c>
      <c r="E12" s="10">
        <v>37195496.400000006</v>
      </c>
      <c r="F12" s="10">
        <v>36873168.70000001</v>
      </c>
      <c r="G12" s="10"/>
      <c r="H12" s="11">
        <f t="shared" si="1"/>
        <v>26.357709939506929</v>
      </c>
      <c r="I12" s="11">
        <f t="shared" si="2"/>
        <v>99.133422776419806</v>
      </c>
    </row>
    <row r="13" spans="1:9">
      <c r="A13" s="29" t="s">
        <v>148</v>
      </c>
      <c r="B13" s="6" t="s">
        <v>149</v>
      </c>
      <c r="C13" s="10">
        <v>0</v>
      </c>
      <c r="D13" s="10">
        <v>1182524.72</v>
      </c>
      <c r="E13" s="10">
        <v>1182524.72</v>
      </c>
      <c r="F13" s="10">
        <v>1182524.72</v>
      </c>
      <c r="G13" s="12"/>
      <c r="H13" s="11">
        <f t="shared" si="1"/>
        <v>100</v>
      </c>
      <c r="I13" s="11">
        <f t="shared" si="2"/>
        <v>100</v>
      </c>
    </row>
    <row r="14" spans="1:9">
      <c r="A14" s="29" t="s">
        <v>59</v>
      </c>
      <c r="B14" s="6" t="s">
        <v>113</v>
      </c>
      <c r="C14" s="10">
        <v>258990738</v>
      </c>
      <c r="D14" s="10">
        <v>214083187.99999997</v>
      </c>
      <c r="E14" s="10">
        <v>61212695.519999996</v>
      </c>
      <c r="F14" s="10">
        <v>60980573.439999998</v>
      </c>
      <c r="G14" s="12"/>
      <c r="H14" s="11">
        <f t="shared" si="1"/>
        <v>28.484522306347571</v>
      </c>
      <c r="I14" s="11">
        <f t="shared" si="2"/>
        <v>99.620794219192405</v>
      </c>
    </row>
    <row r="15" spans="1:9">
      <c r="A15" s="29" t="s">
        <v>60</v>
      </c>
      <c r="B15" s="6" t="s">
        <v>144</v>
      </c>
      <c r="C15" s="10">
        <v>14703168</v>
      </c>
      <c r="D15" s="10">
        <v>14703168</v>
      </c>
      <c r="E15" s="10">
        <v>6526189.2700000005</v>
      </c>
      <c r="F15" s="10">
        <v>6526189.2700000005</v>
      </c>
      <c r="G15" s="10"/>
      <c r="H15" s="11">
        <f t="shared" si="1"/>
        <v>44.386279677957837</v>
      </c>
      <c r="I15" s="11">
        <f t="shared" si="2"/>
        <v>100</v>
      </c>
    </row>
    <row r="16" spans="1:9">
      <c r="A16" s="29" t="s">
        <v>61</v>
      </c>
      <c r="B16" s="6" t="s">
        <v>155</v>
      </c>
      <c r="C16" s="10">
        <v>1386021115</v>
      </c>
      <c r="D16" s="10">
        <v>1423027922.4899988</v>
      </c>
      <c r="E16" s="10">
        <v>642136922.76000023</v>
      </c>
      <c r="F16" s="10">
        <v>637295016.3300004</v>
      </c>
      <c r="G16" s="10"/>
      <c r="H16" s="11">
        <f t="shared" si="1"/>
        <v>44.784435094911458</v>
      </c>
      <c r="I16" s="11">
        <f t="shared" si="2"/>
        <v>99.24596978333085</v>
      </c>
    </row>
    <row r="17" spans="1:9">
      <c r="A17" s="29" t="s">
        <v>62</v>
      </c>
      <c r="B17" s="6" t="s">
        <v>14</v>
      </c>
      <c r="C17" s="10">
        <v>500000</v>
      </c>
      <c r="D17" s="10">
        <v>8501330.6500000004</v>
      </c>
      <c r="E17" s="10">
        <v>7854631.0599999996</v>
      </c>
      <c r="F17" s="10">
        <v>7854631.0599999996</v>
      </c>
      <c r="G17" s="10"/>
      <c r="H17" s="11">
        <f t="shared" si="1"/>
        <v>92.392960389089197</v>
      </c>
      <c r="I17" s="11">
        <f t="shared" si="2"/>
        <v>100</v>
      </c>
    </row>
    <row r="18" spans="1:9">
      <c r="A18" s="29" t="s">
        <v>63</v>
      </c>
      <c r="B18" s="6" t="s">
        <v>114</v>
      </c>
      <c r="C18" s="10">
        <v>1195969647</v>
      </c>
      <c r="D18" s="10">
        <v>1192705159.3000002</v>
      </c>
      <c r="E18" s="10">
        <v>435805902.85000002</v>
      </c>
      <c r="F18" s="10">
        <v>404658506.36000001</v>
      </c>
      <c r="G18" s="10"/>
      <c r="H18" s="11">
        <f t="shared" si="1"/>
        <v>33.927790385135459</v>
      </c>
      <c r="I18" s="11">
        <f t="shared" si="2"/>
        <v>92.852920007207743</v>
      </c>
    </row>
    <row r="19" spans="1:9">
      <c r="A19" s="29" t="s">
        <v>64</v>
      </c>
      <c r="B19" s="6" t="s">
        <v>143</v>
      </c>
      <c r="C19" s="10">
        <v>7362447612</v>
      </c>
      <c r="D19" s="10">
        <v>6240409198.9099989</v>
      </c>
      <c r="E19" s="10">
        <v>2406477316.0700006</v>
      </c>
      <c r="F19" s="10">
        <v>2237004900.9800005</v>
      </c>
      <c r="G19" s="10"/>
      <c r="H19" s="11">
        <f t="shared" si="1"/>
        <v>35.847086780314569</v>
      </c>
      <c r="I19" s="11">
        <f t="shared" si="2"/>
        <v>92.957655825039552</v>
      </c>
    </row>
    <row r="20" spans="1:9">
      <c r="A20" s="29" t="s">
        <v>65</v>
      </c>
      <c r="B20" s="6" t="s">
        <v>115</v>
      </c>
      <c r="C20" s="10">
        <v>1524618149</v>
      </c>
      <c r="D20" s="10">
        <v>1500642254.1400001</v>
      </c>
      <c r="E20" s="10">
        <v>505676545.85000002</v>
      </c>
      <c r="F20" s="10">
        <v>492090496.73999995</v>
      </c>
      <c r="G20" s="10"/>
      <c r="H20" s="11">
        <f t="shared" si="1"/>
        <v>32.791992587334619</v>
      </c>
      <c r="I20" s="11">
        <f t="shared" si="2"/>
        <v>97.313292613331896</v>
      </c>
    </row>
    <row r="21" spans="1:9">
      <c r="A21" s="29" t="s">
        <v>66</v>
      </c>
      <c r="B21" s="6" t="s">
        <v>116</v>
      </c>
      <c r="C21" s="10">
        <v>244882866</v>
      </c>
      <c r="D21" s="10">
        <v>243413143.34999999</v>
      </c>
      <c r="E21" s="10">
        <v>108112683.05000001</v>
      </c>
      <c r="F21" s="10">
        <v>107917544.05000001</v>
      </c>
      <c r="G21" s="10"/>
      <c r="H21" s="11">
        <f t="shared" si="1"/>
        <v>44.33513431722421</v>
      </c>
      <c r="I21" s="11">
        <f t="shared" si="2"/>
        <v>99.819504063265413</v>
      </c>
    </row>
    <row r="22" spans="1:9">
      <c r="A22" s="20" t="s">
        <v>15</v>
      </c>
      <c r="B22" s="20"/>
      <c r="C22" s="23">
        <f>SUM(C23:C26)</f>
        <v>3797789327</v>
      </c>
      <c r="D22" s="23">
        <f t="shared" ref="D22:F22" si="5">SUM(D23:D26)</f>
        <v>2996640963.96</v>
      </c>
      <c r="E22" s="23">
        <f t="shared" si="5"/>
        <v>1905454197.72</v>
      </c>
      <c r="F22" s="23">
        <f t="shared" si="5"/>
        <v>1825226280.0799999</v>
      </c>
      <c r="G22" s="23"/>
      <c r="H22" s="22">
        <f t="shared" si="1"/>
        <v>60.909074594909107</v>
      </c>
      <c r="I22" s="22">
        <f t="shared" si="2"/>
        <v>95.789564622650175</v>
      </c>
    </row>
    <row r="23" spans="1:9">
      <c r="A23" s="29" t="s">
        <v>67</v>
      </c>
      <c r="B23" s="6" t="s">
        <v>117</v>
      </c>
      <c r="C23" s="10">
        <v>271549047</v>
      </c>
      <c r="D23" s="10">
        <v>233392107.48000002</v>
      </c>
      <c r="E23" s="10">
        <v>5515087.3799999999</v>
      </c>
      <c r="F23" s="10">
        <v>5515087.3799999999</v>
      </c>
      <c r="G23" s="10"/>
      <c r="H23" s="11">
        <f t="shared" si="1"/>
        <v>2.3630136595225708</v>
      </c>
      <c r="I23" s="11">
        <f t="shared" si="2"/>
        <v>100</v>
      </c>
    </row>
    <row r="24" spans="1:9">
      <c r="A24" s="29" t="s">
        <v>68</v>
      </c>
      <c r="B24" s="6" t="s">
        <v>118</v>
      </c>
      <c r="C24" s="10">
        <v>305835690</v>
      </c>
      <c r="D24" s="10">
        <v>263014734.67000002</v>
      </c>
      <c r="E24" s="10">
        <v>23709977.010000002</v>
      </c>
      <c r="F24" s="10">
        <v>23709977.010000002</v>
      </c>
      <c r="G24" s="10"/>
      <c r="H24" s="11">
        <f t="shared" si="1"/>
        <v>9.0146953324681576</v>
      </c>
      <c r="I24" s="11">
        <f t="shared" si="2"/>
        <v>100</v>
      </c>
    </row>
    <row r="25" spans="1:9">
      <c r="A25" s="29" t="s">
        <v>69</v>
      </c>
      <c r="B25" s="6" t="s">
        <v>119</v>
      </c>
      <c r="C25" s="10">
        <v>1140404590</v>
      </c>
      <c r="D25" s="10">
        <v>426137201.33999991</v>
      </c>
      <c r="E25" s="10">
        <v>255862567.64000002</v>
      </c>
      <c r="F25" s="10">
        <v>255060928.68000001</v>
      </c>
      <c r="G25" s="10"/>
      <c r="H25" s="11">
        <f t="shared" si="1"/>
        <v>59.85418026822208</v>
      </c>
      <c r="I25" s="11">
        <f t="shared" si="2"/>
        <v>99.686691583143997</v>
      </c>
    </row>
    <row r="26" spans="1:9">
      <c r="A26" s="29" t="s">
        <v>70</v>
      </c>
      <c r="B26" s="6" t="s">
        <v>120</v>
      </c>
      <c r="C26" s="10">
        <v>2080000000</v>
      </c>
      <c r="D26" s="10">
        <v>2074096920.47</v>
      </c>
      <c r="E26" s="10">
        <v>1620366565.6900001</v>
      </c>
      <c r="F26" s="10">
        <v>1540940287.01</v>
      </c>
      <c r="G26" s="10"/>
      <c r="H26" s="11">
        <f t="shared" si="1"/>
        <v>74.294516895614294</v>
      </c>
      <c r="I26" s="11">
        <f t="shared" si="2"/>
        <v>95.098252434863213</v>
      </c>
    </row>
    <row r="27" spans="1:9">
      <c r="A27" s="20" t="s">
        <v>16</v>
      </c>
      <c r="B27" s="20"/>
      <c r="C27" s="23">
        <f t="shared" ref="C27:G27" si="6">SUM(C28:C31)</f>
        <v>5586672055.1464996</v>
      </c>
      <c r="D27" s="23">
        <f t="shared" si="6"/>
        <v>5426951468.9604149</v>
      </c>
      <c r="E27" s="23">
        <f t="shared" si="6"/>
        <v>2268225615.1839685</v>
      </c>
      <c r="F27" s="23">
        <f t="shared" si="6"/>
        <v>2033033843.1667984</v>
      </c>
      <c r="G27" s="23">
        <f t="shared" si="6"/>
        <v>0</v>
      </c>
      <c r="H27" s="22">
        <f t="shared" si="1"/>
        <v>37.461802538585175</v>
      </c>
      <c r="I27" s="22">
        <f t="shared" si="2"/>
        <v>89.63102389626728</v>
      </c>
    </row>
    <row r="28" spans="1:9" ht="17.25" customHeight="1">
      <c r="A28" s="29" t="s">
        <v>121</v>
      </c>
      <c r="B28" s="7" t="s">
        <v>122</v>
      </c>
      <c r="C28" s="10">
        <v>3820847266.3946743</v>
      </c>
      <c r="D28" s="10">
        <v>3393802645.6746874</v>
      </c>
      <c r="E28" s="10">
        <v>1249612939.0467327</v>
      </c>
      <c r="F28" s="10">
        <v>1018692884.1274627</v>
      </c>
      <c r="G28" s="10"/>
      <c r="H28" s="11">
        <f t="shared" si="1"/>
        <v>30.01626760547671</v>
      </c>
      <c r="I28" s="11">
        <f t="shared" si="2"/>
        <v>81.520673505875564</v>
      </c>
    </row>
    <row r="29" spans="1:9">
      <c r="A29" s="29" t="s">
        <v>123</v>
      </c>
      <c r="B29" s="7" t="s">
        <v>124</v>
      </c>
      <c r="C29" s="10">
        <v>1372216230.1247144</v>
      </c>
      <c r="D29" s="10">
        <v>1612338796.8247116</v>
      </c>
      <c r="E29" s="10">
        <v>859255611.78541207</v>
      </c>
      <c r="F29" s="10">
        <v>856710316.00825119</v>
      </c>
      <c r="G29" s="10"/>
      <c r="H29" s="11">
        <f t="shared" si="1"/>
        <v>53.134633843422307</v>
      </c>
      <c r="I29" s="11">
        <f t="shared" si="2"/>
        <v>99.70377897540034</v>
      </c>
    </row>
    <row r="30" spans="1:9" ht="17.25" customHeight="1">
      <c r="A30" s="29" t="s">
        <v>125</v>
      </c>
      <c r="B30" s="7" t="s">
        <v>17</v>
      </c>
      <c r="C30" s="10">
        <v>48894498.894409388</v>
      </c>
      <c r="D30" s="10">
        <v>68094498.774409369</v>
      </c>
      <c r="E30" s="10">
        <v>27361004.184193715</v>
      </c>
      <c r="F30" s="10">
        <v>27352260.504248358</v>
      </c>
      <c r="G30" s="10"/>
      <c r="H30" s="11">
        <f t="shared" si="1"/>
        <v>40.168091397315088</v>
      </c>
      <c r="I30" s="11">
        <f t="shared" si="2"/>
        <v>99.968043278358891</v>
      </c>
    </row>
    <row r="31" spans="1:9">
      <c r="A31" s="29" t="s">
        <v>92</v>
      </c>
      <c r="B31" s="6" t="s">
        <v>18</v>
      </c>
      <c r="C31" s="10">
        <v>344714059.73270243</v>
      </c>
      <c r="D31" s="10">
        <v>352715527.68660641</v>
      </c>
      <c r="E31" s="10">
        <v>131996060.16763006</v>
      </c>
      <c r="F31" s="10">
        <v>130278382.52683598</v>
      </c>
      <c r="G31" s="10"/>
      <c r="H31" s="11">
        <f t="shared" si="1"/>
        <v>36.935822865896192</v>
      </c>
      <c r="I31" s="11">
        <f t="shared" si="2"/>
        <v>98.698690219531784</v>
      </c>
    </row>
    <row r="32" spans="1:9">
      <c r="A32" s="20" t="s">
        <v>19</v>
      </c>
      <c r="B32" s="20"/>
      <c r="C32" s="23">
        <f t="shared" ref="C32:F32" si="7">SUM(C33:C35)</f>
        <v>36744696</v>
      </c>
      <c r="D32" s="23">
        <f t="shared" si="7"/>
        <v>102733609.24300002</v>
      </c>
      <c r="E32" s="23">
        <f t="shared" si="7"/>
        <v>82353742.680000007</v>
      </c>
      <c r="F32" s="23">
        <f t="shared" si="7"/>
        <v>82353742.680000007</v>
      </c>
      <c r="G32" s="23"/>
      <c r="H32" s="22">
        <f t="shared" si="1"/>
        <v>80.162415480999343</v>
      </c>
      <c r="I32" s="22">
        <f t="shared" si="2"/>
        <v>100</v>
      </c>
    </row>
    <row r="33" spans="1:9">
      <c r="A33" s="29" t="s">
        <v>71</v>
      </c>
      <c r="B33" s="6" t="s">
        <v>20</v>
      </c>
      <c r="C33" s="10">
        <v>20160000</v>
      </c>
      <c r="D33" s="10">
        <v>17942619.921</v>
      </c>
      <c r="E33" s="10">
        <v>0</v>
      </c>
      <c r="F33" s="10">
        <v>0</v>
      </c>
      <c r="G33" s="10"/>
      <c r="H33" s="11">
        <f t="shared" si="1"/>
        <v>0</v>
      </c>
      <c r="I33" s="11" t="str">
        <f t="shared" si="2"/>
        <v>n.a.</v>
      </c>
    </row>
    <row r="34" spans="1:9">
      <c r="A34" s="29" t="s">
        <v>72</v>
      </c>
      <c r="B34" s="6" t="s">
        <v>126</v>
      </c>
      <c r="C34" s="10">
        <v>5406696</v>
      </c>
      <c r="D34" s="10">
        <v>77175742.680000007</v>
      </c>
      <c r="E34" s="10">
        <v>77175742.680000007</v>
      </c>
      <c r="F34" s="10">
        <v>77175742.680000007</v>
      </c>
      <c r="G34" s="10"/>
      <c r="H34" s="11">
        <f t="shared" si="1"/>
        <v>100</v>
      </c>
      <c r="I34" s="11">
        <f t="shared" si="2"/>
        <v>100</v>
      </c>
    </row>
    <row r="35" spans="1:9">
      <c r="A35" s="29" t="s">
        <v>73</v>
      </c>
      <c r="B35" s="6" t="s">
        <v>127</v>
      </c>
      <c r="C35" s="10">
        <v>11178000</v>
      </c>
      <c r="D35" s="10">
        <v>7615246.642</v>
      </c>
      <c r="E35" s="10">
        <v>5178000</v>
      </c>
      <c r="F35" s="10">
        <v>5178000</v>
      </c>
      <c r="G35" s="10"/>
      <c r="H35" s="11">
        <f t="shared" si="1"/>
        <v>67.995171311222265</v>
      </c>
      <c r="I35" s="11">
        <f t="shared" si="2"/>
        <v>100</v>
      </c>
    </row>
    <row r="36" spans="1:9">
      <c r="A36" s="20" t="s">
        <v>21</v>
      </c>
      <c r="B36" s="20"/>
      <c r="C36" s="23">
        <f t="shared" ref="C36:F36" si="8">SUM(C37:C45)</f>
        <v>8646121600.9200439</v>
      </c>
      <c r="D36" s="23">
        <f t="shared" si="8"/>
        <v>8617313357.5475712</v>
      </c>
      <c r="E36" s="23">
        <f t="shared" si="8"/>
        <v>4797878552.3393955</v>
      </c>
      <c r="F36" s="23">
        <f t="shared" si="8"/>
        <v>4796389522.7387085</v>
      </c>
      <c r="G36" s="23"/>
      <c r="H36" s="22">
        <f t="shared" si="1"/>
        <v>55.659917699728723</v>
      </c>
      <c r="I36" s="22">
        <f t="shared" si="2"/>
        <v>99.968964833427037</v>
      </c>
    </row>
    <row r="37" spans="1:9">
      <c r="A37" s="29" t="s">
        <v>128</v>
      </c>
      <c r="B37" s="6" t="s">
        <v>129</v>
      </c>
      <c r="C37" s="10">
        <v>106754356.48500001</v>
      </c>
      <c r="D37" s="10">
        <v>110058389.49560001</v>
      </c>
      <c r="E37" s="10">
        <v>51983992.325649992</v>
      </c>
      <c r="F37" s="10">
        <v>51532673.646999992</v>
      </c>
      <c r="G37" s="10"/>
      <c r="H37" s="11">
        <f t="shared" si="1"/>
        <v>46.823030832247639</v>
      </c>
      <c r="I37" s="11">
        <f t="shared" si="2"/>
        <v>99.131812201296995</v>
      </c>
    </row>
    <row r="38" spans="1:9">
      <c r="A38" s="29" t="s">
        <v>74</v>
      </c>
      <c r="B38" s="6" t="s">
        <v>22</v>
      </c>
      <c r="C38" s="10">
        <v>477769639.40970004</v>
      </c>
      <c r="D38" s="10">
        <v>466481549.37610608</v>
      </c>
      <c r="E38" s="10">
        <v>288676766.24050003</v>
      </c>
      <c r="F38" s="10">
        <v>288294213.75846303</v>
      </c>
      <c r="G38" s="10"/>
      <c r="H38" s="11">
        <f t="shared" si="1"/>
        <v>61.801847070702152</v>
      </c>
      <c r="I38" s="11">
        <f t="shared" si="2"/>
        <v>99.867480681933955</v>
      </c>
    </row>
    <row r="39" spans="1:9">
      <c r="A39" s="29" t="s">
        <v>75</v>
      </c>
      <c r="B39" s="6" t="s">
        <v>23</v>
      </c>
      <c r="C39" s="10">
        <v>77112860</v>
      </c>
      <c r="D39" s="10">
        <v>67495284.459999993</v>
      </c>
      <c r="E39" s="10">
        <v>34476730.400000006</v>
      </c>
      <c r="F39" s="10">
        <v>34467854.130000003</v>
      </c>
      <c r="G39" s="10"/>
      <c r="H39" s="11">
        <f t="shared" si="1"/>
        <v>51.067055136906383</v>
      </c>
      <c r="I39" s="11">
        <f t="shared" si="2"/>
        <v>99.974254316180733</v>
      </c>
    </row>
    <row r="40" spans="1:9">
      <c r="A40" s="29" t="s">
        <v>76</v>
      </c>
      <c r="B40" s="6" t="s">
        <v>130</v>
      </c>
      <c r="C40" s="10">
        <v>20064609</v>
      </c>
      <c r="D40" s="10">
        <v>20800695.32</v>
      </c>
      <c r="E40" s="10">
        <v>13952534.5</v>
      </c>
      <c r="F40" s="10">
        <v>13843141.869999999</v>
      </c>
      <c r="G40" s="10"/>
      <c r="H40" s="11">
        <f t="shared" ref="H40:H71" si="9">IFERROR(+F40/D40*100,"n.a")</f>
        <v>66.551341948120992</v>
      </c>
      <c r="I40" s="11">
        <f t="shared" ref="I40:I71" si="10">IFERROR(+F40/E40*100,"n.a.")</f>
        <v>99.215965887774715</v>
      </c>
    </row>
    <row r="41" spans="1:9" s="2" customFormat="1">
      <c r="A41" s="29" t="s">
        <v>77</v>
      </c>
      <c r="B41" s="6" t="s">
        <v>131</v>
      </c>
      <c r="C41" s="13">
        <v>104931774</v>
      </c>
      <c r="D41" s="10">
        <v>92922666.859999985</v>
      </c>
      <c r="E41" s="10">
        <v>49164608.529999986</v>
      </c>
      <c r="F41" s="10">
        <v>48627718.98999998</v>
      </c>
      <c r="G41" s="13"/>
      <c r="H41" s="11">
        <f t="shared" si="9"/>
        <v>52.331385476983705</v>
      </c>
      <c r="I41" s="11">
        <f t="shared" si="10"/>
        <v>98.907975561989076</v>
      </c>
    </row>
    <row r="42" spans="1:9">
      <c r="A42" s="29" t="s">
        <v>78</v>
      </c>
      <c r="B42" s="6" t="s">
        <v>57</v>
      </c>
      <c r="C42" s="10">
        <v>6830372842.518507</v>
      </c>
      <c r="D42" s="10">
        <v>6830372842.518508</v>
      </c>
      <c r="E42" s="10">
        <v>3865968972.3789744</v>
      </c>
      <c r="F42" s="10">
        <v>3865968972.3789744</v>
      </c>
      <c r="G42" s="10"/>
      <c r="H42" s="11">
        <f t="shared" si="9"/>
        <v>56.599677082247048</v>
      </c>
      <c r="I42" s="11">
        <f t="shared" si="10"/>
        <v>100</v>
      </c>
    </row>
    <row r="43" spans="1:9">
      <c r="A43" s="29" t="s">
        <v>79</v>
      </c>
      <c r="B43" s="6" t="s">
        <v>24</v>
      </c>
      <c r="C43" s="10">
        <v>699342000</v>
      </c>
      <c r="D43" s="10">
        <v>560750291.38</v>
      </c>
      <c r="E43" s="10">
        <v>236728128.81999999</v>
      </c>
      <c r="F43" s="10">
        <v>236728128.81999999</v>
      </c>
      <c r="G43" s="10"/>
      <c r="H43" s="11">
        <f t="shared" si="9"/>
        <v>42.21631846813932</v>
      </c>
      <c r="I43" s="11">
        <f t="shared" si="10"/>
        <v>100</v>
      </c>
    </row>
    <row r="44" spans="1:9">
      <c r="A44" s="29" t="s">
        <v>80</v>
      </c>
      <c r="B44" s="6" t="s">
        <v>132</v>
      </c>
      <c r="C44" s="10">
        <v>259489389</v>
      </c>
      <c r="D44" s="10">
        <v>398222508.54999995</v>
      </c>
      <c r="E44" s="10">
        <v>256548930.66000006</v>
      </c>
      <c r="F44" s="10">
        <v>256548930.66000006</v>
      </c>
      <c r="G44" s="10"/>
      <c r="H44" s="11">
        <f t="shared" si="9"/>
        <v>64.423513275063499</v>
      </c>
      <c r="I44" s="11">
        <f t="shared" si="10"/>
        <v>100</v>
      </c>
    </row>
    <row r="45" spans="1:9" s="2" customFormat="1">
      <c r="A45" s="29" t="s">
        <v>81</v>
      </c>
      <c r="B45" s="6" t="s">
        <v>25</v>
      </c>
      <c r="C45" s="13">
        <v>70284130.50683631</v>
      </c>
      <c r="D45" s="10">
        <v>70209129.587355733</v>
      </c>
      <c r="E45" s="10">
        <v>377888.48427218746</v>
      </c>
      <c r="F45" s="10">
        <v>377888.48427218746</v>
      </c>
      <c r="G45" s="13"/>
      <c r="H45" s="11">
        <f t="shared" si="9"/>
        <v>0.53823268639445299</v>
      </c>
      <c r="I45" s="11">
        <f t="shared" si="10"/>
        <v>100</v>
      </c>
    </row>
    <row r="46" spans="1:9">
      <c r="A46" s="20" t="s">
        <v>26</v>
      </c>
      <c r="B46" s="20"/>
      <c r="C46" s="23">
        <f t="shared" ref="C46:F46" si="11">SUM(C47:C52)</f>
        <v>4866492344.4396696</v>
      </c>
      <c r="D46" s="23">
        <f t="shared" si="11"/>
        <v>4633266487.7527103</v>
      </c>
      <c r="E46" s="23">
        <f t="shared" si="11"/>
        <v>2591606985.5818501</v>
      </c>
      <c r="F46" s="23">
        <f t="shared" si="11"/>
        <v>2591606985.5718498</v>
      </c>
      <c r="G46" s="23"/>
      <c r="H46" s="22">
        <f t="shared" si="9"/>
        <v>55.934770694117063</v>
      </c>
      <c r="I46" s="22">
        <f t="shared" si="10"/>
        <v>99.999999999614133</v>
      </c>
    </row>
    <row r="47" spans="1:9">
      <c r="A47" s="29" t="s">
        <v>82</v>
      </c>
      <c r="B47" s="6" t="s">
        <v>27</v>
      </c>
      <c r="C47" s="10">
        <v>10036019.533520097</v>
      </c>
      <c r="D47" s="10">
        <v>10036019.533520099</v>
      </c>
      <c r="E47" s="10">
        <v>5975486.8940094933</v>
      </c>
      <c r="F47" s="10">
        <v>5975486.8940094933</v>
      </c>
      <c r="G47" s="10"/>
      <c r="H47" s="11">
        <f t="shared" si="9"/>
        <v>59.540407170905652</v>
      </c>
      <c r="I47" s="11">
        <f t="shared" si="10"/>
        <v>100</v>
      </c>
    </row>
    <row r="48" spans="1:9">
      <c r="A48" s="29" t="s">
        <v>62</v>
      </c>
      <c r="B48" s="6" t="s">
        <v>14</v>
      </c>
      <c r="C48" s="10">
        <v>9800000</v>
      </c>
      <c r="D48" s="10">
        <v>9800000</v>
      </c>
      <c r="E48" s="10">
        <v>699406.72</v>
      </c>
      <c r="F48" s="10">
        <v>699406.71</v>
      </c>
      <c r="G48" s="10"/>
      <c r="H48" s="11">
        <f t="shared" si="9"/>
        <v>7.1368031632653057</v>
      </c>
      <c r="I48" s="11">
        <f t="shared" si="10"/>
        <v>99.999998570216761</v>
      </c>
    </row>
    <row r="49" spans="1:10">
      <c r="A49" s="29" t="s">
        <v>83</v>
      </c>
      <c r="B49" s="6" t="s">
        <v>28</v>
      </c>
      <c r="C49" s="10">
        <v>47654135.620913997</v>
      </c>
      <c r="D49" s="10">
        <v>47654135.620913997</v>
      </c>
      <c r="E49" s="10">
        <v>0</v>
      </c>
      <c r="F49" s="10">
        <v>0</v>
      </c>
      <c r="G49" s="10"/>
      <c r="H49" s="11">
        <f t="shared" si="9"/>
        <v>0</v>
      </c>
      <c r="I49" s="11" t="str">
        <f t="shared" si="10"/>
        <v>n.a.</v>
      </c>
    </row>
    <row r="50" spans="1:10">
      <c r="A50" s="29" t="s">
        <v>78</v>
      </c>
      <c r="B50" s="6" t="s">
        <v>57</v>
      </c>
      <c r="C50" s="10">
        <v>971999860.19420528</v>
      </c>
      <c r="D50" s="10">
        <v>1038949589.7443849</v>
      </c>
      <c r="E50" s="10">
        <v>700746542.76620114</v>
      </c>
      <c r="F50" s="10">
        <v>700746542.76620114</v>
      </c>
      <c r="G50" s="10"/>
      <c r="H50" s="11">
        <f t="shared" si="9"/>
        <v>67.44759800507812</v>
      </c>
      <c r="I50" s="11">
        <f t="shared" si="10"/>
        <v>100</v>
      </c>
    </row>
    <row r="51" spans="1:10">
      <c r="A51" s="29" t="s">
        <v>84</v>
      </c>
      <c r="B51" s="6" t="s">
        <v>133</v>
      </c>
      <c r="C51" s="10">
        <v>137553061.17048004</v>
      </c>
      <c r="D51" s="10">
        <v>177563508.00651506</v>
      </c>
      <c r="E51" s="10">
        <v>96774149.544626042</v>
      </c>
      <c r="F51" s="10">
        <v>96774149.544626042</v>
      </c>
      <c r="G51" s="10"/>
      <c r="H51" s="11">
        <f t="shared" si="9"/>
        <v>54.501147578744202</v>
      </c>
      <c r="I51" s="11">
        <f t="shared" si="10"/>
        <v>100</v>
      </c>
    </row>
    <row r="52" spans="1:10">
      <c r="A52" s="29" t="s">
        <v>85</v>
      </c>
      <c r="B52" s="6" t="s">
        <v>134</v>
      </c>
      <c r="C52" s="10">
        <v>3689449267.9205503</v>
      </c>
      <c r="D52" s="10">
        <v>3349263234.8473759</v>
      </c>
      <c r="E52" s="10">
        <v>1787411399.6570132</v>
      </c>
      <c r="F52" s="10">
        <v>1787411399.6570132</v>
      </c>
      <c r="G52" s="10"/>
      <c r="H52" s="11">
        <f t="shared" si="9"/>
        <v>53.367301233892547</v>
      </c>
      <c r="I52" s="11">
        <f t="shared" si="10"/>
        <v>100</v>
      </c>
    </row>
    <row r="53" spans="1:10">
      <c r="A53" s="20" t="s">
        <v>29</v>
      </c>
      <c r="B53" s="20"/>
      <c r="C53" s="23">
        <f t="shared" ref="C53:F53" si="12">SUM(C54:C56)</f>
        <v>1409747064.0473909</v>
      </c>
      <c r="D53" s="23">
        <f t="shared" si="12"/>
        <v>1638791502.3958366</v>
      </c>
      <c r="E53" s="23">
        <f t="shared" si="12"/>
        <v>619262033.44824314</v>
      </c>
      <c r="F53" s="23">
        <f t="shared" si="12"/>
        <v>578060939.24445617</v>
      </c>
      <c r="G53" s="23"/>
      <c r="H53" s="22">
        <f t="shared" si="9"/>
        <v>35.273610974877407</v>
      </c>
      <c r="I53" s="22">
        <f t="shared" si="10"/>
        <v>93.346743062162801</v>
      </c>
    </row>
    <row r="54" spans="1:10">
      <c r="A54" s="29" t="s">
        <v>88</v>
      </c>
      <c r="B54" s="6" t="s">
        <v>31</v>
      </c>
      <c r="C54" s="10">
        <v>73944799.997759998</v>
      </c>
      <c r="D54" s="10">
        <v>72909572.797791362</v>
      </c>
      <c r="E54" s="10">
        <v>49852498.006263286</v>
      </c>
      <c r="F54" s="10">
        <v>26851403.776476309</v>
      </c>
      <c r="G54" s="10"/>
      <c r="H54" s="11">
        <f t="shared" si="9"/>
        <v>36.828365255885458</v>
      </c>
      <c r="I54" s="11">
        <f t="shared" si="10"/>
        <v>53.861701720749878</v>
      </c>
    </row>
    <row r="55" spans="1:10">
      <c r="A55" s="29" t="s">
        <v>86</v>
      </c>
      <c r="B55" s="6" t="s">
        <v>30</v>
      </c>
      <c r="C55" s="10">
        <v>797838377.51815057</v>
      </c>
      <c r="D55" s="10">
        <v>996318708.91170716</v>
      </c>
      <c r="E55" s="10">
        <v>346619157.14525181</v>
      </c>
      <c r="F55" s="10">
        <v>346619157.14525181</v>
      </c>
      <c r="G55" s="10"/>
      <c r="H55" s="11">
        <f t="shared" si="9"/>
        <v>34.789987786525536</v>
      </c>
      <c r="I55" s="11">
        <f t="shared" si="10"/>
        <v>100</v>
      </c>
    </row>
    <row r="56" spans="1:10">
      <c r="A56" s="29" t="s">
        <v>87</v>
      </c>
      <c r="B56" s="6" t="s">
        <v>135</v>
      </c>
      <c r="C56" s="10">
        <v>537963886.53148019</v>
      </c>
      <c r="D56" s="10">
        <v>569563220.68633807</v>
      </c>
      <c r="E56" s="10">
        <v>222790378.29672804</v>
      </c>
      <c r="F56" s="10">
        <v>204590378.32272804</v>
      </c>
      <c r="G56" s="10"/>
      <c r="H56" s="11">
        <f t="shared" si="9"/>
        <v>35.920574027970318</v>
      </c>
      <c r="I56" s="11">
        <f t="shared" si="10"/>
        <v>91.830886004529361</v>
      </c>
    </row>
    <row r="57" spans="1:10" ht="13.5">
      <c r="A57" s="20" t="s">
        <v>32</v>
      </c>
      <c r="B57" s="20"/>
      <c r="C57" s="23">
        <f t="shared" ref="C57:F57" si="13">SUM(C58:C65)</f>
        <v>3244452437.298151</v>
      </c>
      <c r="D57" s="23">
        <f t="shared" si="13"/>
        <v>2428979031.0553479</v>
      </c>
      <c r="E57" s="23">
        <f t="shared" si="13"/>
        <v>1051536465.245185</v>
      </c>
      <c r="F57" s="23">
        <f t="shared" si="13"/>
        <v>1016220306.7089862</v>
      </c>
      <c r="G57" s="23"/>
      <c r="H57" s="22">
        <f t="shared" si="9"/>
        <v>41.837343744686699</v>
      </c>
      <c r="I57" s="22">
        <f t="shared" si="10"/>
        <v>96.641470866351341</v>
      </c>
      <c r="J57" s="18"/>
    </row>
    <row r="58" spans="1:10">
      <c r="A58" s="30" t="s">
        <v>89</v>
      </c>
      <c r="B58" s="6" t="s">
        <v>136</v>
      </c>
      <c r="C58" s="10">
        <v>1149197672.0181513</v>
      </c>
      <c r="D58" s="10">
        <v>581563271.36444831</v>
      </c>
      <c r="E58" s="10">
        <v>151603609.01998505</v>
      </c>
      <c r="F58" s="10">
        <v>146558216.96808621</v>
      </c>
      <c r="G58" s="10"/>
      <c r="H58" s="11">
        <f t="shared" si="9"/>
        <v>25.20073467229717</v>
      </c>
      <c r="I58" s="11">
        <f t="shared" si="10"/>
        <v>96.671984206369572</v>
      </c>
    </row>
    <row r="59" spans="1:10" ht="12" customHeight="1">
      <c r="A59" s="29" t="s">
        <v>90</v>
      </c>
      <c r="B59" s="6" t="s">
        <v>33</v>
      </c>
      <c r="C59" s="10">
        <v>454290</v>
      </c>
      <c r="D59" s="10">
        <v>305049.98</v>
      </c>
      <c r="E59" s="10">
        <v>243909.61459999997</v>
      </c>
      <c r="F59" s="10">
        <v>221504.56599999999</v>
      </c>
      <c r="G59" s="10"/>
      <c r="H59" s="11">
        <f t="shared" si="9"/>
        <v>72.612548933784566</v>
      </c>
      <c r="I59" s="11">
        <f t="shared" si="10"/>
        <v>90.814200318940607</v>
      </c>
    </row>
    <row r="60" spans="1:10" ht="12" customHeight="1">
      <c r="A60" s="29" t="s">
        <v>91</v>
      </c>
      <c r="B60" s="6" t="s">
        <v>34</v>
      </c>
      <c r="C60" s="10">
        <v>47510986.950000003</v>
      </c>
      <c r="D60" s="10">
        <v>47510986.950000003</v>
      </c>
      <c r="E60" s="10">
        <v>19081526.73</v>
      </c>
      <c r="F60" s="10">
        <v>15406526.73</v>
      </c>
      <c r="G60" s="10"/>
      <c r="H60" s="11">
        <f t="shared" si="9"/>
        <v>32.4272925464875</v>
      </c>
      <c r="I60" s="11">
        <f t="shared" si="10"/>
        <v>80.740534801011705</v>
      </c>
    </row>
    <row r="61" spans="1:10">
      <c r="A61" s="29" t="s">
        <v>92</v>
      </c>
      <c r="B61" s="6" t="s">
        <v>18</v>
      </c>
      <c r="C61" s="10">
        <v>76590617.219999999</v>
      </c>
      <c r="D61" s="10">
        <v>29621429.965399999</v>
      </c>
      <c r="E61" s="10">
        <v>38281.2287</v>
      </c>
      <c r="F61" s="10">
        <v>0</v>
      </c>
      <c r="G61" s="10"/>
      <c r="H61" s="11">
        <f t="shared" si="9"/>
        <v>0</v>
      </c>
      <c r="I61" s="11">
        <f t="shared" si="10"/>
        <v>0</v>
      </c>
    </row>
    <row r="62" spans="1:10" ht="16.5">
      <c r="A62" s="29" t="s">
        <v>93</v>
      </c>
      <c r="B62" s="31" t="s">
        <v>35</v>
      </c>
      <c r="C62" s="10">
        <v>364921504.60999978</v>
      </c>
      <c r="D62" s="10">
        <v>364921504.6099999</v>
      </c>
      <c r="E62" s="10">
        <v>168814512.9619</v>
      </c>
      <c r="F62" s="10">
        <v>161392470.18439999</v>
      </c>
      <c r="G62" s="12"/>
      <c r="H62" s="11">
        <f t="shared" si="9"/>
        <v>44.226626314303921</v>
      </c>
      <c r="I62" s="11">
        <f t="shared" si="10"/>
        <v>95.603433231374424</v>
      </c>
    </row>
    <row r="63" spans="1:10">
      <c r="A63" s="29" t="s">
        <v>94</v>
      </c>
      <c r="B63" s="7" t="s">
        <v>36</v>
      </c>
      <c r="C63" s="10">
        <v>722318564.79999995</v>
      </c>
      <c r="D63" s="10">
        <v>891800000.00000012</v>
      </c>
      <c r="E63" s="10">
        <v>602911056.40499997</v>
      </c>
      <c r="F63" s="10">
        <v>601682112.255</v>
      </c>
      <c r="G63" s="12"/>
      <c r="H63" s="11">
        <f t="shared" si="9"/>
        <v>67.468279014913648</v>
      </c>
      <c r="I63" s="11">
        <f t="shared" si="10"/>
        <v>99.796164933957613</v>
      </c>
    </row>
    <row r="64" spans="1:10">
      <c r="A64" s="29" t="s">
        <v>95</v>
      </c>
      <c r="B64" s="6" t="s">
        <v>156</v>
      </c>
      <c r="C64" s="10">
        <v>14857827.200000001</v>
      </c>
      <c r="D64" s="10">
        <v>14412092</v>
      </c>
      <c r="E64" s="10">
        <v>11293634.879999999</v>
      </c>
      <c r="F64" s="10">
        <v>11293634.879999999</v>
      </c>
      <c r="G64" s="10"/>
      <c r="H64" s="11">
        <f t="shared" si="9"/>
        <v>78.362217504578794</v>
      </c>
      <c r="I64" s="11">
        <f t="shared" si="10"/>
        <v>100</v>
      </c>
    </row>
    <row r="65" spans="1:9">
      <c r="A65" s="29" t="s">
        <v>96</v>
      </c>
      <c r="B65" s="6" t="s">
        <v>37</v>
      </c>
      <c r="C65" s="10">
        <v>868600974.5</v>
      </c>
      <c r="D65" s="10">
        <v>498844696.18549985</v>
      </c>
      <c r="E65" s="10">
        <v>97549934.405000001</v>
      </c>
      <c r="F65" s="10">
        <v>79665841.125500008</v>
      </c>
      <c r="G65" s="10"/>
      <c r="H65" s="11">
        <f t="shared" si="9"/>
        <v>15.970068787876929</v>
      </c>
      <c r="I65" s="11">
        <f t="shared" si="10"/>
        <v>81.666729569237589</v>
      </c>
    </row>
    <row r="66" spans="1:9">
      <c r="A66" s="20" t="s">
        <v>38</v>
      </c>
      <c r="B66" s="20"/>
      <c r="C66" s="23">
        <f t="shared" ref="C66:F66" si="14">C67</f>
        <v>3305533930</v>
      </c>
      <c r="D66" s="23">
        <f t="shared" si="14"/>
        <v>3305533930</v>
      </c>
      <c r="E66" s="23">
        <f t="shared" si="14"/>
        <v>1419577400</v>
      </c>
      <c r="F66" s="23">
        <f t="shared" si="14"/>
        <v>1419577400</v>
      </c>
      <c r="G66" s="23"/>
      <c r="H66" s="22">
        <f t="shared" si="9"/>
        <v>42.945479612729308</v>
      </c>
      <c r="I66" s="22">
        <f t="shared" si="10"/>
        <v>100</v>
      </c>
    </row>
    <row r="67" spans="1:9">
      <c r="A67" s="29" t="s">
        <v>97</v>
      </c>
      <c r="B67" s="6" t="s">
        <v>137</v>
      </c>
      <c r="C67" s="10">
        <v>3305533930</v>
      </c>
      <c r="D67" s="10">
        <v>3305533930</v>
      </c>
      <c r="E67" s="10">
        <v>1419577400</v>
      </c>
      <c r="F67" s="10">
        <v>1419577400</v>
      </c>
      <c r="G67" s="10"/>
      <c r="H67" s="11">
        <f t="shared" si="9"/>
        <v>42.945479612729308</v>
      </c>
      <c r="I67" s="11">
        <f t="shared" si="10"/>
        <v>100</v>
      </c>
    </row>
    <row r="68" spans="1:9">
      <c r="A68" s="20" t="s">
        <v>39</v>
      </c>
      <c r="B68" s="20"/>
      <c r="C68" s="23">
        <f t="shared" ref="C68:F68" si="15">SUM(C69:C80)</f>
        <v>29120663469.003555</v>
      </c>
      <c r="D68" s="23">
        <f t="shared" si="15"/>
        <v>25954327639.933556</v>
      </c>
      <c r="E68" s="23">
        <f t="shared" si="15"/>
        <v>21407025761.243553</v>
      </c>
      <c r="F68" s="23">
        <f t="shared" si="15"/>
        <v>20026782065.063553</v>
      </c>
      <c r="G68" s="23"/>
      <c r="H68" s="22">
        <f t="shared" si="9"/>
        <v>77.161629239241663</v>
      </c>
      <c r="I68" s="22">
        <f t="shared" si="10"/>
        <v>93.552379898197401</v>
      </c>
    </row>
    <row r="69" spans="1:9">
      <c r="A69" s="29" t="s">
        <v>98</v>
      </c>
      <c r="B69" s="6" t="s">
        <v>40</v>
      </c>
      <c r="C69" s="10">
        <v>26775275.003552828</v>
      </c>
      <c r="D69" s="10">
        <v>26775275.003552835</v>
      </c>
      <c r="E69" s="10">
        <v>26775275.003552835</v>
      </c>
      <c r="F69" s="10">
        <v>26775275.003552835</v>
      </c>
      <c r="G69" s="10"/>
      <c r="H69" s="11">
        <f t="shared" si="9"/>
        <v>100</v>
      </c>
      <c r="I69" s="11">
        <f t="shared" si="10"/>
        <v>100</v>
      </c>
    </row>
    <row r="70" spans="1:9">
      <c r="A70" s="29" t="s">
        <v>99</v>
      </c>
      <c r="B70" s="6" t="s">
        <v>138</v>
      </c>
      <c r="C70" s="10">
        <v>896570394</v>
      </c>
      <c r="D70" s="10">
        <v>761750392</v>
      </c>
      <c r="E70" s="10">
        <v>748691651.76999998</v>
      </c>
      <c r="F70" s="10">
        <v>746084157.62</v>
      </c>
      <c r="G70" s="10"/>
      <c r="H70" s="11">
        <f t="shared" si="9"/>
        <v>97.943390046854091</v>
      </c>
      <c r="I70" s="11">
        <f t="shared" si="10"/>
        <v>99.651726562753097</v>
      </c>
    </row>
    <row r="71" spans="1:9">
      <c r="A71" s="29" t="s">
        <v>100</v>
      </c>
      <c r="B71" s="6" t="s">
        <v>41</v>
      </c>
      <c r="C71" s="10">
        <v>140000000</v>
      </c>
      <c r="D71" s="10">
        <v>49981988</v>
      </c>
      <c r="E71" s="10">
        <v>49981988</v>
      </c>
      <c r="F71" s="10">
        <v>49981988</v>
      </c>
      <c r="G71" s="10"/>
      <c r="H71" s="11">
        <f t="shared" si="9"/>
        <v>100</v>
      </c>
      <c r="I71" s="11">
        <f t="shared" si="10"/>
        <v>100</v>
      </c>
    </row>
    <row r="72" spans="1:9">
      <c r="A72" s="29" t="s">
        <v>101</v>
      </c>
      <c r="B72" s="6" t="s">
        <v>42</v>
      </c>
      <c r="C72" s="10">
        <v>219258317</v>
      </c>
      <c r="D72" s="10">
        <v>219133045</v>
      </c>
      <c r="E72" s="10">
        <v>105710409.43000001</v>
      </c>
      <c r="F72" s="10">
        <v>92253947.060000002</v>
      </c>
      <c r="G72" s="10"/>
      <c r="H72" s="11">
        <f t="shared" ref="H72:H90" si="16">IFERROR(+F72/D72*100,"n.a")</f>
        <v>42.099514046363936</v>
      </c>
      <c r="I72" s="11">
        <f t="shared" ref="I72:I90" si="17">IFERROR(+F72/E72*100,"n.a.")</f>
        <v>87.270447212759407</v>
      </c>
    </row>
    <row r="73" spans="1:9">
      <c r="A73" s="29" t="s">
        <v>102</v>
      </c>
      <c r="B73" s="6" t="s">
        <v>43</v>
      </c>
      <c r="C73" s="10">
        <v>33825057</v>
      </c>
      <c r="D73" s="10">
        <v>33997402</v>
      </c>
      <c r="E73" s="10">
        <v>15915825</v>
      </c>
      <c r="F73" s="10">
        <v>15915825</v>
      </c>
      <c r="G73" s="10"/>
      <c r="H73" s="11">
        <f t="shared" si="16"/>
        <v>46.814827203561023</v>
      </c>
      <c r="I73" s="11">
        <f t="shared" si="17"/>
        <v>100</v>
      </c>
    </row>
    <row r="74" spans="1:9">
      <c r="A74" s="29" t="s">
        <v>103</v>
      </c>
      <c r="B74" s="6" t="s">
        <v>44</v>
      </c>
      <c r="C74" s="10">
        <v>288539532</v>
      </c>
      <c r="D74" s="10">
        <v>194583904</v>
      </c>
      <c r="E74" s="10">
        <v>28457824</v>
      </c>
      <c r="F74" s="10">
        <v>27987401</v>
      </c>
      <c r="G74" s="10"/>
      <c r="H74" s="11">
        <f t="shared" si="16"/>
        <v>14.383204584074949</v>
      </c>
      <c r="I74" s="11">
        <f t="shared" si="17"/>
        <v>98.346946695573067</v>
      </c>
    </row>
    <row r="75" spans="1:9">
      <c r="A75" s="29" t="s">
        <v>92</v>
      </c>
      <c r="B75" s="6" t="s">
        <v>18</v>
      </c>
      <c r="C75" s="10">
        <v>231991644</v>
      </c>
      <c r="D75" s="10">
        <v>931391199.97000003</v>
      </c>
      <c r="E75" s="10">
        <v>931391199.97000003</v>
      </c>
      <c r="F75" s="10">
        <v>931391199.97000003</v>
      </c>
      <c r="G75" s="10"/>
      <c r="H75" s="11">
        <f t="shared" si="16"/>
        <v>100</v>
      </c>
      <c r="I75" s="11">
        <f t="shared" si="17"/>
        <v>100</v>
      </c>
    </row>
    <row r="76" spans="1:9">
      <c r="A76" s="29" t="s">
        <v>78</v>
      </c>
      <c r="B76" s="6" t="s">
        <v>57</v>
      </c>
      <c r="C76" s="10">
        <v>12561973794</v>
      </c>
      <c r="D76" s="10">
        <v>5714648155.1300001</v>
      </c>
      <c r="E76" s="10">
        <v>5443882028.2599993</v>
      </c>
      <c r="F76" s="10">
        <v>4210007087.4499998</v>
      </c>
      <c r="G76" s="10"/>
      <c r="H76" s="11">
        <f t="shared" si="16"/>
        <v>73.670451323774074</v>
      </c>
      <c r="I76" s="11">
        <f t="shared" si="17"/>
        <v>77.33464953125781</v>
      </c>
    </row>
    <row r="77" spans="1:9">
      <c r="A77" s="29" t="s">
        <v>104</v>
      </c>
      <c r="B77" s="6" t="s">
        <v>896</v>
      </c>
      <c r="C77" s="10">
        <v>562428727</v>
      </c>
      <c r="D77" s="10">
        <v>631573592.99000001</v>
      </c>
      <c r="E77" s="10">
        <v>626757291.78000009</v>
      </c>
      <c r="F77" s="10">
        <v>496932435.93000001</v>
      </c>
      <c r="G77" s="10"/>
      <c r="H77" s="11">
        <f t="shared" si="16"/>
        <v>78.681636066735962</v>
      </c>
      <c r="I77" s="11">
        <f t="shared" si="17"/>
        <v>79.286263191083819</v>
      </c>
    </row>
    <row r="78" spans="1:9">
      <c r="A78" s="29" t="s">
        <v>105</v>
      </c>
      <c r="B78" s="6" t="s">
        <v>45</v>
      </c>
      <c r="C78" s="10">
        <v>228451533</v>
      </c>
      <c r="D78" s="10">
        <v>1535059864.6900001</v>
      </c>
      <c r="E78" s="10">
        <v>1298781669.0300002</v>
      </c>
      <c r="F78" s="10">
        <v>1298772149.0300002</v>
      </c>
      <c r="G78" s="10"/>
      <c r="H78" s="11">
        <f t="shared" si="16"/>
        <v>84.607263788522189</v>
      </c>
      <c r="I78" s="11">
        <f t="shared" si="17"/>
        <v>99.999267005361475</v>
      </c>
    </row>
    <row r="79" spans="1:9">
      <c r="A79" s="29" t="s">
        <v>106</v>
      </c>
      <c r="B79" s="6" t="s">
        <v>139</v>
      </c>
      <c r="C79" s="10">
        <v>12958126483</v>
      </c>
      <c r="D79" s="10">
        <v>12958126483</v>
      </c>
      <c r="E79" s="10">
        <v>12014189580</v>
      </c>
      <c r="F79" s="10">
        <v>12014189580</v>
      </c>
      <c r="G79" s="10"/>
      <c r="H79" s="11">
        <f t="shared" si="16"/>
        <v>92.7154831816284</v>
      </c>
      <c r="I79" s="11">
        <f t="shared" si="17"/>
        <v>100</v>
      </c>
    </row>
    <row r="80" spans="1:9">
      <c r="A80" s="29" t="s">
        <v>107</v>
      </c>
      <c r="B80" s="6" t="s">
        <v>46</v>
      </c>
      <c r="C80" s="10">
        <v>972722713</v>
      </c>
      <c r="D80" s="10">
        <v>2897306338.1500001</v>
      </c>
      <c r="E80" s="10">
        <v>116491019</v>
      </c>
      <c r="F80" s="10">
        <v>116491019</v>
      </c>
      <c r="G80" s="10"/>
      <c r="H80" s="11">
        <f t="shared" si="16"/>
        <v>4.0206662811631553</v>
      </c>
      <c r="I80" s="11">
        <f t="shared" si="17"/>
        <v>100</v>
      </c>
    </row>
    <row r="81" spans="1:9">
      <c r="A81" s="20" t="s">
        <v>47</v>
      </c>
      <c r="B81" s="20"/>
      <c r="C81" s="23">
        <f>SUM(C82)</f>
        <v>150000000</v>
      </c>
      <c r="D81" s="21">
        <f t="shared" ref="D81:F81" si="18">SUM(D82)</f>
        <v>150000000</v>
      </c>
      <c r="E81" s="21">
        <f t="shared" si="18"/>
        <v>0</v>
      </c>
      <c r="F81" s="21">
        <f t="shared" si="18"/>
        <v>0</v>
      </c>
      <c r="G81" s="23"/>
      <c r="H81" s="22">
        <f t="shared" si="16"/>
        <v>0</v>
      </c>
      <c r="I81" s="22" t="str">
        <f t="shared" si="17"/>
        <v>n.a.</v>
      </c>
    </row>
    <row r="82" spans="1:9">
      <c r="A82" s="29" t="s">
        <v>108</v>
      </c>
      <c r="B82" s="6" t="s">
        <v>48</v>
      </c>
      <c r="C82" s="10">
        <v>150000000</v>
      </c>
      <c r="D82" s="10">
        <v>150000000</v>
      </c>
      <c r="E82" s="10">
        <v>0</v>
      </c>
      <c r="F82" s="10">
        <v>0</v>
      </c>
      <c r="G82" s="10"/>
      <c r="H82" s="11">
        <f t="shared" si="16"/>
        <v>0</v>
      </c>
      <c r="I82" s="11" t="str">
        <f t="shared" si="17"/>
        <v>n.a.</v>
      </c>
    </row>
    <row r="83" spans="1:9">
      <c r="A83" s="20" t="s">
        <v>49</v>
      </c>
      <c r="B83" s="20"/>
      <c r="C83" s="21">
        <f t="shared" ref="C83:F83" si="19">SUM(C84:C85)</f>
        <v>9847619525.5696278</v>
      </c>
      <c r="D83" s="21">
        <f t="shared" si="19"/>
        <v>9847619525.5696278</v>
      </c>
      <c r="E83" s="21">
        <f t="shared" si="19"/>
        <v>5719425752.0780144</v>
      </c>
      <c r="F83" s="21">
        <f t="shared" si="19"/>
        <v>5719425752.0780144</v>
      </c>
      <c r="G83" s="21"/>
      <c r="H83" s="22">
        <f t="shared" si="16"/>
        <v>58.079272226423463</v>
      </c>
      <c r="I83" s="22">
        <f t="shared" si="17"/>
        <v>100</v>
      </c>
    </row>
    <row r="84" spans="1:9">
      <c r="A84" s="29" t="s">
        <v>109</v>
      </c>
      <c r="B84" s="6" t="s">
        <v>50</v>
      </c>
      <c r="C84" s="10">
        <v>7956159889.2997198</v>
      </c>
      <c r="D84" s="10">
        <v>7956159889.2997198</v>
      </c>
      <c r="E84" s="10">
        <v>4773695935.7852373</v>
      </c>
      <c r="F84" s="10">
        <v>4773695935.7852373</v>
      </c>
      <c r="G84" s="10"/>
      <c r="H84" s="11">
        <f t="shared" si="16"/>
        <v>60.000000027719466</v>
      </c>
      <c r="I84" s="11">
        <f t="shared" si="17"/>
        <v>100</v>
      </c>
    </row>
    <row r="85" spans="1:9">
      <c r="A85" s="29" t="s">
        <v>110</v>
      </c>
      <c r="B85" s="6" t="s">
        <v>140</v>
      </c>
      <c r="C85" s="10">
        <v>1891459636.2699082</v>
      </c>
      <c r="D85" s="10">
        <v>1891459636.2699082</v>
      </c>
      <c r="E85" s="10">
        <v>945729816.29277754</v>
      </c>
      <c r="F85" s="10">
        <v>945729816.29277754</v>
      </c>
      <c r="G85" s="10"/>
      <c r="H85" s="11">
        <f t="shared" si="16"/>
        <v>49.999999902605559</v>
      </c>
      <c r="I85" s="11">
        <f t="shared" si="17"/>
        <v>100</v>
      </c>
    </row>
    <row r="86" spans="1:9">
      <c r="A86" s="20" t="s">
        <v>51</v>
      </c>
      <c r="B86" s="20"/>
      <c r="C86" s="23">
        <f t="shared" ref="C86:F86" si="20">SUM(C87:C88)</f>
        <v>14715327</v>
      </c>
      <c r="D86" s="23">
        <f t="shared" si="20"/>
        <v>14715327</v>
      </c>
      <c r="E86" s="23">
        <f t="shared" si="20"/>
        <v>7249232</v>
      </c>
      <c r="F86" s="23">
        <f t="shared" si="20"/>
        <v>4819510.0999999996</v>
      </c>
      <c r="G86" s="23"/>
      <c r="H86" s="22">
        <f t="shared" si="16"/>
        <v>32.75163440132863</v>
      </c>
      <c r="I86" s="22">
        <f t="shared" si="17"/>
        <v>66.483043996936502</v>
      </c>
    </row>
    <row r="87" spans="1:9">
      <c r="A87" s="29" t="s">
        <v>111</v>
      </c>
      <c r="B87" s="6" t="s">
        <v>52</v>
      </c>
      <c r="C87" s="10">
        <v>5417135</v>
      </c>
      <c r="D87" s="10">
        <v>5417135</v>
      </c>
      <c r="E87" s="10">
        <v>2412569</v>
      </c>
      <c r="F87" s="10">
        <v>2059013.42</v>
      </c>
      <c r="G87" s="10"/>
      <c r="H87" s="11">
        <f t="shared" si="16"/>
        <v>38.009269106271113</v>
      </c>
      <c r="I87" s="11">
        <f t="shared" si="17"/>
        <v>85.345265565461546</v>
      </c>
    </row>
    <row r="88" spans="1:9">
      <c r="A88" s="29" t="s">
        <v>112</v>
      </c>
      <c r="B88" s="7" t="s">
        <v>141</v>
      </c>
      <c r="C88" s="10">
        <v>9298192</v>
      </c>
      <c r="D88" s="10">
        <v>9298192</v>
      </c>
      <c r="E88" s="10">
        <v>4836663</v>
      </c>
      <c r="F88" s="10">
        <v>2760496.68</v>
      </c>
      <c r="G88" s="10"/>
      <c r="H88" s="11">
        <f t="shared" si="16"/>
        <v>29.688531705948858</v>
      </c>
      <c r="I88" s="11">
        <f t="shared" si="17"/>
        <v>57.074406052271996</v>
      </c>
    </row>
    <row r="89" spans="1:9">
      <c r="A89" s="20" t="s">
        <v>53</v>
      </c>
      <c r="B89" s="24"/>
      <c r="C89" s="23">
        <f t="shared" ref="C89:F89" si="21">+C90</f>
        <v>30000000</v>
      </c>
      <c r="D89" s="23">
        <f t="shared" si="21"/>
        <v>30000000</v>
      </c>
      <c r="E89" s="23">
        <f t="shared" si="21"/>
        <v>19000000</v>
      </c>
      <c r="F89" s="23">
        <f t="shared" si="21"/>
        <v>19000000</v>
      </c>
      <c r="G89" s="23"/>
      <c r="H89" s="22">
        <f t="shared" si="16"/>
        <v>63.333333333333329</v>
      </c>
      <c r="I89" s="22">
        <f t="shared" si="17"/>
        <v>100</v>
      </c>
    </row>
    <row r="90" spans="1:9" ht="12.75" thickBot="1">
      <c r="A90" s="32" t="s">
        <v>88</v>
      </c>
      <c r="B90" s="14" t="s">
        <v>142</v>
      </c>
      <c r="C90" s="15">
        <v>30000000</v>
      </c>
      <c r="D90" s="15">
        <v>30000000</v>
      </c>
      <c r="E90" s="15">
        <v>19000000</v>
      </c>
      <c r="F90" s="15">
        <v>19000000</v>
      </c>
      <c r="G90" s="15"/>
      <c r="H90" s="16">
        <f t="shared" si="16"/>
        <v>63.333333333333329</v>
      </c>
      <c r="I90" s="16">
        <f t="shared" si="17"/>
        <v>100</v>
      </c>
    </row>
    <row r="91" spans="1:9" ht="9" customHeight="1">
      <c r="A91" s="339" t="s">
        <v>150</v>
      </c>
      <c r="B91" s="339"/>
      <c r="C91" s="339"/>
      <c r="D91" s="339"/>
      <c r="E91" s="339"/>
      <c r="F91" s="339"/>
      <c r="G91" s="339"/>
      <c r="H91" s="339"/>
      <c r="I91" s="339"/>
    </row>
    <row r="92" spans="1:9" ht="9" customHeight="1">
      <c r="A92" s="340" t="s">
        <v>919</v>
      </c>
      <c r="B92" s="340"/>
      <c r="C92" s="340"/>
      <c r="D92" s="340"/>
      <c r="E92" s="340"/>
      <c r="F92" s="340"/>
      <c r="G92" s="340"/>
      <c r="H92" s="340"/>
      <c r="I92" s="340"/>
    </row>
    <row r="93" spans="1:9" ht="20.25" customHeight="1">
      <c r="A93" s="391" t="s">
        <v>920</v>
      </c>
      <c r="B93" s="391"/>
      <c r="C93" s="391"/>
      <c r="D93" s="391"/>
      <c r="E93" s="391"/>
      <c r="F93" s="391"/>
      <c r="G93" s="391"/>
      <c r="H93" s="391"/>
      <c r="I93" s="391"/>
    </row>
    <row r="94" spans="1:9" ht="9" customHeight="1">
      <c r="A94" s="340" t="s">
        <v>151</v>
      </c>
      <c r="B94" s="340"/>
      <c r="C94" s="340"/>
      <c r="D94" s="340"/>
      <c r="E94" s="340"/>
      <c r="F94" s="340"/>
      <c r="G94" s="340"/>
      <c r="H94" s="340"/>
      <c r="I94" s="340"/>
    </row>
    <row r="95" spans="1:9" ht="9" customHeight="1">
      <c r="A95" s="340" t="s">
        <v>56</v>
      </c>
      <c r="B95" s="340"/>
      <c r="C95" s="340"/>
      <c r="D95" s="340"/>
      <c r="E95" s="340"/>
      <c r="F95" s="340"/>
      <c r="G95" s="340"/>
      <c r="H95" s="340"/>
      <c r="I95" s="340"/>
    </row>
    <row r="96" spans="1:9">
      <c r="A96" s="334"/>
      <c r="B96" s="335"/>
      <c r="C96" s="336"/>
      <c r="D96" s="336"/>
      <c r="E96" s="336"/>
      <c r="F96" s="336"/>
      <c r="G96" s="337"/>
      <c r="H96" s="338"/>
      <c r="I96" s="338"/>
    </row>
  </sheetData>
  <mergeCells count="14">
    <mergeCell ref="A1:B1"/>
    <mergeCell ref="A3:I3"/>
    <mergeCell ref="A4:A7"/>
    <mergeCell ref="B4:B7"/>
    <mergeCell ref="E4:F4"/>
    <mergeCell ref="H4:I5"/>
    <mergeCell ref="C5:C6"/>
    <mergeCell ref="D5:D6"/>
    <mergeCell ref="E5:E6"/>
    <mergeCell ref="A91:I91"/>
    <mergeCell ref="A92:I92"/>
    <mergeCell ref="A93:I93"/>
    <mergeCell ref="A94:I94"/>
    <mergeCell ref="A95:I95"/>
  </mergeCells>
  <pageMargins left="0" right="0" top="0" bottom="0" header="0.31496062992125984" footer="0.39370078740157483"/>
  <pageSetup scale="95" fitToHeight="10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showGridLines="0" zoomScale="150" zoomScaleNormal="150" zoomScaleSheetLayoutView="100" workbookViewId="0">
      <selection sqref="A1:B1"/>
    </sheetView>
  </sheetViews>
  <sheetFormatPr baseColWidth="10" defaultRowHeight="12"/>
  <cols>
    <col min="1" max="1" width="4.140625" style="179" customWidth="1"/>
    <col min="2" max="2" width="50" style="179" customWidth="1"/>
    <col min="3" max="6" width="13.7109375" style="179" customWidth="1"/>
    <col min="7" max="7" width="1.7109375" style="179" customWidth="1"/>
    <col min="8" max="8" width="8.42578125" style="179" customWidth="1"/>
    <col min="9" max="9" width="14.5703125" style="179" customWidth="1"/>
    <col min="10" max="16384" width="11.42578125" style="178"/>
  </cols>
  <sheetData>
    <row r="1" spans="1:14" s="414" customFormat="1" ht="42" customHeight="1">
      <c r="A1" s="394" t="s">
        <v>0</v>
      </c>
      <c r="B1" s="394"/>
      <c r="C1" s="197" t="s">
        <v>153</v>
      </c>
    </row>
    <row r="2" spans="1:14" ht="13.5" customHeight="1">
      <c r="A2" s="178"/>
      <c r="B2" s="178"/>
      <c r="C2" s="178"/>
      <c r="D2" s="178"/>
      <c r="E2" s="178"/>
      <c r="F2" s="178"/>
      <c r="G2" s="178"/>
      <c r="H2" s="178"/>
      <c r="I2" s="178"/>
    </row>
    <row r="3" spans="1:14" s="406" customFormat="1" ht="57.75" customHeight="1">
      <c r="A3" s="384" t="s">
        <v>945</v>
      </c>
      <c r="B3" s="384"/>
      <c r="C3" s="384"/>
      <c r="D3" s="384"/>
      <c r="E3" s="384"/>
      <c r="F3" s="384"/>
      <c r="G3" s="384"/>
      <c r="H3" s="384"/>
      <c r="I3" s="384"/>
    </row>
    <row r="4" spans="1:14" ht="12.75" customHeight="1">
      <c r="A4" s="385" t="s">
        <v>6</v>
      </c>
      <c r="B4" s="388" t="s">
        <v>54</v>
      </c>
      <c r="C4" s="19"/>
      <c r="D4" s="19"/>
      <c r="E4" s="346" t="s">
        <v>1</v>
      </c>
      <c r="F4" s="346"/>
      <c r="G4" s="17"/>
      <c r="H4" s="344" t="s">
        <v>5</v>
      </c>
      <c r="I4" s="344"/>
    </row>
    <row r="5" spans="1:14" ht="12.75" customHeight="1">
      <c r="A5" s="386"/>
      <c r="B5" s="389"/>
      <c r="C5" s="347" t="s">
        <v>2</v>
      </c>
      <c r="D5" s="347" t="s">
        <v>3</v>
      </c>
      <c r="E5" s="347" t="s">
        <v>4</v>
      </c>
      <c r="F5" s="417" t="s">
        <v>55</v>
      </c>
      <c r="G5" s="41"/>
      <c r="H5" s="345"/>
      <c r="I5" s="345"/>
    </row>
    <row r="6" spans="1:14" ht="18" customHeight="1">
      <c r="A6" s="386"/>
      <c r="B6" s="389"/>
      <c r="C6" s="347"/>
      <c r="D6" s="347"/>
      <c r="E6" s="347"/>
      <c r="F6" s="40" t="s">
        <v>560</v>
      </c>
      <c r="G6" s="40"/>
      <c r="H6" s="41" t="s">
        <v>3</v>
      </c>
      <c r="I6" s="41" t="s">
        <v>7</v>
      </c>
    </row>
    <row r="7" spans="1:14" ht="12.75" customHeight="1">
      <c r="A7" s="387"/>
      <c r="B7" s="390"/>
      <c r="C7" s="25" t="s">
        <v>8</v>
      </c>
      <c r="D7" s="25" t="s">
        <v>9</v>
      </c>
      <c r="E7" s="25" t="s">
        <v>10</v>
      </c>
      <c r="F7" s="26" t="s">
        <v>11</v>
      </c>
      <c r="G7" s="26"/>
      <c r="H7" s="26" t="s">
        <v>917</v>
      </c>
      <c r="I7" s="26" t="s">
        <v>918</v>
      </c>
    </row>
    <row r="8" spans="1:14" ht="15" customHeight="1">
      <c r="A8" s="382" t="s">
        <v>12</v>
      </c>
      <c r="B8" s="382"/>
      <c r="C8" s="201">
        <f t="shared" ref="C8:F8" si="0">+C9+C26+C29+C34+C36+C41+C61+C66+C68+C73+C81+C84</f>
        <v>139785036008.7597</v>
      </c>
      <c r="D8" s="201">
        <f t="shared" si="0"/>
        <v>134307405774</v>
      </c>
      <c r="E8" s="201">
        <f t="shared" si="0"/>
        <v>66468520587.865593</v>
      </c>
      <c r="F8" s="201">
        <f t="shared" si="0"/>
        <v>65920086026.431763</v>
      </c>
      <c r="G8" s="202"/>
      <c r="H8" s="196">
        <f>IFERROR((F8/D8)*100,"n.a.")</f>
        <v>49.081497514259155</v>
      </c>
      <c r="I8" s="196">
        <f>IFERROR(F8/E8*100,"n.a.")</f>
        <v>99.174895790393208</v>
      </c>
      <c r="J8" s="200"/>
      <c r="K8" s="200"/>
      <c r="L8" s="200"/>
      <c r="M8" s="200"/>
      <c r="N8" s="200"/>
    </row>
    <row r="9" spans="1:14" ht="12" customHeight="1">
      <c r="A9" s="190" t="s">
        <v>559</v>
      </c>
      <c r="B9" s="199" t="s">
        <v>558</v>
      </c>
      <c r="C9" s="189">
        <f t="shared" ref="C9:F9" si="1">SUM(C10:C25)</f>
        <v>36673826629</v>
      </c>
      <c r="D9" s="189">
        <f t="shared" si="1"/>
        <v>37140291549</v>
      </c>
      <c r="E9" s="189">
        <f t="shared" si="1"/>
        <v>18076319911.319992</v>
      </c>
      <c r="F9" s="189">
        <f t="shared" si="1"/>
        <v>17936368050.869999</v>
      </c>
      <c r="G9" s="189"/>
      <c r="H9" s="187">
        <f>IFERROR((F9/D9)*100,"n.a.")</f>
        <v>48.293557489192445</v>
      </c>
      <c r="I9" s="187">
        <f>IFERROR(F9/E9*100,"n.a.")</f>
        <v>99.225772385438077</v>
      </c>
      <c r="J9" s="200"/>
      <c r="K9" s="200"/>
      <c r="L9" s="200"/>
      <c r="M9" s="200"/>
      <c r="N9" s="200"/>
    </row>
    <row r="10" spans="1:14" s="194" customFormat="1" ht="13.5">
      <c r="A10" s="198"/>
      <c r="B10" s="198" t="s">
        <v>557</v>
      </c>
      <c r="C10" s="186">
        <v>197915879</v>
      </c>
      <c r="D10" s="186">
        <v>207006623</v>
      </c>
      <c r="E10" s="186">
        <v>30854539.870000005</v>
      </c>
      <c r="F10" s="186">
        <v>30790131.869999997</v>
      </c>
      <c r="G10" s="185"/>
      <c r="H10" s="180">
        <f>IFERROR((F10/D10)*100,"n.a.")</f>
        <v>14.873983944948465</v>
      </c>
      <c r="I10" s="180">
        <f>IFERROR(F10/E10*100,"n.a.")</f>
        <v>99.791252761274748</v>
      </c>
      <c r="J10" s="200"/>
      <c r="K10" s="200"/>
      <c r="L10" s="200"/>
      <c r="M10" s="200"/>
      <c r="N10" s="200"/>
    </row>
    <row r="11" spans="1:14" ht="12" customHeight="1">
      <c r="A11" s="198"/>
      <c r="B11" s="198" t="s">
        <v>556</v>
      </c>
      <c r="C11" s="186">
        <v>4591970499</v>
      </c>
      <c r="D11" s="186">
        <v>3077493513</v>
      </c>
      <c r="E11" s="186">
        <v>1487763852.29</v>
      </c>
      <c r="F11" s="186">
        <v>1439438486.4000003</v>
      </c>
      <c r="G11" s="185"/>
      <c r="H11" s="180">
        <f>IFERROR((F11/D11)*100,"n.a.")</f>
        <v>46.773079466114226</v>
      </c>
      <c r="I11" s="180">
        <f>IFERROR(F11/E11*100,"n.a.")</f>
        <v>96.751812069125336</v>
      </c>
      <c r="J11" s="200"/>
      <c r="K11" s="200"/>
      <c r="L11" s="200"/>
      <c r="M11" s="200"/>
      <c r="N11" s="200"/>
    </row>
    <row r="12" spans="1:14">
      <c r="A12" s="198"/>
      <c r="B12" s="198" t="s">
        <v>555</v>
      </c>
      <c r="C12" s="186">
        <v>1605052424</v>
      </c>
      <c r="D12" s="186">
        <v>1703230959</v>
      </c>
      <c r="E12" s="186">
        <v>680726774.12999976</v>
      </c>
      <c r="F12" s="186">
        <v>680577100.66999996</v>
      </c>
      <c r="G12" s="193"/>
      <c r="H12" s="180">
        <f>IFERROR((F12/D12)*100,"n.a.")</f>
        <v>39.958004348956877</v>
      </c>
      <c r="I12" s="180">
        <f>IFERROR(F12/E12*100,"n.a.")</f>
        <v>99.978012696769397</v>
      </c>
    </row>
    <row r="13" spans="1:14" s="194" customFormat="1" ht="13.5">
      <c r="A13" s="198"/>
      <c r="B13" s="198" t="s">
        <v>554</v>
      </c>
      <c r="C13" s="186">
        <v>20378753962</v>
      </c>
      <c r="D13" s="186">
        <v>22300147142</v>
      </c>
      <c r="E13" s="186">
        <v>12270489451.939997</v>
      </c>
      <c r="F13" s="186">
        <v>12179987780.84</v>
      </c>
      <c r="G13" s="195"/>
      <c r="H13" s="180">
        <f>IFERROR((F13/D13)*100,"n.a.")</f>
        <v>54.618418897785048</v>
      </c>
      <c r="I13" s="180">
        <f>IFERROR(F13/E13*100,"n.a.")</f>
        <v>99.262444489647578</v>
      </c>
      <c r="J13" s="383"/>
      <c r="K13" s="383"/>
      <c r="L13" s="383"/>
      <c r="M13" s="383"/>
      <c r="N13" s="383"/>
    </row>
    <row r="14" spans="1:14">
      <c r="A14" s="198"/>
      <c r="B14" s="198" t="s">
        <v>113</v>
      </c>
      <c r="C14" s="186">
        <v>1629089</v>
      </c>
      <c r="D14" s="186">
        <v>1629089</v>
      </c>
      <c r="E14" s="186">
        <v>407907.20999999996</v>
      </c>
      <c r="F14" s="186">
        <v>407907.21</v>
      </c>
      <c r="G14" s="193"/>
      <c r="H14" s="180">
        <f>IFERROR((F14/D14)*100,"n.a.")</f>
        <v>25.038976384961163</v>
      </c>
      <c r="I14" s="180">
        <f>IFERROR(F14/E14*100,"n.a.")</f>
        <v>100.00000000000003</v>
      </c>
      <c r="J14" s="383"/>
      <c r="K14" s="383"/>
      <c r="L14" s="383"/>
      <c r="M14" s="383"/>
      <c r="N14" s="383"/>
    </row>
    <row r="15" spans="1:14">
      <c r="A15" s="198"/>
      <c r="B15" s="198" t="s">
        <v>144</v>
      </c>
      <c r="C15" s="186">
        <v>1403758</v>
      </c>
      <c r="D15" s="186">
        <v>1403758</v>
      </c>
      <c r="E15" s="186">
        <v>544957.43999999994</v>
      </c>
      <c r="F15" s="186">
        <v>544957.43999999994</v>
      </c>
      <c r="G15" s="193"/>
      <c r="H15" s="180">
        <f>IFERROR((F15/D15)*100,"n.a.")</f>
        <v>38.821323903407851</v>
      </c>
      <c r="I15" s="180">
        <f>IFERROR(F15/E15*100,"n.a.")</f>
        <v>100</v>
      </c>
      <c r="J15" s="383"/>
      <c r="K15" s="383"/>
      <c r="L15" s="383"/>
      <c r="M15" s="383"/>
      <c r="N15" s="383"/>
    </row>
    <row r="16" spans="1:14">
      <c r="A16" s="198"/>
      <c r="B16" s="198" t="s">
        <v>553</v>
      </c>
      <c r="C16" s="186">
        <v>65685760</v>
      </c>
      <c r="D16" s="186">
        <v>70145063</v>
      </c>
      <c r="E16" s="186">
        <v>34950559.460000001</v>
      </c>
      <c r="F16" s="186">
        <v>34881860.459999993</v>
      </c>
      <c r="G16" s="193"/>
      <c r="H16" s="180">
        <f>IFERROR((F16/D16)*100,"n.a.")</f>
        <v>49.728176108416918</v>
      </c>
      <c r="I16" s="180">
        <f>IFERROR(F16/E16*100,"n.a.")</f>
        <v>99.803439484055673</v>
      </c>
    </row>
    <row r="17" spans="1:9" s="194" customFormat="1" ht="13.5">
      <c r="A17" s="198"/>
      <c r="B17" s="198" t="s">
        <v>552</v>
      </c>
      <c r="C17" s="186">
        <v>56054989</v>
      </c>
      <c r="D17" s="186">
        <v>52235699</v>
      </c>
      <c r="E17" s="186">
        <v>16640215.42</v>
      </c>
      <c r="F17" s="186">
        <v>16565462.420000002</v>
      </c>
      <c r="G17" s="195"/>
      <c r="H17" s="180">
        <f>IFERROR((F17/D17)*100,"n.a.")</f>
        <v>31.712914227490284</v>
      </c>
      <c r="I17" s="180">
        <f>IFERROR(F17/E17*100,"n.a.")</f>
        <v>99.550769036859037</v>
      </c>
    </row>
    <row r="18" spans="1:9">
      <c r="A18" s="198"/>
      <c r="B18" s="198" t="s">
        <v>551</v>
      </c>
      <c r="C18" s="186">
        <v>649012262</v>
      </c>
      <c r="D18" s="186">
        <v>659113072</v>
      </c>
      <c r="E18" s="186">
        <v>244543214.42000002</v>
      </c>
      <c r="F18" s="186">
        <v>244018231.41999999</v>
      </c>
      <c r="G18" s="193"/>
      <c r="H18" s="180">
        <f>IFERROR((F18/D18)*100,"n.a.")</f>
        <v>37.022210874919494</v>
      </c>
      <c r="I18" s="180">
        <f>IFERROR(F18/E18*100,"n.a.")</f>
        <v>99.785320970264834</v>
      </c>
    </row>
    <row r="19" spans="1:9">
      <c r="A19" s="198"/>
      <c r="B19" s="198" t="s">
        <v>550</v>
      </c>
      <c r="C19" s="186">
        <v>10750000</v>
      </c>
      <c r="D19" s="186">
        <v>10750000</v>
      </c>
      <c r="E19" s="186">
        <v>2022852</v>
      </c>
      <c r="F19" s="186">
        <v>2022852</v>
      </c>
      <c r="G19" s="192"/>
      <c r="H19" s="180">
        <f>IFERROR((F19/D19)*100,"n.a.")</f>
        <v>18.817227906976743</v>
      </c>
      <c r="I19" s="180">
        <f>IFERROR(F19/E19*100,"n.a.")</f>
        <v>100</v>
      </c>
    </row>
    <row r="20" spans="1:9">
      <c r="A20" s="198"/>
      <c r="B20" s="198" t="s">
        <v>549</v>
      </c>
      <c r="C20" s="186">
        <v>138963571</v>
      </c>
      <c r="D20" s="186">
        <v>140115571</v>
      </c>
      <c r="E20" s="186">
        <v>585450.27000000014</v>
      </c>
      <c r="F20" s="186">
        <v>585450.27</v>
      </c>
      <c r="G20" s="192"/>
      <c r="H20" s="180">
        <f>IFERROR((F20/D20)*100,"n.a.")</f>
        <v>0.4178338394667071</v>
      </c>
      <c r="I20" s="180">
        <f>IFERROR(F20/E20*100,"n.a.")</f>
        <v>99.999999999999972</v>
      </c>
    </row>
    <row r="21" spans="1:9">
      <c r="A21" s="198"/>
      <c r="B21" s="198" t="s">
        <v>548</v>
      </c>
      <c r="C21" s="186">
        <v>241898629</v>
      </c>
      <c r="D21" s="186">
        <v>172799958</v>
      </c>
      <c r="E21" s="186">
        <v>58181224.55999998</v>
      </c>
      <c r="F21" s="186">
        <v>57938917.559999995</v>
      </c>
      <c r="G21" s="192"/>
      <c r="H21" s="180">
        <f>IFERROR((F21/D21)*100,"n.a.")</f>
        <v>33.529474330080561</v>
      </c>
      <c r="I21" s="180">
        <f>IFERROR(F21/E21*100,"n.a.")</f>
        <v>99.583530594564735</v>
      </c>
    </row>
    <row r="22" spans="1:9">
      <c r="A22" s="198"/>
      <c r="B22" s="198" t="s">
        <v>547</v>
      </c>
      <c r="C22" s="186">
        <v>147913449</v>
      </c>
      <c r="D22" s="186">
        <v>157398744</v>
      </c>
      <c r="E22" s="186">
        <v>59251924.400000006</v>
      </c>
      <c r="F22" s="186">
        <v>59251924.399999984</v>
      </c>
      <c r="G22" s="192"/>
      <c r="H22" s="180">
        <f>IFERROR((F22/D22)*100,"n.a.")</f>
        <v>37.644470911407005</v>
      </c>
      <c r="I22" s="180">
        <f>IFERROR(F22/E22*100,"n.a.")</f>
        <v>99.999999999999972</v>
      </c>
    </row>
    <row r="23" spans="1:9">
      <c r="A23" s="198"/>
      <c r="B23" s="198" t="s">
        <v>546</v>
      </c>
      <c r="C23" s="186">
        <v>4893949427</v>
      </c>
      <c r="D23" s="186">
        <v>4893949427</v>
      </c>
      <c r="E23" s="186">
        <v>2438182647.3600001</v>
      </c>
      <c r="F23" s="186">
        <v>2438182647.3600001</v>
      </c>
      <c r="G23" s="185"/>
      <c r="H23" s="180">
        <f>IFERROR((F23/D23)*100,"n.a.")</f>
        <v>49.820348242842606</v>
      </c>
      <c r="I23" s="180">
        <f>IFERROR(F23/E23*100,"n.a.")</f>
        <v>100</v>
      </c>
    </row>
    <row r="24" spans="1:9">
      <c r="A24" s="198"/>
      <c r="B24" s="198" t="s">
        <v>545</v>
      </c>
      <c r="C24" s="186">
        <v>1009642931</v>
      </c>
      <c r="D24" s="186">
        <v>1009642931</v>
      </c>
      <c r="E24" s="186">
        <v>751174340.55000007</v>
      </c>
      <c r="F24" s="186">
        <v>751174340.55000007</v>
      </c>
      <c r="G24" s="185"/>
      <c r="H24" s="180">
        <f>IFERROR((F24/D24)*100,"n.a.")</f>
        <v>74.399999988708885</v>
      </c>
      <c r="I24" s="180">
        <f>IFERROR(F24/E24*100,"n.a.")</f>
        <v>100</v>
      </c>
    </row>
    <row r="25" spans="1:9">
      <c r="A25" s="198"/>
      <c r="B25" s="198" t="s">
        <v>544</v>
      </c>
      <c r="C25" s="186">
        <v>2683230000</v>
      </c>
      <c r="D25" s="186">
        <v>2683230000</v>
      </c>
      <c r="E25" s="186">
        <v>0</v>
      </c>
      <c r="F25" s="186">
        <v>0</v>
      </c>
      <c r="G25" s="185"/>
      <c r="H25" s="180">
        <f>IFERROR((F25/D25)*100,"n.a.")</f>
        <v>0</v>
      </c>
      <c r="I25" s="180" t="str">
        <f>IFERROR(F25/E25*100,"n.a.")</f>
        <v>n.a.</v>
      </c>
    </row>
    <row r="26" spans="1:9">
      <c r="A26" s="190" t="s">
        <v>543</v>
      </c>
      <c r="B26" s="199" t="s">
        <v>542</v>
      </c>
      <c r="C26" s="189">
        <f t="shared" ref="C26:F26" si="2">SUM(C27:C28)</f>
        <v>402847433</v>
      </c>
      <c r="D26" s="189">
        <f t="shared" si="2"/>
        <v>397370352</v>
      </c>
      <c r="E26" s="189">
        <f t="shared" si="2"/>
        <v>173988615.82999998</v>
      </c>
      <c r="F26" s="189">
        <f t="shared" si="2"/>
        <v>171326143.42000002</v>
      </c>
      <c r="G26" s="188"/>
      <c r="H26" s="187">
        <f>IFERROR((F26/D26)*100,"n.a.")</f>
        <v>43.114978900086641</v>
      </c>
      <c r="I26" s="187">
        <f>IFERROR(F26/E26*100,"n.a.")</f>
        <v>98.469743323550901</v>
      </c>
    </row>
    <row r="27" spans="1:9">
      <c r="A27" s="198"/>
      <c r="B27" s="198" t="s">
        <v>541</v>
      </c>
      <c r="C27" s="186">
        <v>186884616</v>
      </c>
      <c r="D27" s="186">
        <v>171866845</v>
      </c>
      <c r="E27" s="186">
        <v>63865884.789999999</v>
      </c>
      <c r="F27" s="186">
        <v>63015637.320000008</v>
      </c>
      <c r="G27" s="185"/>
      <c r="H27" s="180">
        <f>IFERROR((F27/D27)*100,"n.a.")</f>
        <v>36.665383204072903</v>
      </c>
      <c r="I27" s="180">
        <f>IFERROR(F27/E27*100,"n.a.")</f>
        <v>98.668698519098697</v>
      </c>
    </row>
    <row r="28" spans="1:9">
      <c r="A28" s="198"/>
      <c r="B28" s="198" t="s">
        <v>540</v>
      </c>
      <c r="C28" s="186">
        <v>215962817</v>
      </c>
      <c r="D28" s="186">
        <v>225503507</v>
      </c>
      <c r="E28" s="186">
        <v>110122731.03999999</v>
      </c>
      <c r="F28" s="186">
        <v>108310506.09999999</v>
      </c>
      <c r="G28" s="185"/>
      <c r="H28" s="180">
        <f>IFERROR((F28/D28)*100,"n.a.")</f>
        <v>48.030519587440388</v>
      </c>
      <c r="I28" s="180">
        <f>IFERROR(F28/E28*100,"n.a.")</f>
        <v>98.354358884051166</v>
      </c>
    </row>
    <row r="29" spans="1:9">
      <c r="A29" s="190" t="s">
        <v>539</v>
      </c>
      <c r="B29" s="199" t="s">
        <v>538</v>
      </c>
      <c r="C29" s="189">
        <f t="shared" ref="C29:F29" si="3">SUM(C30:C33)</f>
        <v>4506384656</v>
      </c>
      <c r="D29" s="189">
        <f t="shared" si="3"/>
        <v>5659066984</v>
      </c>
      <c r="E29" s="189">
        <f t="shared" si="3"/>
        <v>3115132002.3800001</v>
      </c>
      <c r="F29" s="189">
        <f t="shared" si="3"/>
        <v>3057810212.9499998</v>
      </c>
      <c r="G29" s="188"/>
      <c r="H29" s="187">
        <f>IFERROR((F29/D29)*100,"n.a.")</f>
        <v>54.033822564663247</v>
      </c>
      <c r="I29" s="187">
        <f>IFERROR(F29/E29*100,"n.a.")</f>
        <v>98.159892120584118</v>
      </c>
    </row>
    <row r="30" spans="1:9">
      <c r="A30" s="198"/>
      <c r="B30" s="198" t="s">
        <v>537</v>
      </c>
      <c r="C30" s="186">
        <v>2690444146</v>
      </c>
      <c r="D30" s="186">
        <v>3726298290</v>
      </c>
      <c r="E30" s="186">
        <v>2270159400.4300003</v>
      </c>
      <c r="F30" s="186">
        <v>2227916024.3700004</v>
      </c>
      <c r="G30" s="185"/>
      <c r="H30" s="180">
        <f>IFERROR((F30/D30)*100,"n.a.")</f>
        <v>59.788987648919544</v>
      </c>
      <c r="I30" s="180">
        <f>IFERROR(F30/E30*100,"n.a.")</f>
        <v>98.139188990341452</v>
      </c>
    </row>
    <row r="31" spans="1:9">
      <c r="A31" s="198"/>
      <c r="B31" s="198" t="s">
        <v>536</v>
      </c>
      <c r="C31" s="186">
        <v>43329753</v>
      </c>
      <c r="D31" s="186">
        <v>39206965</v>
      </c>
      <c r="E31" s="186">
        <v>18340740.580000002</v>
      </c>
      <c r="F31" s="186">
        <v>17846950.460000001</v>
      </c>
      <c r="G31" s="185"/>
      <c r="H31" s="180">
        <f>IFERROR((F31/D31)*100,"n.a.")</f>
        <v>45.519846945561845</v>
      </c>
      <c r="I31" s="180">
        <f>IFERROR(F31/E31*100,"n.a.")</f>
        <v>97.307687125031023</v>
      </c>
    </row>
    <row r="32" spans="1:9">
      <c r="A32" s="198"/>
      <c r="B32" s="198" t="s">
        <v>535</v>
      </c>
      <c r="C32" s="186">
        <v>1664610757</v>
      </c>
      <c r="D32" s="186">
        <v>1850638922</v>
      </c>
      <c r="E32" s="186">
        <v>813217177.37</v>
      </c>
      <c r="F32" s="186">
        <v>798632554.11999965</v>
      </c>
      <c r="G32" s="185"/>
      <c r="H32" s="180">
        <f>IFERROR((F32/D32)*100,"n.a.")</f>
        <v>43.154423298139172</v>
      </c>
      <c r="I32" s="180">
        <f>IFERROR(F32/E32*100,"n.a.")</f>
        <v>98.206552486118397</v>
      </c>
    </row>
    <row r="33" spans="1:9">
      <c r="A33" s="198"/>
      <c r="B33" s="198" t="s">
        <v>534</v>
      </c>
      <c r="C33" s="186">
        <v>108000000</v>
      </c>
      <c r="D33" s="186">
        <v>42922807</v>
      </c>
      <c r="E33" s="186">
        <v>13414684</v>
      </c>
      <c r="F33" s="186">
        <v>13414684</v>
      </c>
      <c r="G33" s="185"/>
      <c r="H33" s="180">
        <f>IFERROR((F33/D33)*100,"n.a.")</f>
        <v>31.253044564396731</v>
      </c>
      <c r="I33" s="180">
        <f>IFERROR(F33/E33*100,"n.a.")</f>
        <v>100</v>
      </c>
    </row>
    <row r="34" spans="1:9">
      <c r="A34" s="190" t="s">
        <v>533</v>
      </c>
      <c r="B34" s="199" t="s">
        <v>532</v>
      </c>
      <c r="C34" s="189">
        <f t="shared" ref="C34:F34" si="4">SUM(C35)</f>
        <v>1860683006</v>
      </c>
      <c r="D34" s="189">
        <f t="shared" si="4"/>
        <v>1903872992</v>
      </c>
      <c r="E34" s="189">
        <f t="shared" si="4"/>
        <v>712482763.83999908</v>
      </c>
      <c r="F34" s="189">
        <f t="shared" si="4"/>
        <v>703211155.94999921</v>
      </c>
      <c r="G34" s="188"/>
      <c r="H34" s="187">
        <f>IFERROR((F34/D34)*100,"n.a.")</f>
        <v>36.935822867642173</v>
      </c>
      <c r="I34" s="187">
        <f>IFERROR(F34/E34*100,"n.a.")</f>
        <v>98.698690219531827</v>
      </c>
    </row>
    <row r="35" spans="1:9">
      <c r="A35" s="198"/>
      <c r="B35" s="198" t="s">
        <v>18</v>
      </c>
      <c r="C35" s="186">
        <v>1860683006</v>
      </c>
      <c r="D35" s="186">
        <v>1903872992</v>
      </c>
      <c r="E35" s="186">
        <v>712482763.83999908</v>
      </c>
      <c r="F35" s="186">
        <v>703211155.94999921</v>
      </c>
      <c r="G35" s="185"/>
      <c r="H35" s="180">
        <f>IFERROR((F35/D35)*100,"n.a.")</f>
        <v>36.935822867642173</v>
      </c>
      <c r="I35" s="180">
        <f>IFERROR(F35/E35*100,"n.a.")</f>
        <v>98.698690219531827</v>
      </c>
    </row>
    <row r="36" spans="1:9">
      <c r="A36" s="190" t="s">
        <v>531</v>
      </c>
      <c r="B36" s="199" t="s">
        <v>530</v>
      </c>
      <c r="C36" s="189">
        <f t="shared" ref="C36:F36" si="5">SUM(C37:C40)</f>
        <v>1085915054</v>
      </c>
      <c r="D36" s="189">
        <f t="shared" si="5"/>
        <v>1072573411</v>
      </c>
      <c r="E36" s="189">
        <f t="shared" si="5"/>
        <v>191333301.88999999</v>
      </c>
      <c r="F36" s="189">
        <f t="shared" si="5"/>
        <v>191333301.88999999</v>
      </c>
      <c r="G36" s="188"/>
      <c r="H36" s="187">
        <f>IFERROR((F36/D36)*100,"n.a.")</f>
        <v>17.838713875222105</v>
      </c>
      <c r="I36" s="187">
        <f>IFERROR(F36/E36*100,"n.a.")</f>
        <v>100</v>
      </c>
    </row>
    <row r="37" spans="1:9">
      <c r="A37" s="198"/>
      <c r="B37" s="198" t="s">
        <v>20</v>
      </c>
      <c r="C37" s="186">
        <v>40320000</v>
      </c>
      <c r="D37" s="186">
        <v>35885240</v>
      </c>
      <c r="E37" s="186">
        <v>0</v>
      </c>
      <c r="F37" s="186">
        <v>0</v>
      </c>
      <c r="G37" s="185"/>
      <c r="H37" s="180">
        <f>IFERROR((F37/D37)*100,"n.a.")</f>
        <v>0</v>
      </c>
      <c r="I37" s="180" t="str">
        <f>IFERROR(F37/E37*100,"n.a.")</f>
        <v>n.a.</v>
      </c>
    </row>
    <row r="38" spans="1:9">
      <c r="A38" s="198"/>
      <c r="B38" s="198" t="s">
        <v>126</v>
      </c>
      <c r="C38" s="186">
        <v>767650054</v>
      </c>
      <c r="D38" s="186">
        <v>767650054</v>
      </c>
      <c r="E38" s="186">
        <v>178388301.88999999</v>
      </c>
      <c r="F38" s="186">
        <v>178388301.88999999</v>
      </c>
      <c r="G38" s="185"/>
      <c r="H38" s="180">
        <f>IFERROR((F38/D38)*100,"n.a.")</f>
        <v>23.238232181509101</v>
      </c>
      <c r="I38" s="180">
        <f>IFERROR(F38/E38*100,"n.a.")</f>
        <v>100</v>
      </c>
    </row>
    <row r="39" spans="1:9">
      <c r="A39" s="198"/>
      <c r="B39" s="198" t="s">
        <v>529</v>
      </c>
      <c r="C39" s="186">
        <v>250000000</v>
      </c>
      <c r="D39" s="186">
        <v>250000000</v>
      </c>
      <c r="E39" s="186">
        <v>0</v>
      </c>
      <c r="F39" s="186">
        <v>0</v>
      </c>
      <c r="G39" s="185"/>
      <c r="H39" s="180">
        <f>IFERROR((F39/D39)*100,"n.a.")</f>
        <v>0</v>
      </c>
      <c r="I39" s="180" t="str">
        <f>IFERROR(F39/E39*100,"n.a.")</f>
        <v>n.a.</v>
      </c>
    </row>
    <row r="40" spans="1:9">
      <c r="A40" s="198"/>
      <c r="B40" s="198" t="s">
        <v>127</v>
      </c>
      <c r="C40" s="186">
        <v>27945000</v>
      </c>
      <c r="D40" s="186">
        <v>19038117</v>
      </c>
      <c r="E40" s="186">
        <v>12945000</v>
      </c>
      <c r="F40" s="186">
        <v>12945000</v>
      </c>
      <c r="G40" s="185"/>
      <c r="H40" s="180">
        <f>IFERROR((F40/D40)*100,"n.a.")</f>
        <v>67.995169900468625</v>
      </c>
      <c r="I40" s="180">
        <f>IFERROR(F40/E40*100,"n.a.")</f>
        <v>100</v>
      </c>
    </row>
    <row r="41" spans="1:9">
      <c r="A41" s="190" t="s">
        <v>528</v>
      </c>
      <c r="B41" s="199" t="s">
        <v>527</v>
      </c>
      <c r="C41" s="189">
        <f t="shared" ref="C41:F41" si="6">SUM(C42:C60)</f>
        <v>82106323964</v>
      </c>
      <c r="D41" s="189">
        <f t="shared" si="6"/>
        <v>75934097594</v>
      </c>
      <c r="E41" s="189">
        <f t="shared" si="6"/>
        <v>37934322589.919998</v>
      </c>
      <c r="F41" s="189">
        <f t="shared" si="6"/>
        <v>37704648990.639999</v>
      </c>
      <c r="G41" s="189"/>
      <c r="H41" s="187">
        <f>IFERROR((F41/D41)*100,"n.a.")</f>
        <v>49.654437446846359</v>
      </c>
      <c r="I41" s="187">
        <f>IFERROR(F41/E41*100,"n.a.")</f>
        <v>99.394549358999157</v>
      </c>
    </row>
    <row r="42" spans="1:9">
      <c r="A42" s="198"/>
      <c r="B42" s="198" t="s">
        <v>526</v>
      </c>
      <c r="C42" s="186">
        <v>2606036444</v>
      </c>
      <c r="D42" s="186">
        <v>2481018273</v>
      </c>
      <c r="E42" s="186">
        <v>1322507723.26</v>
      </c>
      <c r="F42" s="186">
        <v>1322507723.2600002</v>
      </c>
      <c r="G42" s="185"/>
      <c r="H42" s="180">
        <f>IFERROR((F42/D42)*100,"n.a.")</f>
        <v>53.305037598971374</v>
      </c>
      <c r="I42" s="180">
        <f>IFERROR(F42/E42*100,"n.a.")</f>
        <v>100.00000000000003</v>
      </c>
    </row>
    <row r="43" spans="1:9">
      <c r="A43" s="198"/>
      <c r="B43" s="198" t="s">
        <v>525</v>
      </c>
      <c r="C43" s="186">
        <v>8052914216</v>
      </c>
      <c r="D43" s="186">
        <v>7456620449</v>
      </c>
      <c r="E43" s="186">
        <v>3915766121.159997</v>
      </c>
      <c r="F43" s="186">
        <v>3738453701.5200005</v>
      </c>
      <c r="G43" s="185"/>
      <c r="H43" s="180">
        <f>IFERROR((F43/D43)*100,"n.a.")</f>
        <v>50.136033167966346</v>
      </c>
      <c r="I43" s="180">
        <f>IFERROR(F43/E43*100,"n.a.")</f>
        <v>95.471833246581383</v>
      </c>
    </row>
    <row r="44" spans="1:9">
      <c r="A44" s="198"/>
      <c r="B44" s="198" t="s">
        <v>524</v>
      </c>
      <c r="C44" s="186">
        <v>1227285393</v>
      </c>
      <c r="D44" s="186">
        <v>1047124890</v>
      </c>
      <c r="E44" s="186">
        <v>456628441.59999985</v>
      </c>
      <c r="F44" s="186">
        <v>447656051.18000001</v>
      </c>
      <c r="G44" s="185"/>
      <c r="H44" s="180">
        <f>IFERROR((F44/D44)*100,"n.a.")</f>
        <v>42.750970343184186</v>
      </c>
      <c r="I44" s="180">
        <f>IFERROR(F44/E44*100,"n.a.")</f>
        <v>98.035078500900838</v>
      </c>
    </row>
    <row r="45" spans="1:9">
      <c r="A45" s="198"/>
      <c r="B45" s="198" t="s">
        <v>523</v>
      </c>
      <c r="C45" s="186">
        <v>285148372</v>
      </c>
      <c r="D45" s="186">
        <v>266200018</v>
      </c>
      <c r="E45" s="186">
        <v>140141915.42000002</v>
      </c>
      <c r="F45" s="186">
        <v>140141915.41999999</v>
      </c>
      <c r="G45" s="185"/>
      <c r="H45" s="180">
        <f>IFERROR((F45/D45)*100,"n.a.")</f>
        <v>52.645344081081156</v>
      </c>
      <c r="I45" s="180">
        <f>IFERROR(F45/E45*100,"n.a.")</f>
        <v>99.999999999999972</v>
      </c>
    </row>
    <row r="46" spans="1:9">
      <c r="A46" s="198"/>
      <c r="B46" s="198" t="s">
        <v>522</v>
      </c>
      <c r="C46" s="186">
        <v>845244146</v>
      </c>
      <c r="D46" s="186">
        <v>741258378</v>
      </c>
      <c r="E46" s="186">
        <v>310331875.55000001</v>
      </c>
      <c r="F46" s="186">
        <v>302539810.46000004</v>
      </c>
      <c r="G46" s="185"/>
      <c r="H46" s="180">
        <f>IFERROR((F46/D46)*100,"n.a.")</f>
        <v>40.814352921890354</v>
      </c>
      <c r="I46" s="180">
        <f>IFERROR(F46/E46*100,"n.a.")</f>
        <v>97.489118681028131</v>
      </c>
    </row>
    <row r="47" spans="1:9">
      <c r="A47" s="198"/>
      <c r="B47" s="198" t="s">
        <v>521</v>
      </c>
      <c r="C47" s="186">
        <v>214122133</v>
      </c>
      <c r="D47" s="186">
        <v>195043464</v>
      </c>
      <c r="E47" s="186">
        <v>108186810.66</v>
      </c>
      <c r="F47" s="186">
        <v>108178737.06</v>
      </c>
      <c r="G47" s="185"/>
      <c r="H47" s="180">
        <f>IFERROR((F47/D47)*100,"n.a.")</f>
        <v>55.463912935836703</v>
      </c>
      <c r="I47" s="180">
        <f>IFERROR(F47/E47*100,"n.a.")</f>
        <v>99.992537352796759</v>
      </c>
    </row>
    <row r="48" spans="1:9">
      <c r="A48" s="198"/>
      <c r="B48" s="198" t="s">
        <v>131</v>
      </c>
      <c r="C48" s="186">
        <v>104931774</v>
      </c>
      <c r="D48" s="186">
        <v>92922667</v>
      </c>
      <c r="E48" s="186">
        <v>49164608.529999986</v>
      </c>
      <c r="F48" s="186">
        <v>48627718.989999987</v>
      </c>
      <c r="G48" s="185"/>
      <c r="H48" s="180">
        <f>IFERROR((F48/D48)*100,"n.a.")</f>
        <v>52.331385398139709</v>
      </c>
      <c r="I48" s="180">
        <f>IFERROR(F48/E48*100,"n.a.")</f>
        <v>98.907975561989076</v>
      </c>
    </row>
    <row r="49" spans="1:9">
      <c r="A49" s="198"/>
      <c r="B49" s="198" t="s">
        <v>520</v>
      </c>
      <c r="C49" s="186">
        <v>1469822691</v>
      </c>
      <c r="D49" s="186">
        <v>1468291731</v>
      </c>
      <c r="E49" s="186">
        <v>965154257.30999994</v>
      </c>
      <c r="F49" s="186">
        <v>965154257.30999994</v>
      </c>
      <c r="G49" s="185"/>
      <c r="H49" s="180">
        <f>IFERROR((F49/D49)*100,"n.a.")</f>
        <v>65.733139874912226</v>
      </c>
      <c r="I49" s="180">
        <f>IFERROR(F49/E49*100,"n.a.")</f>
        <v>100</v>
      </c>
    </row>
    <row r="50" spans="1:9">
      <c r="A50" s="198"/>
      <c r="B50" s="198" t="s">
        <v>57</v>
      </c>
      <c r="C50" s="186">
        <v>28275872750</v>
      </c>
      <c r="D50" s="186">
        <v>28275872750</v>
      </c>
      <c r="E50" s="186">
        <v>15951295198</v>
      </c>
      <c r="F50" s="186">
        <v>15951295198</v>
      </c>
      <c r="G50" s="185"/>
      <c r="H50" s="180">
        <f>IFERROR((F50/D50)*100,"n.a.")</f>
        <v>56.413095853955561</v>
      </c>
      <c r="I50" s="180">
        <f>IFERROR(F50/E50*100,"n.a.")</f>
        <v>100</v>
      </c>
    </row>
    <row r="51" spans="1:9">
      <c r="A51" s="198"/>
      <c r="B51" s="198" t="s">
        <v>519</v>
      </c>
      <c r="C51" s="186">
        <v>736418894</v>
      </c>
      <c r="D51" s="186">
        <v>661418894</v>
      </c>
      <c r="E51" s="186">
        <v>297215240</v>
      </c>
      <c r="F51" s="186">
        <v>281495240</v>
      </c>
      <c r="G51" s="185"/>
      <c r="H51" s="180">
        <f>IFERROR((F51/D51)*100,"n.a.")</f>
        <v>42.559298283365941</v>
      </c>
      <c r="I51" s="180">
        <f>IFERROR(F51/E51*100,"n.a.")</f>
        <v>94.710903788109917</v>
      </c>
    </row>
    <row r="52" spans="1:9">
      <c r="A52" s="198"/>
      <c r="B52" s="198" t="s">
        <v>518</v>
      </c>
      <c r="C52" s="186">
        <v>1365862061</v>
      </c>
      <c r="D52" s="186">
        <v>914630343</v>
      </c>
      <c r="E52" s="186">
        <v>420467514.67000002</v>
      </c>
      <c r="F52" s="186">
        <v>401583771.16000003</v>
      </c>
      <c r="G52" s="185"/>
      <c r="H52" s="180">
        <f>IFERROR((F52/D52)*100,"n.a.")</f>
        <v>43.906674891497673</v>
      </c>
      <c r="I52" s="180">
        <f>IFERROR(F52/E52*100,"n.a.")</f>
        <v>95.508869805359225</v>
      </c>
    </row>
    <row r="53" spans="1:9">
      <c r="A53" s="198"/>
      <c r="B53" s="198" t="s">
        <v>517</v>
      </c>
      <c r="C53" s="186">
        <v>55239648</v>
      </c>
      <c r="D53" s="186">
        <v>55239648</v>
      </c>
      <c r="E53" s="186">
        <v>3500000</v>
      </c>
      <c r="F53" s="186">
        <v>3500000</v>
      </c>
      <c r="G53" s="185"/>
      <c r="H53" s="180">
        <f>IFERROR((F53/D53)*100,"n.a.")</f>
        <v>6.3360287885976394</v>
      </c>
      <c r="I53" s="180">
        <f>IFERROR(F53/E53*100,"n.a.")</f>
        <v>100</v>
      </c>
    </row>
    <row r="54" spans="1:9">
      <c r="A54" s="198"/>
      <c r="B54" s="198" t="s">
        <v>516</v>
      </c>
      <c r="C54" s="186">
        <v>600400000</v>
      </c>
      <c r="D54" s="186">
        <v>300400000</v>
      </c>
      <c r="E54" s="186">
        <v>0</v>
      </c>
      <c r="F54" s="186">
        <v>0</v>
      </c>
      <c r="G54" s="185"/>
      <c r="H54" s="180">
        <f>IFERROR((F54/D54)*100,"n.a.")</f>
        <v>0</v>
      </c>
      <c r="I54" s="180" t="str">
        <f>IFERROR(F54/E54*100,"n.a.")</f>
        <v>n.a.</v>
      </c>
    </row>
    <row r="55" spans="1:9">
      <c r="A55" s="198"/>
      <c r="B55" s="198" t="s">
        <v>515</v>
      </c>
      <c r="C55" s="186">
        <v>12500381529</v>
      </c>
      <c r="D55" s="186">
        <v>10095334891</v>
      </c>
      <c r="E55" s="186">
        <v>5530296003.2799997</v>
      </c>
      <c r="F55" s="186">
        <v>5530296003.2800007</v>
      </c>
      <c r="G55" s="185"/>
      <c r="H55" s="180">
        <f>IFERROR((F55/D55)*100,"n.a.")</f>
        <v>54.780708743107319</v>
      </c>
      <c r="I55" s="180">
        <f>IFERROR(F55/E55*100,"n.a.")</f>
        <v>100.00000000000003</v>
      </c>
    </row>
    <row r="56" spans="1:9">
      <c r="A56" s="198"/>
      <c r="B56" s="198" t="s">
        <v>358</v>
      </c>
      <c r="C56" s="186">
        <v>338662944</v>
      </c>
      <c r="D56" s="186">
        <v>174386785</v>
      </c>
      <c r="E56" s="186">
        <v>134433516.20999998</v>
      </c>
      <c r="F56" s="186">
        <v>134433516.20999998</v>
      </c>
      <c r="G56" s="185"/>
      <c r="H56" s="180">
        <f>IFERROR((F56/D56)*100,"n.a.")</f>
        <v>77.089279563242116</v>
      </c>
      <c r="I56" s="180">
        <f>IFERROR(F56/E56*100,"n.a.")</f>
        <v>100</v>
      </c>
    </row>
    <row r="57" spans="1:9">
      <c r="A57" s="198"/>
      <c r="B57" s="198" t="s">
        <v>24</v>
      </c>
      <c r="C57" s="186">
        <v>13699130682</v>
      </c>
      <c r="D57" s="186">
        <v>12234286023</v>
      </c>
      <c r="E57" s="186">
        <v>5986404962.789999</v>
      </c>
      <c r="F57" s="186">
        <v>5985964962.79</v>
      </c>
      <c r="G57" s="185"/>
      <c r="H57" s="180">
        <f>IFERROR((F57/D57)*100,"n.a.")</f>
        <v>48.927783374825552</v>
      </c>
      <c r="I57" s="180">
        <f>IFERROR(F57/E57*100,"n.a.")</f>
        <v>99.992650012775044</v>
      </c>
    </row>
    <row r="58" spans="1:9">
      <c r="A58" s="198"/>
      <c r="B58" s="198" t="s">
        <v>514</v>
      </c>
      <c r="C58" s="186">
        <v>1060842688</v>
      </c>
      <c r="D58" s="186">
        <v>1060842688</v>
      </c>
      <c r="E58" s="186">
        <v>1027691354</v>
      </c>
      <c r="F58" s="186">
        <v>1027691354</v>
      </c>
      <c r="G58" s="185"/>
      <c r="H58" s="180">
        <f>IFERROR((F58/D58)*100,"n.a.")</f>
        <v>96.875</v>
      </c>
      <c r="I58" s="180">
        <f>IFERROR(F58/E58*100,"n.a.")</f>
        <v>100</v>
      </c>
    </row>
    <row r="59" spans="1:9">
      <c r="A59" s="198"/>
      <c r="B59" s="198" t="s">
        <v>513</v>
      </c>
      <c r="C59" s="186">
        <v>2510135065</v>
      </c>
      <c r="D59" s="186">
        <v>2510135065</v>
      </c>
      <c r="E59" s="186">
        <v>867938532.74999988</v>
      </c>
      <c r="F59" s="186">
        <v>867930515.26999986</v>
      </c>
      <c r="G59" s="185"/>
      <c r="H59" s="180">
        <f>IFERROR((F59/D59)*100,"n.a.")</f>
        <v>34.577044373905032</v>
      </c>
      <c r="I59" s="180">
        <f>IFERROR(F59/E59*100,"n.a.")</f>
        <v>99.999076261774604</v>
      </c>
    </row>
    <row r="60" spans="1:9">
      <c r="A60" s="198"/>
      <c r="B60" s="198" t="s">
        <v>512</v>
      </c>
      <c r="C60" s="186">
        <v>6157872534</v>
      </c>
      <c r="D60" s="186">
        <v>5903070637</v>
      </c>
      <c r="E60" s="186">
        <v>447198514.73000002</v>
      </c>
      <c r="F60" s="186">
        <v>447198514.73000008</v>
      </c>
      <c r="G60" s="185"/>
      <c r="H60" s="180">
        <f>IFERROR((F60/D60)*100,"n.a.")</f>
        <v>7.5756930965215563</v>
      </c>
      <c r="I60" s="180">
        <f>IFERROR(F60/E60*100,"n.a.")</f>
        <v>100.00000000000003</v>
      </c>
    </row>
    <row r="61" spans="1:9">
      <c r="A61" s="190" t="s">
        <v>511</v>
      </c>
      <c r="B61" s="199" t="s">
        <v>510</v>
      </c>
      <c r="C61" s="189">
        <f t="shared" ref="C61:F61" si="7">SUM(C62:C65)</f>
        <v>1404824077.5824621</v>
      </c>
      <c r="D61" s="189">
        <f t="shared" si="7"/>
        <v>1267109588</v>
      </c>
      <c r="E61" s="189">
        <f t="shared" si="7"/>
        <v>453936429.44186199</v>
      </c>
      <c r="F61" s="189">
        <f t="shared" si="7"/>
        <v>419109968</v>
      </c>
      <c r="G61" s="188"/>
      <c r="H61" s="187">
        <f>IFERROR((F61/D61)*100,"n.a.")</f>
        <v>33.076063188940211</v>
      </c>
      <c r="I61" s="187">
        <f>IFERROR(F61/E61*100,"n.a.")</f>
        <v>92.327898978127195</v>
      </c>
    </row>
    <row r="62" spans="1:9">
      <c r="A62" s="198"/>
      <c r="B62" s="198" t="s">
        <v>509</v>
      </c>
      <c r="C62" s="186">
        <v>1379323058.9745092</v>
      </c>
      <c r="D62" s="186">
        <v>1243399429</v>
      </c>
      <c r="E62" s="186">
        <v>443077275.03737092</v>
      </c>
      <c r="F62" s="186">
        <v>408264056</v>
      </c>
      <c r="G62" s="185"/>
      <c r="H62" s="180">
        <f>IFERROR((F62/D62)*100,"n.a.")</f>
        <v>32.834505668733101</v>
      </c>
      <c r="I62" s="180">
        <f>IFERROR(F62/E62*100,"n.a.")</f>
        <v>92.142856111400732</v>
      </c>
    </row>
    <row r="63" spans="1:9">
      <c r="A63" s="198"/>
      <c r="B63" s="198" t="s">
        <v>508</v>
      </c>
      <c r="C63" s="186">
        <v>13205808.24</v>
      </c>
      <c r="D63" s="186">
        <v>11385488</v>
      </c>
      <c r="E63" s="186">
        <v>9030956.943599999</v>
      </c>
      <c r="F63" s="186">
        <v>9017715</v>
      </c>
      <c r="G63" s="185"/>
      <c r="H63" s="180">
        <f>IFERROR((F63/D63)*100,"n.a.")</f>
        <v>79.203587935800385</v>
      </c>
      <c r="I63" s="180">
        <f>IFERROR(F63/E63*100,"n.a.")</f>
        <v>99.853371645079278</v>
      </c>
    </row>
    <row r="64" spans="1:9">
      <c r="A64" s="198"/>
      <c r="B64" s="198" t="s">
        <v>27</v>
      </c>
      <c r="C64" s="186">
        <v>949999.99999999988</v>
      </c>
      <c r="D64" s="186">
        <v>949999.99999999988</v>
      </c>
      <c r="E64" s="186">
        <v>839319</v>
      </c>
      <c r="F64" s="186">
        <v>839319</v>
      </c>
      <c r="G64" s="185"/>
      <c r="H64" s="180">
        <f>IFERROR((F64/D64)*100,"n.a.")</f>
        <v>88.349368421052645</v>
      </c>
      <c r="I64" s="180">
        <f>IFERROR(F64/E64*100,"n.a.")</f>
        <v>100</v>
      </c>
    </row>
    <row r="65" spans="1:9">
      <c r="A65" s="198"/>
      <c r="B65" s="198" t="s">
        <v>28</v>
      </c>
      <c r="C65" s="186">
        <v>11345210.367952731</v>
      </c>
      <c r="D65" s="186">
        <v>11374671</v>
      </c>
      <c r="E65" s="186">
        <v>988878.46089104039</v>
      </c>
      <c r="F65" s="186">
        <v>988878</v>
      </c>
      <c r="G65" s="185"/>
      <c r="H65" s="180">
        <f>IFERROR((F65/D65)*100,"n.a.")</f>
        <v>8.6936844151360511</v>
      </c>
      <c r="I65" s="180">
        <f>IFERROR(F65/E65*100,"n.a.")</f>
        <v>99.999953392549372</v>
      </c>
    </row>
    <row r="66" spans="1:9">
      <c r="A66" s="190" t="s">
        <v>507</v>
      </c>
      <c r="B66" s="199" t="s">
        <v>506</v>
      </c>
      <c r="C66" s="189">
        <f t="shared" ref="C66:F66" si="8">SUM(C67)</f>
        <v>3596597795</v>
      </c>
      <c r="D66" s="189">
        <f t="shared" si="8"/>
        <v>3641971618</v>
      </c>
      <c r="E66" s="189">
        <f t="shared" si="8"/>
        <v>1754016115.8699999</v>
      </c>
      <c r="F66" s="189">
        <f t="shared" si="8"/>
        <v>1754016115.8700006</v>
      </c>
      <c r="G66" s="188"/>
      <c r="H66" s="187">
        <f>IFERROR((F66/D66)*100,"n.a.")</f>
        <v>48.161169274383965</v>
      </c>
      <c r="I66" s="187">
        <f>IFERROR(F66/E66*100,"n.a.")</f>
        <v>100.00000000000004</v>
      </c>
    </row>
    <row r="67" spans="1:9">
      <c r="A67" s="198"/>
      <c r="B67" s="198" t="s">
        <v>505</v>
      </c>
      <c r="C67" s="186">
        <v>3596597795</v>
      </c>
      <c r="D67" s="186">
        <v>3641971618</v>
      </c>
      <c r="E67" s="186">
        <v>1754016115.8699999</v>
      </c>
      <c r="F67" s="186">
        <v>1754016115.8700006</v>
      </c>
      <c r="G67" s="185"/>
      <c r="H67" s="180">
        <f>IFERROR((F67/D67)*100,"n.a.")</f>
        <v>48.161169274383965</v>
      </c>
      <c r="I67" s="180">
        <f>IFERROR(F67/E67*100,"n.a.")</f>
        <v>100.00000000000004</v>
      </c>
    </row>
    <row r="68" spans="1:9">
      <c r="A68" s="190" t="s">
        <v>504</v>
      </c>
      <c r="B68" s="199" t="s">
        <v>503</v>
      </c>
      <c r="C68" s="189">
        <f t="shared" ref="C68:F68" si="9">SUM(C69:C72)</f>
        <v>1849999.9600000002</v>
      </c>
      <c r="D68" s="189">
        <f t="shared" si="9"/>
        <v>1661801</v>
      </c>
      <c r="E68" s="189">
        <f t="shared" si="9"/>
        <v>801608.67999999993</v>
      </c>
      <c r="F68" s="189">
        <f t="shared" si="9"/>
        <v>773787.83</v>
      </c>
      <c r="G68" s="188"/>
      <c r="H68" s="191">
        <f>IFERROR((F68/D68)*100,"n.a.")</f>
        <v>46.563206424836665</v>
      </c>
      <c r="I68" s="191">
        <f>IFERROR(F68/E68*100,"n.a.")</f>
        <v>96.529372660984663</v>
      </c>
    </row>
    <row r="69" spans="1:9">
      <c r="A69" s="198"/>
      <c r="B69" s="198" t="s">
        <v>502</v>
      </c>
      <c r="C69" s="186">
        <v>999999.95000000019</v>
      </c>
      <c r="D69" s="186">
        <v>910784</v>
      </c>
      <c r="E69" s="186">
        <v>454605.97</v>
      </c>
      <c r="F69" s="186">
        <v>443071.12999999995</v>
      </c>
      <c r="G69" s="185"/>
      <c r="H69" s="180">
        <f>IFERROR((F69/D69)*100,"n.a.")</f>
        <v>48.647223710561441</v>
      </c>
      <c r="I69" s="180">
        <f>IFERROR(F69/E69*100,"n.a.")</f>
        <v>97.462673004492217</v>
      </c>
    </row>
    <row r="70" spans="1:9">
      <c r="A70" s="198"/>
      <c r="B70" s="198" t="s">
        <v>501</v>
      </c>
      <c r="C70" s="186">
        <v>25000.03</v>
      </c>
      <c r="D70" s="186">
        <v>17507</v>
      </c>
      <c r="E70" s="186">
        <v>8525.61</v>
      </c>
      <c r="F70" s="186">
        <v>8349.86</v>
      </c>
      <c r="G70" s="185"/>
      <c r="H70" s="180">
        <f>IFERROR((F70/D70)*100,"n.a.")</f>
        <v>47.694407951105276</v>
      </c>
      <c r="I70" s="180">
        <f>IFERROR(F70/E70*100,"n.a.")</f>
        <v>97.938563926804065</v>
      </c>
    </row>
    <row r="71" spans="1:9">
      <c r="A71" s="198"/>
      <c r="B71" s="198" t="s">
        <v>347</v>
      </c>
      <c r="C71" s="186">
        <v>124999.97000000006</v>
      </c>
      <c r="D71" s="186">
        <v>122065</v>
      </c>
      <c r="E71" s="186">
        <v>59127.380000000012</v>
      </c>
      <c r="F71" s="186">
        <v>57612.970000000023</v>
      </c>
      <c r="G71" s="185"/>
      <c r="H71" s="180">
        <f>IFERROR((F71/D71)*100,"n.a.")</f>
        <v>47.198599107033154</v>
      </c>
      <c r="I71" s="180">
        <f>IFERROR(F71/E71*100,"n.a.")</f>
        <v>97.438733121609673</v>
      </c>
    </row>
    <row r="72" spans="1:9">
      <c r="A72" s="198"/>
      <c r="B72" s="198" t="s">
        <v>500</v>
      </c>
      <c r="C72" s="186">
        <v>700000.01</v>
      </c>
      <c r="D72" s="186">
        <v>611445</v>
      </c>
      <c r="E72" s="186">
        <v>279349.72000000003</v>
      </c>
      <c r="F72" s="186">
        <v>264753.87</v>
      </c>
      <c r="G72" s="185"/>
      <c r="H72" s="180">
        <f>IFERROR((F72/D72)*100,"n.a.")</f>
        <v>43.299703162181387</v>
      </c>
      <c r="I72" s="180">
        <f>IFERROR(F72/E72*100,"n.a.")</f>
        <v>94.775061883004568</v>
      </c>
    </row>
    <row r="73" spans="1:9">
      <c r="A73" s="190" t="s">
        <v>499</v>
      </c>
      <c r="B73" s="199" t="s">
        <v>498</v>
      </c>
      <c r="C73" s="189">
        <f t="shared" ref="C73:F73" si="10">SUM(C74:C80)</f>
        <v>2087691791.1776202</v>
      </c>
      <c r="D73" s="189">
        <f t="shared" si="10"/>
        <v>1891397434</v>
      </c>
      <c r="E73" s="189">
        <f t="shared" si="10"/>
        <v>844844582.51997924</v>
      </c>
      <c r="F73" s="189">
        <f t="shared" si="10"/>
        <v>815484488.02590215</v>
      </c>
      <c r="G73" s="189"/>
      <c r="H73" s="187">
        <f>IFERROR((F73/D73)*100,"n.a.")</f>
        <v>43.115448576097734</v>
      </c>
      <c r="I73" s="187">
        <f>IFERROR(F73/E73*100,"n.a.")</f>
        <v>96.52479342336521</v>
      </c>
    </row>
    <row r="74" spans="1:9">
      <c r="A74" s="198"/>
      <c r="B74" s="198" t="s">
        <v>31</v>
      </c>
      <c r="C74" s="186">
        <v>22430000.026020002</v>
      </c>
      <c r="D74" s="186">
        <v>20545880</v>
      </c>
      <c r="E74" s="186">
        <v>15006726.739296619</v>
      </c>
      <c r="F74" s="186">
        <v>8137570.8999161441</v>
      </c>
      <c r="G74" s="185"/>
      <c r="H74" s="180">
        <f>IFERROR((F74/D74)*100,"n.a.")</f>
        <v>39.606825796296604</v>
      </c>
      <c r="I74" s="180">
        <f>IFERROR(F74/E74*100,"n.a.")</f>
        <v>54.226154985597887</v>
      </c>
    </row>
    <row r="75" spans="1:9">
      <c r="A75" s="198"/>
      <c r="B75" s="198" t="s">
        <v>497</v>
      </c>
      <c r="C75" s="186">
        <v>791954435.60000002</v>
      </c>
      <c r="D75" s="186">
        <v>698079209</v>
      </c>
      <c r="E75" s="186">
        <v>189397902.09399998</v>
      </c>
      <c r="F75" s="186">
        <v>184837792.94799998</v>
      </c>
      <c r="G75" s="185"/>
      <c r="H75" s="180">
        <f>IFERROR((F75/D75)*100,"n.a.")</f>
        <v>26.478054433504834</v>
      </c>
      <c r="I75" s="180">
        <f>IFERROR(F75/E75*100,"n.a.")</f>
        <v>97.592312747087988</v>
      </c>
    </row>
    <row r="76" spans="1:9">
      <c r="A76" s="198"/>
      <c r="B76" s="198" t="s">
        <v>30</v>
      </c>
      <c r="C76" s="186">
        <v>66578734.640000001</v>
      </c>
      <c r="D76" s="186">
        <v>82208462</v>
      </c>
      <c r="E76" s="186">
        <v>28512550.799999997</v>
      </c>
      <c r="F76" s="186">
        <v>28512550.800000004</v>
      </c>
      <c r="G76" s="185"/>
      <c r="H76" s="180">
        <f>IFERROR((F76/D76)*100,"n.a.")</f>
        <v>34.68323102796888</v>
      </c>
      <c r="I76" s="180">
        <f>IFERROR(F76/E76*100,"n.a.")</f>
        <v>100.00000000000003</v>
      </c>
    </row>
    <row r="77" spans="1:9">
      <c r="A77" s="198"/>
      <c r="B77" s="198" t="s">
        <v>496</v>
      </c>
      <c r="C77" s="186">
        <v>1070131513</v>
      </c>
      <c r="D77" s="186">
        <v>987467814</v>
      </c>
      <c r="E77" s="186">
        <v>517945035.37000006</v>
      </c>
      <c r="F77" s="186">
        <v>508237111.11000001</v>
      </c>
      <c r="G77" s="185"/>
      <c r="H77" s="180">
        <f>IFERROR((F77/D77)*100,"n.a.")</f>
        <v>51.468726768040263</v>
      </c>
      <c r="I77" s="180">
        <f>IFERROR(F77/E77*100,"n.a.")</f>
        <v>98.125684465135365</v>
      </c>
    </row>
    <row r="78" spans="1:9">
      <c r="A78" s="198"/>
      <c r="B78" s="198" t="s">
        <v>495</v>
      </c>
      <c r="C78" s="186">
        <v>11589999.911599999</v>
      </c>
      <c r="D78" s="186">
        <v>10585623</v>
      </c>
      <c r="E78" s="186">
        <v>6457513.0937226582</v>
      </c>
      <c r="F78" s="186">
        <v>3746345.0147810499</v>
      </c>
      <c r="G78" s="185"/>
      <c r="H78" s="180">
        <f>IFERROR((F78/D78)*100,"n.a.")</f>
        <v>35.390878881489073</v>
      </c>
      <c r="I78" s="180">
        <f>IFERROR(F78/E78*100,"n.a.")</f>
        <v>58.01529103243891</v>
      </c>
    </row>
    <row r="79" spans="1:9">
      <c r="A79" s="198"/>
      <c r="B79" s="198" t="s">
        <v>454</v>
      </c>
      <c r="C79" s="186">
        <v>99467308</v>
      </c>
      <c r="D79" s="186">
        <v>73333381</v>
      </c>
      <c r="E79" s="186">
        <v>72761072.689999998</v>
      </c>
      <c r="F79" s="186">
        <v>71380814.900000006</v>
      </c>
      <c r="G79" s="185"/>
      <c r="H79" s="180">
        <f>IFERROR((F79/D79)*100,"n.a.")</f>
        <v>97.337411594318837</v>
      </c>
      <c r="I79" s="180">
        <f>IFERROR(F79/E79*100,"n.a.")</f>
        <v>98.103027155907114</v>
      </c>
    </row>
    <row r="80" spans="1:9">
      <c r="A80" s="198"/>
      <c r="B80" s="198" t="s">
        <v>494</v>
      </c>
      <c r="C80" s="186">
        <v>25539800</v>
      </c>
      <c r="D80" s="186">
        <v>19177065</v>
      </c>
      <c r="E80" s="186">
        <v>14763781.732960001</v>
      </c>
      <c r="F80" s="186">
        <v>10632302.353205001</v>
      </c>
      <c r="G80" s="185"/>
      <c r="H80" s="180">
        <f>IFERROR((F80/D80)*100,"n.a.")</f>
        <v>55.442802916947933</v>
      </c>
      <c r="I80" s="180">
        <f>IFERROR(F80/E80*100,"n.a.")</f>
        <v>72.016117181334977</v>
      </c>
    </row>
    <row r="81" spans="1:9">
      <c r="A81" s="190" t="s">
        <v>493</v>
      </c>
      <c r="B81" s="199" t="s">
        <v>492</v>
      </c>
      <c r="C81" s="189">
        <f t="shared" ref="C81:F81" si="11">SUM(C82:C83)</f>
        <v>1913146841</v>
      </c>
      <c r="D81" s="189">
        <f t="shared" si="11"/>
        <v>1351306518</v>
      </c>
      <c r="E81" s="189">
        <f t="shared" si="11"/>
        <v>657234308.06000006</v>
      </c>
      <c r="F81" s="189">
        <f t="shared" si="11"/>
        <v>645777691.37999964</v>
      </c>
      <c r="G81" s="188"/>
      <c r="H81" s="187">
        <f>IFERROR((F81/D81)*100,"n.a.")</f>
        <v>47.789134646947637</v>
      </c>
      <c r="I81" s="187">
        <f>IFERROR(F81/E81*100,"n.a.")</f>
        <v>98.256844394837259</v>
      </c>
    </row>
    <row r="82" spans="1:9">
      <c r="A82" s="198"/>
      <c r="B82" s="198" t="s">
        <v>491</v>
      </c>
      <c r="C82" s="186">
        <v>240644703</v>
      </c>
      <c r="D82" s="186">
        <v>218346923</v>
      </c>
      <c r="E82" s="186">
        <v>81048490.280000016</v>
      </c>
      <c r="F82" s="186">
        <v>79315084.410000011</v>
      </c>
      <c r="G82" s="185"/>
      <c r="H82" s="180">
        <f>IFERROR((F82/D82)*100,"n.a.")</f>
        <v>36.325258593179264</v>
      </c>
      <c r="I82" s="180">
        <f>IFERROR(F82/E82*100,"n.a.")</f>
        <v>97.861273092180284</v>
      </c>
    </row>
    <row r="83" spans="1:9">
      <c r="A83" s="198"/>
      <c r="B83" s="198" t="s">
        <v>490</v>
      </c>
      <c r="C83" s="186">
        <v>1672502138</v>
      </c>
      <c r="D83" s="186">
        <v>1132959595</v>
      </c>
      <c r="E83" s="186">
        <v>576185817.78000009</v>
      </c>
      <c r="F83" s="186">
        <v>566462606.96999967</v>
      </c>
      <c r="G83" s="185"/>
      <c r="H83" s="180">
        <f>IFERROR((F83/D83)*100,"n.a.")</f>
        <v>49.998482688166803</v>
      </c>
      <c r="I83" s="180">
        <f>IFERROR(F83/E83*100,"n.a.")</f>
        <v>98.312486959942333</v>
      </c>
    </row>
    <row r="84" spans="1:9">
      <c r="A84" s="190" t="s">
        <v>489</v>
      </c>
      <c r="B84" s="199" t="s">
        <v>488</v>
      </c>
      <c r="C84" s="189">
        <f t="shared" ref="C84:F84" si="12">SUM(C85:C98)</f>
        <v>4144944762.0395994</v>
      </c>
      <c r="D84" s="189">
        <f t="shared" si="12"/>
        <v>4046685933</v>
      </c>
      <c r="E84" s="189">
        <f t="shared" si="12"/>
        <v>2554108358.1137557</v>
      </c>
      <c r="F84" s="189">
        <f t="shared" si="12"/>
        <v>2520226119.6058564</v>
      </c>
      <c r="G84" s="188"/>
      <c r="H84" s="187">
        <f>IFERROR((F84/D84)*100,"n.a.")</f>
        <v>62.278767399611198</v>
      </c>
      <c r="I84" s="187">
        <f>IFERROR(F84/E84*100,"n.a.")</f>
        <v>98.673422041775794</v>
      </c>
    </row>
    <row r="85" spans="1:9">
      <c r="A85" s="198"/>
      <c r="B85" s="198" t="s">
        <v>345</v>
      </c>
      <c r="C85" s="186">
        <v>245578735</v>
      </c>
      <c r="D85" s="186">
        <v>245578735</v>
      </c>
      <c r="E85" s="186">
        <v>140231011.46999997</v>
      </c>
      <c r="F85" s="186">
        <v>139179736.61000001</v>
      </c>
      <c r="G85" s="185"/>
      <c r="H85" s="180">
        <f>IFERROR((F85/D85)*100,"n.a.")</f>
        <v>56.674180934273487</v>
      </c>
      <c r="I85" s="180">
        <f>IFERROR(F85/E85*100,"n.a.")</f>
        <v>99.250326408559886</v>
      </c>
    </row>
    <row r="86" spans="1:9">
      <c r="A86" s="198"/>
      <c r="B86" s="198" t="s">
        <v>113</v>
      </c>
      <c r="C86" s="186">
        <v>27316938</v>
      </c>
      <c r="D86" s="186">
        <v>27316938</v>
      </c>
      <c r="E86" s="186">
        <v>12811229.5</v>
      </c>
      <c r="F86" s="186">
        <v>12536627.93</v>
      </c>
      <c r="G86" s="185"/>
      <c r="H86" s="180">
        <f>IFERROR((F86/D86)*100,"n.a.")</f>
        <v>45.893240047621738</v>
      </c>
      <c r="I86" s="180">
        <f>IFERROR(F86/E86*100,"n.a.")</f>
        <v>97.856555688117211</v>
      </c>
    </row>
    <row r="87" spans="1:9">
      <c r="A87" s="198"/>
      <c r="B87" s="198" t="s">
        <v>144</v>
      </c>
      <c r="C87" s="186">
        <v>2428283</v>
      </c>
      <c r="D87" s="186">
        <v>2428283</v>
      </c>
      <c r="E87" s="186">
        <v>997966.65999999992</v>
      </c>
      <c r="F87" s="186">
        <v>939990.57</v>
      </c>
      <c r="G87" s="185"/>
      <c r="H87" s="180">
        <f>IFERROR((F87/D87)*100,"n.a.")</f>
        <v>38.710091451449436</v>
      </c>
      <c r="I87" s="180">
        <f>IFERROR(F87/E87*100,"n.a.")</f>
        <v>94.190578470827873</v>
      </c>
    </row>
    <row r="88" spans="1:9">
      <c r="A88" s="198"/>
      <c r="B88" s="198" t="s">
        <v>14</v>
      </c>
      <c r="C88" s="186">
        <v>3198157</v>
      </c>
      <c r="D88" s="186">
        <v>3198157</v>
      </c>
      <c r="E88" s="186">
        <v>774786</v>
      </c>
      <c r="F88" s="186">
        <v>774786</v>
      </c>
      <c r="G88" s="185"/>
      <c r="H88" s="180">
        <f>IFERROR((F88/D88)*100,"n.a.")</f>
        <v>24.226015170612325</v>
      </c>
      <c r="I88" s="180">
        <f>IFERROR(F88/E88*100,"n.a.")</f>
        <v>100</v>
      </c>
    </row>
    <row r="89" spans="1:9">
      <c r="A89" s="198"/>
      <c r="B89" s="198" t="s">
        <v>41</v>
      </c>
      <c r="C89" s="186">
        <v>123458668.5</v>
      </c>
      <c r="D89" s="186">
        <v>154766526</v>
      </c>
      <c r="E89" s="186">
        <v>90068618.400000021</v>
      </c>
      <c r="F89" s="186">
        <v>90068618.400000021</v>
      </c>
      <c r="G89" s="185"/>
      <c r="H89" s="180">
        <f>IFERROR((F89/D89)*100,"n.a.")</f>
        <v>58.196446433126006</v>
      </c>
      <c r="I89" s="180">
        <f>IFERROR(F89/E89*100,"n.a.")</f>
        <v>100</v>
      </c>
    </row>
    <row r="90" spans="1:9">
      <c r="A90" s="198"/>
      <c r="B90" s="198" t="s">
        <v>42</v>
      </c>
      <c r="C90" s="186">
        <v>197277487.82999998</v>
      </c>
      <c r="D90" s="186">
        <v>197160985</v>
      </c>
      <c r="E90" s="186">
        <v>96320852.769900009</v>
      </c>
      <c r="F90" s="186">
        <v>85796170.765800044</v>
      </c>
      <c r="G90" s="185"/>
      <c r="H90" s="180">
        <f>IFERROR((F90/D90)*100,"n.a.")</f>
        <v>43.515795361744644</v>
      </c>
      <c r="I90" s="180">
        <f>IFERROR(F90/E90*100,"n.a.")</f>
        <v>89.073308944593464</v>
      </c>
    </row>
    <row r="91" spans="1:9">
      <c r="A91" s="198"/>
      <c r="B91" s="198" t="s">
        <v>43</v>
      </c>
      <c r="C91" s="186">
        <v>157760528</v>
      </c>
      <c r="D91" s="186">
        <v>158211787</v>
      </c>
      <c r="E91" s="186">
        <v>70820298</v>
      </c>
      <c r="F91" s="186">
        <v>70820298</v>
      </c>
      <c r="G91" s="185"/>
      <c r="H91" s="180">
        <f>IFERROR((F91/D91)*100,"n.a.")</f>
        <v>44.762972053403324</v>
      </c>
      <c r="I91" s="180">
        <f>IFERROR(F91/E91*100,"n.a.")</f>
        <v>100</v>
      </c>
    </row>
    <row r="92" spans="1:9">
      <c r="A92" s="198"/>
      <c r="B92" s="198" t="s">
        <v>44</v>
      </c>
      <c r="C92" s="186">
        <v>84292447.459999993</v>
      </c>
      <c r="D92" s="186">
        <v>84391815</v>
      </c>
      <c r="E92" s="186">
        <v>31098808.754000001</v>
      </c>
      <c r="F92" s="186">
        <v>26545138.547199998</v>
      </c>
      <c r="G92" s="185"/>
      <c r="H92" s="180">
        <f>IFERROR((F92/D92)*100,"n.a.")</f>
        <v>31.454636385293998</v>
      </c>
      <c r="I92" s="180">
        <f>IFERROR(F92/E92*100,"n.a.")</f>
        <v>85.357412745868288</v>
      </c>
    </row>
    <row r="93" spans="1:9">
      <c r="A93" s="198"/>
      <c r="B93" s="198" t="s">
        <v>18</v>
      </c>
      <c r="C93" s="186">
        <v>1280030309.4599998</v>
      </c>
      <c r="D93" s="186">
        <v>1579552015</v>
      </c>
      <c r="E93" s="186">
        <v>1364878824.4727998</v>
      </c>
      <c r="F93" s="186">
        <v>1360537363.2228</v>
      </c>
      <c r="G93" s="185"/>
      <c r="H93" s="180">
        <f>IFERROR((F93/D93)*100,"n.a.")</f>
        <v>86.134381793232677</v>
      </c>
      <c r="I93" s="180">
        <f>IFERROR(F93/E93*100,"n.a.")</f>
        <v>99.681915993408666</v>
      </c>
    </row>
    <row r="94" spans="1:9">
      <c r="A94" s="198"/>
      <c r="B94" s="198" t="s">
        <v>487</v>
      </c>
      <c r="C94" s="186">
        <v>171684254.40000001</v>
      </c>
      <c r="D94" s="186">
        <v>171710100</v>
      </c>
      <c r="E94" s="186">
        <v>170012100.00000003</v>
      </c>
      <c r="F94" s="186">
        <v>163439679.00000003</v>
      </c>
      <c r="G94" s="185"/>
      <c r="H94" s="180">
        <f>IFERROR((F94/D94)*100,"n.a.")</f>
        <v>95.183497650982702</v>
      </c>
      <c r="I94" s="180">
        <f>IFERROR(F94/E94*100,"n.a.")</f>
        <v>96.134145157903475</v>
      </c>
    </row>
    <row r="95" spans="1:9">
      <c r="A95" s="198"/>
      <c r="B95" s="198" t="s">
        <v>45</v>
      </c>
      <c r="C95" s="186">
        <v>622519552.98000002</v>
      </c>
      <c r="D95" s="186">
        <v>625660212</v>
      </c>
      <c r="E95" s="186">
        <v>243158612.73660001</v>
      </c>
      <c r="F95" s="186">
        <v>243152461.2096</v>
      </c>
      <c r="G95" s="185"/>
      <c r="H95" s="180">
        <f>IFERROR((F95/D95)*100,"n.a.")</f>
        <v>38.863340923075988</v>
      </c>
      <c r="I95" s="180">
        <f>IFERROR(F95/E95*100,"n.a.")</f>
        <v>99.997470158703905</v>
      </c>
    </row>
    <row r="96" spans="1:9">
      <c r="A96" s="198"/>
      <c r="B96" s="198" t="s">
        <v>46</v>
      </c>
      <c r="C96" s="186">
        <v>974770549.84959996</v>
      </c>
      <c r="D96" s="186">
        <v>551647127</v>
      </c>
      <c r="E96" s="186">
        <v>144971695.85785604</v>
      </c>
      <c r="F96" s="186">
        <v>144971695.85785604</v>
      </c>
      <c r="G96" s="185"/>
      <c r="H96" s="180">
        <f>IFERROR((F96/D96)*100,"n.a.")</f>
        <v>26.279788067826924</v>
      </c>
      <c r="I96" s="180">
        <f>IFERROR(F96/E96*100,"n.a.")</f>
        <v>100</v>
      </c>
    </row>
    <row r="97" spans="1:9">
      <c r="A97" s="198"/>
      <c r="B97" s="198" t="s">
        <v>343</v>
      </c>
      <c r="C97" s="186">
        <v>186605350.56</v>
      </c>
      <c r="D97" s="186">
        <v>177039753</v>
      </c>
      <c r="E97" s="186">
        <v>177003753.49259999</v>
      </c>
      <c r="F97" s="186">
        <v>177003753.49259999</v>
      </c>
      <c r="G97" s="185"/>
      <c r="H97" s="180">
        <f>IFERROR((F97/D97)*100,"n.a.")</f>
        <v>99.979665862163742</v>
      </c>
      <c r="I97" s="180">
        <f>IFERROR(F97/E97*100,"n.a.")</f>
        <v>100</v>
      </c>
    </row>
    <row r="98" spans="1:9">
      <c r="A98" s="198"/>
      <c r="B98" s="198" t="s">
        <v>486</v>
      </c>
      <c r="C98" s="186">
        <v>68023500</v>
      </c>
      <c r="D98" s="186">
        <v>68023500</v>
      </c>
      <c r="E98" s="186">
        <v>10959800</v>
      </c>
      <c r="F98" s="186">
        <v>4459800</v>
      </c>
      <c r="G98" s="185"/>
      <c r="H98" s="180">
        <f>IFERROR((F98/D98)*100,"n.a.")</f>
        <v>6.5562636441817892</v>
      </c>
      <c r="I98" s="180">
        <f>IFERROR(F98/E98*100,"n.a.")</f>
        <v>40.692348400518256</v>
      </c>
    </row>
    <row r="99" spans="1:9">
      <c r="A99" s="184"/>
      <c r="B99" s="184"/>
      <c r="C99" s="183"/>
      <c r="D99" s="183"/>
      <c r="E99" s="183"/>
      <c r="F99" s="183"/>
      <c r="G99" s="182"/>
      <c r="H99" s="181"/>
      <c r="I99" s="181"/>
    </row>
    <row r="100" spans="1:9" ht="43.5" customHeight="1">
      <c r="A100" s="360" t="s">
        <v>944</v>
      </c>
      <c r="B100" s="360"/>
      <c r="C100" s="360"/>
      <c r="D100" s="360"/>
      <c r="E100" s="360"/>
      <c r="F100" s="360"/>
      <c r="G100" s="360"/>
      <c r="H100" s="360"/>
      <c r="I100" s="360"/>
    </row>
    <row r="101" spans="1:9">
      <c r="A101" s="178"/>
      <c r="B101" s="178"/>
      <c r="C101" s="178"/>
      <c r="D101" s="178"/>
      <c r="E101" s="178"/>
      <c r="F101" s="178"/>
      <c r="G101" s="178"/>
      <c r="H101" s="180"/>
      <c r="I101" s="178"/>
    </row>
    <row r="102" spans="1:9">
      <c r="A102" s="178"/>
      <c r="B102" s="178"/>
      <c r="C102" s="178"/>
      <c r="D102" s="178"/>
      <c r="E102" s="178"/>
      <c r="F102" s="178"/>
      <c r="G102" s="178"/>
      <c r="H102" s="180"/>
      <c r="I102" s="178"/>
    </row>
    <row r="103" spans="1:9">
      <c r="A103" s="178"/>
      <c r="B103" s="178"/>
      <c r="C103" s="178"/>
      <c r="D103" s="178"/>
      <c r="E103" s="178"/>
      <c r="F103" s="178"/>
      <c r="G103" s="178"/>
      <c r="H103" s="180"/>
      <c r="I103" s="178"/>
    </row>
    <row r="104" spans="1:9">
      <c r="A104" s="178"/>
      <c r="B104" s="178"/>
      <c r="C104" s="178"/>
      <c r="D104" s="178"/>
      <c r="E104" s="178"/>
      <c r="F104" s="178"/>
      <c r="G104" s="178"/>
      <c r="H104" s="180"/>
      <c r="I104" s="178"/>
    </row>
    <row r="105" spans="1:9">
      <c r="A105" s="178"/>
      <c r="B105" s="178"/>
      <c r="C105" s="178"/>
      <c r="D105" s="178"/>
      <c r="E105" s="178"/>
      <c r="F105" s="178"/>
      <c r="G105" s="178"/>
      <c r="H105" s="180"/>
      <c r="I105" s="178"/>
    </row>
    <row r="106" spans="1:9">
      <c r="A106" s="178"/>
      <c r="B106" s="178"/>
      <c r="C106" s="178"/>
      <c r="D106" s="178"/>
      <c r="E106" s="178"/>
      <c r="F106" s="178"/>
      <c r="G106" s="178"/>
      <c r="H106" s="178"/>
      <c r="I106" s="178"/>
    </row>
    <row r="107" spans="1:9">
      <c r="A107" s="178"/>
      <c r="B107" s="178"/>
      <c r="C107" s="178"/>
      <c r="D107" s="178"/>
      <c r="E107" s="178"/>
      <c r="F107" s="178"/>
      <c r="G107" s="178"/>
      <c r="H107" s="178"/>
      <c r="I107" s="178"/>
    </row>
    <row r="108" spans="1:9">
      <c r="A108" s="178"/>
      <c r="B108" s="178"/>
      <c r="C108" s="178"/>
      <c r="D108" s="178"/>
      <c r="E108" s="178"/>
      <c r="F108" s="178"/>
      <c r="G108" s="178"/>
      <c r="H108" s="178"/>
      <c r="I108" s="178"/>
    </row>
    <row r="109" spans="1:9">
      <c r="A109" s="178"/>
      <c r="B109" s="178"/>
      <c r="C109" s="178"/>
      <c r="D109" s="178"/>
      <c r="E109" s="178"/>
      <c r="F109" s="178"/>
      <c r="G109" s="178"/>
      <c r="H109" s="178"/>
      <c r="I109" s="178"/>
    </row>
    <row r="110" spans="1:9">
      <c r="A110" s="178"/>
      <c r="B110" s="178"/>
      <c r="C110" s="178"/>
      <c r="D110" s="178"/>
      <c r="E110" s="178"/>
      <c r="F110" s="178"/>
      <c r="G110" s="178"/>
      <c r="H110" s="178"/>
      <c r="I110" s="178"/>
    </row>
    <row r="111" spans="1:9">
      <c r="A111" s="178"/>
      <c r="B111" s="178"/>
      <c r="C111" s="178"/>
      <c r="D111" s="178"/>
      <c r="E111" s="178"/>
      <c r="F111" s="178"/>
      <c r="G111" s="178"/>
      <c r="H111" s="178"/>
      <c r="I111" s="178"/>
    </row>
    <row r="112" spans="1:9">
      <c r="A112" s="178"/>
      <c r="B112" s="178"/>
      <c r="C112" s="178"/>
      <c r="D112" s="178"/>
      <c r="E112" s="178"/>
      <c r="F112" s="178"/>
      <c r="G112" s="178"/>
      <c r="H112" s="178"/>
      <c r="I112" s="178"/>
    </row>
    <row r="113" spans="1:9">
      <c r="A113" s="178"/>
      <c r="B113" s="178"/>
      <c r="C113" s="178"/>
      <c r="D113" s="178"/>
      <c r="E113" s="178"/>
      <c r="F113" s="178"/>
      <c r="G113" s="178"/>
      <c r="H113" s="178"/>
      <c r="I113" s="178"/>
    </row>
    <row r="114" spans="1:9">
      <c r="A114" s="178"/>
      <c r="B114" s="178"/>
      <c r="C114" s="178"/>
      <c r="D114" s="178"/>
      <c r="E114" s="178"/>
      <c r="F114" s="178"/>
      <c r="G114" s="178"/>
      <c r="H114" s="178"/>
      <c r="I114" s="178"/>
    </row>
    <row r="115" spans="1:9">
      <c r="A115" s="178"/>
      <c r="B115" s="178"/>
      <c r="C115" s="178"/>
      <c r="D115" s="178"/>
      <c r="E115" s="178"/>
      <c r="F115" s="178"/>
      <c r="G115" s="178"/>
      <c r="H115" s="178"/>
      <c r="I115" s="178"/>
    </row>
    <row r="116" spans="1:9">
      <c r="A116" s="178"/>
      <c r="B116" s="178"/>
      <c r="C116" s="178"/>
      <c r="D116" s="178"/>
      <c r="E116" s="178"/>
      <c r="F116" s="178"/>
      <c r="G116" s="178"/>
      <c r="H116" s="178"/>
      <c r="I116" s="178"/>
    </row>
    <row r="117" spans="1:9">
      <c r="A117" s="178"/>
      <c r="B117" s="178"/>
      <c r="C117" s="178"/>
      <c r="D117" s="178"/>
      <c r="E117" s="178"/>
      <c r="F117" s="178"/>
      <c r="G117" s="178"/>
      <c r="H117" s="178"/>
      <c r="I117" s="178"/>
    </row>
    <row r="118" spans="1:9">
      <c r="A118" s="178"/>
      <c r="B118" s="178"/>
      <c r="C118" s="178"/>
      <c r="D118" s="178"/>
      <c r="E118" s="178"/>
      <c r="F118" s="178"/>
      <c r="G118" s="178"/>
      <c r="H118" s="178"/>
      <c r="I118" s="178"/>
    </row>
    <row r="119" spans="1:9">
      <c r="A119" s="178"/>
      <c r="B119" s="178"/>
      <c r="C119" s="178"/>
      <c r="D119" s="178"/>
      <c r="E119" s="178"/>
      <c r="F119" s="178"/>
      <c r="G119" s="178"/>
      <c r="H119" s="178"/>
      <c r="I119" s="178"/>
    </row>
    <row r="120" spans="1:9">
      <c r="A120" s="178"/>
      <c r="B120" s="178"/>
      <c r="C120" s="178"/>
      <c r="D120" s="178"/>
      <c r="E120" s="178"/>
      <c r="F120" s="178"/>
      <c r="G120" s="178"/>
      <c r="H120" s="178"/>
      <c r="I120" s="178"/>
    </row>
    <row r="121" spans="1:9">
      <c r="A121" s="178"/>
      <c r="B121" s="178"/>
      <c r="C121" s="178"/>
      <c r="D121" s="178"/>
      <c r="E121" s="178"/>
      <c r="F121" s="178"/>
      <c r="G121" s="178"/>
      <c r="H121" s="178"/>
      <c r="I121" s="178"/>
    </row>
    <row r="122" spans="1:9">
      <c r="A122" s="178"/>
      <c r="B122" s="178"/>
      <c r="C122" s="178"/>
      <c r="D122" s="178"/>
      <c r="E122" s="178"/>
      <c r="F122" s="178"/>
      <c r="G122" s="178"/>
      <c r="H122" s="178"/>
      <c r="I122" s="178"/>
    </row>
    <row r="123" spans="1:9">
      <c r="A123" s="178"/>
      <c r="B123" s="178"/>
      <c r="C123" s="178"/>
      <c r="D123" s="178"/>
      <c r="E123" s="178"/>
      <c r="F123" s="178"/>
      <c r="G123" s="178"/>
      <c r="H123" s="178"/>
      <c r="I123" s="178"/>
    </row>
    <row r="124" spans="1:9">
      <c r="A124" s="178"/>
      <c r="B124" s="178"/>
      <c r="C124" s="178"/>
      <c r="D124" s="178"/>
      <c r="E124" s="178"/>
      <c r="F124" s="178"/>
      <c r="G124" s="178"/>
      <c r="H124" s="178"/>
      <c r="I124" s="178"/>
    </row>
    <row r="125" spans="1:9">
      <c r="A125" s="178"/>
      <c r="B125" s="178"/>
      <c r="C125" s="178"/>
      <c r="D125" s="178"/>
      <c r="E125" s="178"/>
      <c r="F125" s="178"/>
      <c r="G125" s="178"/>
      <c r="H125" s="178"/>
      <c r="I125" s="178"/>
    </row>
    <row r="126" spans="1:9">
      <c r="A126" s="178"/>
      <c r="B126" s="178"/>
      <c r="C126" s="178"/>
      <c r="D126" s="178"/>
      <c r="E126" s="178"/>
      <c r="F126" s="178"/>
      <c r="G126" s="178"/>
      <c r="H126" s="178"/>
      <c r="I126" s="178"/>
    </row>
    <row r="127" spans="1:9">
      <c r="A127" s="178"/>
      <c r="B127" s="178"/>
      <c r="C127" s="178"/>
      <c r="D127" s="178"/>
      <c r="E127" s="178"/>
      <c r="F127" s="178"/>
      <c r="G127" s="178"/>
      <c r="H127" s="178"/>
      <c r="I127" s="178"/>
    </row>
    <row r="128" spans="1:9">
      <c r="A128" s="178"/>
      <c r="B128" s="178"/>
      <c r="C128" s="178"/>
      <c r="D128" s="178"/>
      <c r="E128" s="178"/>
      <c r="F128" s="178"/>
      <c r="G128" s="178"/>
      <c r="H128" s="178"/>
      <c r="I128" s="178"/>
    </row>
    <row r="129" spans="1:9">
      <c r="A129" s="178"/>
      <c r="B129" s="178"/>
      <c r="C129" s="178"/>
      <c r="D129" s="178"/>
      <c r="E129" s="178"/>
      <c r="F129" s="178"/>
      <c r="G129" s="178"/>
      <c r="H129" s="178"/>
      <c r="I129" s="178"/>
    </row>
  </sheetData>
  <mergeCells count="12">
    <mergeCell ref="A100:I100"/>
    <mergeCell ref="E4:F4"/>
    <mergeCell ref="A8:B8"/>
    <mergeCell ref="J13:N15"/>
    <mergeCell ref="A1:B1"/>
    <mergeCell ref="A3:I3"/>
    <mergeCell ref="A4:A7"/>
    <mergeCell ref="B4:B7"/>
    <mergeCell ref="H4:I5"/>
    <mergeCell ref="C5:C6"/>
    <mergeCell ref="D5:D6"/>
    <mergeCell ref="E5:E6"/>
  </mergeCells>
  <printOptions horizontalCentered="1" verticalCentered="1"/>
  <pageMargins left="0.31496062992125984" right="0.31496062992125984" top="0.55118110236220474" bottom="0.55118110236220474" header="0.31496062992125984" footer="0.31496062992125984"/>
  <pageSetup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2"/>
  <sheetViews>
    <sheetView zoomScale="150" zoomScaleNormal="150" workbookViewId="0">
      <selection sqref="A1:F1"/>
    </sheetView>
  </sheetViews>
  <sheetFormatPr baseColWidth="10" defaultRowHeight="14.25"/>
  <cols>
    <col min="1" max="1" width="2.85546875" style="44" customWidth="1"/>
    <col min="2" max="2" width="3.5703125" style="44" customWidth="1"/>
    <col min="3" max="3" width="2.42578125" style="44" customWidth="1"/>
    <col min="4" max="5" width="2.42578125" style="43" customWidth="1"/>
    <col min="6" max="6" width="40.5703125" style="43" customWidth="1"/>
    <col min="7" max="10" width="13.7109375" style="42" customWidth="1"/>
    <col min="11" max="11" width="0.85546875" style="42" customWidth="1"/>
    <col min="12" max="13" width="10.28515625" style="42" customWidth="1"/>
    <col min="14" max="16384" width="11.42578125" style="42"/>
  </cols>
  <sheetData>
    <row r="1" spans="1:13" s="397" customFormat="1" ht="42" customHeight="1">
      <c r="A1" s="365" t="s">
        <v>0</v>
      </c>
      <c r="B1" s="365"/>
      <c r="C1" s="365"/>
      <c r="D1" s="365"/>
      <c r="E1" s="365"/>
      <c r="F1" s="365"/>
      <c r="G1" s="177" t="s">
        <v>153</v>
      </c>
    </row>
    <row r="2" spans="1:13" ht="13.5" customHeight="1">
      <c r="G2" s="52"/>
      <c r="H2" s="52"/>
      <c r="I2" s="52"/>
      <c r="J2" s="52"/>
    </row>
    <row r="3" spans="1:13" s="409" customFormat="1" ht="57.75" customHeight="1">
      <c r="A3" s="341" t="s">
        <v>336</v>
      </c>
      <c r="B3" s="341"/>
      <c r="C3" s="341"/>
      <c r="D3" s="341"/>
      <c r="E3" s="341"/>
      <c r="F3" s="341"/>
      <c r="G3" s="341"/>
      <c r="H3" s="341"/>
      <c r="I3" s="341"/>
      <c r="J3" s="341"/>
      <c r="K3" s="341"/>
      <c r="L3" s="341"/>
      <c r="M3" s="341"/>
    </row>
    <row r="4" spans="1:13" ht="12.75" customHeight="1">
      <c r="A4" s="348" t="s">
        <v>335</v>
      </c>
      <c r="B4" s="348"/>
      <c r="C4" s="350" t="s">
        <v>334</v>
      </c>
      <c r="D4" s="350"/>
      <c r="E4" s="350"/>
      <c r="F4" s="350"/>
      <c r="G4" s="19"/>
      <c r="H4" s="19"/>
      <c r="I4" s="346" t="s">
        <v>1</v>
      </c>
      <c r="J4" s="346"/>
      <c r="K4" s="17"/>
      <c r="L4" s="344" t="s">
        <v>5</v>
      </c>
      <c r="M4" s="344"/>
    </row>
    <row r="5" spans="1:13" ht="12.75" customHeight="1">
      <c r="A5" s="348"/>
      <c r="B5" s="348"/>
      <c r="C5" s="350"/>
      <c r="D5" s="350"/>
      <c r="E5" s="350"/>
      <c r="F5" s="350"/>
      <c r="G5" s="347" t="s">
        <v>2</v>
      </c>
      <c r="H5" s="347" t="s">
        <v>3</v>
      </c>
      <c r="I5" s="347" t="s">
        <v>333</v>
      </c>
      <c r="J5" s="215" t="s">
        <v>55</v>
      </c>
      <c r="K5" s="38"/>
      <c r="L5" s="345"/>
      <c r="M5" s="345"/>
    </row>
    <row r="6" spans="1:13" ht="18" customHeight="1">
      <c r="A6" s="348"/>
      <c r="B6" s="348"/>
      <c r="C6" s="350"/>
      <c r="D6" s="350"/>
      <c r="E6" s="350"/>
      <c r="F6" s="350"/>
      <c r="G6" s="347"/>
      <c r="H6" s="347"/>
      <c r="I6" s="347"/>
      <c r="J6" s="37" t="s">
        <v>152</v>
      </c>
      <c r="K6" s="37"/>
      <c r="L6" s="38" t="s">
        <v>3</v>
      </c>
      <c r="M6" s="38" t="s">
        <v>7</v>
      </c>
    </row>
    <row r="7" spans="1:13" ht="12.75" customHeight="1">
      <c r="A7" s="349"/>
      <c r="B7" s="349"/>
      <c r="C7" s="351"/>
      <c r="D7" s="351"/>
      <c r="E7" s="351"/>
      <c r="F7" s="351"/>
      <c r="G7" s="25" t="s">
        <v>8</v>
      </c>
      <c r="H7" s="25" t="s">
        <v>9</v>
      </c>
      <c r="I7" s="25" t="s">
        <v>10</v>
      </c>
      <c r="J7" s="26" t="s">
        <v>11</v>
      </c>
      <c r="K7" s="26"/>
      <c r="L7" s="26" t="s">
        <v>917</v>
      </c>
      <c r="M7" s="26" t="s">
        <v>918</v>
      </c>
    </row>
    <row r="8" spans="1:13" ht="12.75">
      <c r="A8" s="80" t="s">
        <v>12</v>
      </c>
      <c r="B8" s="79"/>
      <c r="C8" s="79"/>
      <c r="D8" s="79"/>
      <c r="E8" s="79"/>
      <c r="F8" s="79"/>
      <c r="G8" s="52">
        <f>G9+G17+G96+G121+G136+G142+G171+G183+G195+G202</f>
        <v>353007.27491253737</v>
      </c>
      <c r="H8" s="52">
        <f>H9+H17+H96+H121+H136+H142+H171+H183+H195+H202</f>
        <v>336170.6604743448</v>
      </c>
      <c r="I8" s="52">
        <f>I9+I17+I96+I121+I136+I142+I171+I183+I195+I202</f>
        <v>171020.39487795869</v>
      </c>
      <c r="J8" s="52">
        <f>J9+J17+J96+J121+J136+J142+J171+J183+J195+J202</f>
        <v>162991.16190589778</v>
      </c>
      <c r="K8" s="52"/>
      <c r="L8" s="52">
        <f t="shared" ref="L8:L71" si="0">IFERROR(+J8/H8*100,"n.a")</f>
        <v>48.484648147435998</v>
      </c>
      <c r="M8" s="52">
        <f t="shared" ref="M8:M71" si="1">IFERROR(+J8/I8*100,"n.a.")</f>
        <v>95.305102074059278</v>
      </c>
    </row>
    <row r="9" spans="1:13" ht="12.75">
      <c r="A9" s="61" t="s">
        <v>332</v>
      </c>
      <c r="B9" s="61"/>
      <c r="C9" s="61"/>
      <c r="D9" s="76"/>
      <c r="E9" s="76"/>
      <c r="F9" s="76"/>
      <c r="G9" s="60">
        <v>4036.186944</v>
      </c>
      <c r="H9" s="60">
        <v>4602.186944</v>
      </c>
      <c r="I9" s="60">
        <v>3602.6074537200002</v>
      </c>
      <c r="J9" s="60">
        <v>3594.1230390800006</v>
      </c>
      <c r="K9" s="78"/>
      <c r="L9" s="60">
        <f t="shared" si="0"/>
        <v>78.095980950225396</v>
      </c>
      <c r="M9" s="60">
        <f t="shared" si="1"/>
        <v>99.764492391996839</v>
      </c>
    </row>
    <row r="10" spans="1:13" ht="12.75">
      <c r="A10" s="59"/>
      <c r="B10" s="53" t="s">
        <v>331</v>
      </c>
      <c r="C10" s="59"/>
      <c r="D10" s="58"/>
      <c r="E10" s="58"/>
      <c r="F10" s="58"/>
      <c r="G10" s="52">
        <v>4036.186944</v>
      </c>
      <c r="H10" s="52">
        <v>4602.186944</v>
      </c>
      <c r="I10" s="52">
        <v>3602.6074537200002</v>
      </c>
      <c r="J10" s="52">
        <v>3594.1230390800006</v>
      </c>
      <c r="K10" s="70"/>
      <c r="L10" s="52">
        <f t="shared" si="0"/>
        <v>78.095980950225396</v>
      </c>
      <c r="M10" s="52">
        <f t="shared" si="1"/>
        <v>99.764492391996839</v>
      </c>
    </row>
    <row r="11" spans="1:13" ht="12.75">
      <c r="A11" s="54"/>
      <c r="B11" s="54"/>
      <c r="C11" s="53" t="s">
        <v>218</v>
      </c>
      <c r="D11" s="57"/>
      <c r="E11" s="57"/>
      <c r="F11" s="57"/>
      <c r="G11" s="52">
        <v>4036.186944</v>
      </c>
      <c r="H11" s="52">
        <v>4602.186944</v>
      </c>
      <c r="I11" s="52">
        <v>3602.6074537200002</v>
      </c>
      <c r="J11" s="52">
        <v>3594.1230390800006</v>
      </c>
      <c r="K11" s="62"/>
      <c r="L11" s="52">
        <f t="shared" si="0"/>
        <v>78.095980950225396</v>
      </c>
      <c r="M11" s="52">
        <f t="shared" si="1"/>
        <v>99.764492391996839</v>
      </c>
    </row>
    <row r="12" spans="1:13" ht="12.75">
      <c r="A12" s="59"/>
      <c r="B12" s="59"/>
      <c r="C12" s="59"/>
      <c r="D12" s="57" t="s">
        <v>330</v>
      </c>
      <c r="E12" s="57"/>
      <c r="F12" s="57"/>
      <c r="G12" s="62">
        <v>1856.5869439999999</v>
      </c>
      <c r="H12" s="62">
        <v>1906.5869440000001</v>
      </c>
      <c r="I12" s="62">
        <v>1423.0843644400004</v>
      </c>
      <c r="J12" s="62">
        <v>1423.0843644400004</v>
      </c>
      <c r="K12" s="55"/>
      <c r="L12" s="62">
        <f t="shared" si="0"/>
        <v>74.640412750041378</v>
      </c>
      <c r="M12" s="62">
        <f t="shared" si="1"/>
        <v>100</v>
      </c>
    </row>
    <row r="13" spans="1:13" ht="12.75">
      <c r="A13" s="59"/>
      <c r="B13" s="59"/>
      <c r="C13" s="59"/>
      <c r="D13" s="77" t="s">
        <v>329</v>
      </c>
      <c r="E13" s="57"/>
      <c r="F13" s="57"/>
      <c r="G13" s="62">
        <v>200</v>
      </c>
      <c r="H13" s="62">
        <v>876</v>
      </c>
      <c r="I13" s="62">
        <v>763.70608928000001</v>
      </c>
      <c r="J13" s="62">
        <v>755.22167463999995</v>
      </c>
      <c r="K13" s="55"/>
      <c r="L13" s="62">
        <f t="shared" si="0"/>
        <v>86.212519936073051</v>
      </c>
      <c r="M13" s="62">
        <f t="shared" si="1"/>
        <v>98.88904714011133</v>
      </c>
    </row>
    <row r="14" spans="1:13" ht="12.75">
      <c r="A14" s="59"/>
      <c r="B14" s="59"/>
      <c r="C14" s="59"/>
      <c r="D14" s="77" t="s">
        <v>328</v>
      </c>
      <c r="E14" s="57"/>
      <c r="F14" s="57"/>
      <c r="G14" s="62">
        <v>1227.3</v>
      </c>
      <c r="H14" s="62">
        <v>1067.3</v>
      </c>
      <c r="I14" s="62">
        <v>663.51700000000005</v>
      </c>
      <c r="J14" s="62">
        <v>663.51700000000005</v>
      </c>
      <c r="K14" s="55"/>
      <c r="L14" s="62">
        <f t="shared" si="0"/>
        <v>62.167806614822453</v>
      </c>
      <c r="M14" s="62">
        <f t="shared" si="1"/>
        <v>100</v>
      </c>
    </row>
    <row r="15" spans="1:13" ht="12.75">
      <c r="A15" s="59"/>
      <c r="B15" s="59"/>
      <c r="C15" s="59"/>
      <c r="D15" s="77" t="s">
        <v>327</v>
      </c>
      <c r="E15" s="57"/>
      <c r="F15" s="57"/>
      <c r="G15" s="62">
        <v>552.29999999999995</v>
      </c>
      <c r="H15" s="62">
        <v>552.29999999999995</v>
      </c>
      <c r="I15" s="62">
        <v>552.29999999999995</v>
      </c>
      <c r="J15" s="62">
        <v>552.29999999999995</v>
      </c>
      <c r="K15" s="55"/>
      <c r="L15" s="62">
        <f t="shared" si="0"/>
        <v>100</v>
      </c>
      <c r="M15" s="62">
        <f t="shared" si="1"/>
        <v>100</v>
      </c>
    </row>
    <row r="16" spans="1:13" ht="12.75">
      <c r="A16" s="59"/>
      <c r="B16" s="59"/>
      <c r="C16" s="59"/>
      <c r="D16" s="57" t="s">
        <v>326</v>
      </c>
      <c r="E16" s="57"/>
      <c r="F16" s="57"/>
      <c r="G16" s="62">
        <v>200</v>
      </c>
      <c r="H16" s="62">
        <v>200</v>
      </c>
      <c r="I16" s="62">
        <v>200</v>
      </c>
      <c r="J16" s="62">
        <v>200</v>
      </c>
      <c r="K16" s="55"/>
      <c r="L16" s="62">
        <f t="shared" si="0"/>
        <v>100</v>
      </c>
      <c r="M16" s="62">
        <f t="shared" si="1"/>
        <v>100</v>
      </c>
    </row>
    <row r="17" spans="1:13" ht="12.75">
      <c r="A17" s="68" t="s">
        <v>325</v>
      </c>
      <c r="B17" s="68"/>
      <c r="C17" s="68"/>
      <c r="D17" s="76"/>
      <c r="E17" s="76"/>
      <c r="F17" s="76"/>
      <c r="G17" s="60">
        <v>68540.739322648762</v>
      </c>
      <c r="H17" s="60">
        <v>62067.178537311716</v>
      </c>
      <c r="I17" s="60">
        <v>35573.828011839563</v>
      </c>
      <c r="J17" s="60">
        <v>34459.278790427634</v>
      </c>
      <c r="K17" s="60">
        <f>K18+K23+K30+K91</f>
        <v>0</v>
      </c>
      <c r="L17" s="60">
        <f t="shared" si="0"/>
        <v>55.519325354401957</v>
      </c>
      <c r="M17" s="60">
        <f t="shared" si="1"/>
        <v>96.866940434296282</v>
      </c>
    </row>
    <row r="18" spans="1:13" ht="12.75">
      <c r="A18" s="59"/>
      <c r="B18" s="59" t="s">
        <v>324</v>
      </c>
      <c r="C18" s="59"/>
      <c r="D18" s="58"/>
      <c r="E18" s="57"/>
      <c r="F18" s="57"/>
      <c r="G18" s="52">
        <v>12007.125598000001</v>
      </c>
      <c r="H18" s="52">
        <v>11753.748438560002</v>
      </c>
      <c r="I18" s="52">
        <v>6254.6529018599995</v>
      </c>
      <c r="J18" s="52">
        <v>6027.4826232699997</v>
      </c>
      <c r="K18" s="52">
        <f>K19</f>
        <v>0</v>
      </c>
      <c r="L18" s="52">
        <f t="shared" si="0"/>
        <v>51.281364875020671</v>
      </c>
      <c r="M18" s="52">
        <f t="shared" si="1"/>
        <v>96.367979452186006</v>
      </c>
    </row>
    <row r="19" spans="1:13" ht="12.75">
      <c r="A19" s="54"/>
      <c r="B19" s="54"/>
      <c r="C19" s="53" t="s">
        <v>173</v>
      </c>
      <c r="D19" s="57"/>
      <c r="E19" s="57"/>
      <c r="F19" s="57"/>
      <c r="G19" s="52">
        <v>12007.125598000001</v>
      </c>
      <c r="H19" s="52">
        <v>11753.748438560002</v>
      </c>
      <c r="I19" s="52">
        <v>6254.6529018599995</v>
      </c>
      <c r="J19" s="52">
        <v>6027.4826232699997</v>
      </c>
      <c r="K19" s="52">
        <f>K20</f>
        <v>0</v>
      </c>
      <c r="L19" s="52">
        <f t="shared" si="0"/>
        <v>51.281364875020671</v>
      </c>
      <c r="M19" s="52">
        <f t="shared" si="1"/>
        <v>96.367979452186006</v>
      </c>
    </row>
    <row r="20" spans="1:13" ht="12.75">
      <c r="A20" s="59"/>
      <c r="B20" s="59"/>
      <c r="C20" s="59"/>
      <c r="D20" s="58" t="s">
        <v>324</v>
      </c>
      <c r="E20" s="57"/>
      <c r="F20" s="57"/>
      <c r="G20" s="56">
        <v>12007.125598000001</v>
      </c>
      <c r="H20" s="56">
        <v>11753.748438560002</v>
      </c>
      <c r="I20" s="56">
        <v>6254.6529018599995</v>
      </c>
      <c r="J20" s="56">
        <v>6027.4826232699997</v>
      </c>
      <c r="K20" s="56">
        <f>SUM(K21:K22)</f>
        <v>0</v>
      </c>
      <c r="L20" s="56">
        <f t="shared" si="0"/>
        <v>51.281364875020671</v>
      </c>
      <c r="M20" s="56">
        <f t="shared" si="1"/>
        <v>96.367979452186006</v>
      </c>
    </row>
    <row r="21" spans="1:13" ht="12.75">
      <c r="A21" s="59"/>
      <c r="B21" s="59"/>
      <c r="C21" s="59"/>
      <c r="D21" s="58"/>
      <c r="E21" s="57" t="s">
        <v>323</v>
      </c>
      <c r="F21" s="57"/>
      <c r="G21" s="63">
        <v>11672.759248</v>
      </c>
      <c r="H21" s="63">
        <v>11361.51713264</v>
      </c>
      <c r="I21" s="63">
        <v>6067.8456232299995</v>
      </c>
      <c r="J21" s="63">
        <v>5845.8643430900001</v>
      </c>
      <c r="K21" s="62"/>
      <c r="L21" s="63">
        <f t="shared" si="0"/>
        <v>51.453201846570963</v>
      </c>
      <c r="M21" s="63">
        <f t="shared" si="1"/>
        <v>96.341678844132559</v>
      </c>
    </row>
    <row r="22" spans="1:13" ht="12.75">
      <c r="A22" s="59"/>
      <c r="B22" s="59"/>
      <c r="C22" s="59"/>
      <c r="D22" s="58"/>
      <c r="E22" s="57" t="s">
        <v>322</v>
      </c>
      <c r="F22" s="57"/>
      <c r="G22" s="63">
        <v>334.36635000000001</v>
      </c>
      <c r="H22" s="63">
        <v>392.23130591999995</v>
      </c>
      <c r="I22" s="63">
        <v>186.80727862999998</v>
      </c>
      <c r="J22" s="63">
        <v>181.61828018</v>
      </c>
      <c r="K22" s="62"/>
      <c r="L22" s="63">
        <f t="shared" si="0"/>
        <v>46.30387157751327</v>
      </c>
      <c r="M22" s="63">
        <f t="shared" si="1"/>
        <v>97.222271804367125</v>
      </c>
    </row>
    <row r="23" spans="1:13" s="51" customFormat="1">
      <c r="A23" s="59"/>
      <c r="B23" s="59" t="s">
        <v>321</v>
      </c>
      <c r="C23" s="59"/>
      <c r="D23" s="59"/>
      <c r="E23" s="53"/>
      <c r="F23" s="53"/>
      <c r="G23" s="52">
        <v>1236.0704259533347</v>
      </c>
      <c r="H23" s="52">
        <v>1159.3440316736503</v>
      </c>
      <c r="I23" s="52">
        <v>324.82978791582667</v>
      </c>
      <c r="J23" s="52">
        <v>240.93769231747365</v>
      </c>
      <c r="K23" s="52"/>
      <c r="L23" s="52">
        <f t="shared" si="0"/>
        <v>20.782242866222511</v>
      </c>
      <c r="M23" s="52">
        <f t="shared" si="1"/>
        <v>74.173521419749832</v>
      </c>
    </row>
    <row r="24" spans="1:13" s="51" customFormat="1">
      <c r="A24" s="54"/>
      <c r="B24" s="59"/>
      <c r="C24" s="53" t="s">
        <v>173</v>
      </c>
      <c r="D24" s="59"/>
      <c r="E24" s="53"/>
      <c r="F24" s="53"/>
      <c r="G24" s="52">
        <v>760</v>
      </c>
      <c r="H24" s="52">
        <v>686.11715944000002</v>
      </c>
      <c r="I24" s="52">
        <v>80.718929000000017</v>
      </c>
      <c r="J24" s="52">
        <v>80.200842609999995</v>
      </c>
      <c r="K24" s="52">
        <f>K25</f>
        <v>0</v>
      </c>
      <c r="L24" s="52">
        <f t="shared" si="0"/>
        <v>11.689088591729565</v>
      </c>
      <c r="M24" s="52">
        <f t="shared" si="1"/>
        <v>99.358159980046295</v>
      </c>
    </row>
    <row r="25" spans="1:13" ht="12.75">
      <c r="A25" s="59"/>
      <c r="B25" s="59"/>
      <c r="C25" s="59"/>
      <c r="D25" s="58" t="s">
        <v>118</v>
      </c>
      <c r="E25" s="57"/>
      <c r="F25" s="57"/>
      <c r="G25" s="63">
        <v>760</v>
      </c>
      <c r="H25" s="63">
        <v>686.11715944000002</v>
      </c>
      <c r="I25" s="63">
        <v>80.718929000000017</v>
      </c>
      <c r="J25" s="63">
        <v>80.200842609999995</v>
      </c>
      <c r="K25" s="55"/>
      <c r="L25" s="63">
        <f t="shared" si="0"/>
        <v>11.689088591729565</v>
      </c>
      <c r="M25" s="63">
        <f t="shared" si="1"/>
        <v>99.358159980046295</v>
      </c>
    </row>
    <row r="26" spans="1:13" s="51" customFormat="1">
      <c r="A26" s="54"/>
      <c r="B26" s="54"/>
      <c r="C26" s="53" t="s">
        <v>161</v>
      </c>
      <c r="D26" s="53"/>
      <c r="E26" s="53"/>
      <c r="F26" s="53"/>
      <c r="G26" s="52">
        <v>224.31</v>
      </c>
      <c r="H26" s="52">
        <v>221.16965999999999</v>
      </c>
      <c r="I26" s="52">
        <v>151.22650718</v>
      </c>
      <c r="J26" s="52">
        <v>81.453170220000004</v>
      </c>
      <c r="K26" s="52"/>
      <c r="L26" s="52">
        <f t="shared" si="0"/>
        <v>36.828365255885466</v>
      </c>
      <c r="M26" s="52">
        <f t="shared" si="1"/>
        <v>53.861701720749878</v>
      </c>
    </row>
    <row r="27" spans="1:13" ht="12.75">
      <c r="A27" s="59"/>
      <c r="B27" s="59"/>
      <c r="C27" s="59"/>
      <c r="D27" s="58" t="s">
        <v>320</v>
      </c>
      <c r="E27" s="57"/>
      <c r="F27" s="57"/>
      <c r="G27" s="63">
        <v>224.31</v>
      </c>
      <c r="H27" s="63">
        <v>221.16965999999999</v>
      </c>
      <c r="I27" s="63">
        <v>151.22650718</v>
      </c>
      <c r="J27" s="63">
        <v>81.453170220000004</v>
      </c>
      <c r="K27" s="55"/>
      <c r="L27" s="63">
        <f t="shared" si="0"/>
        <v>36.828365255885466</v>
      </c>
      <c r="M27" s="63">
        <f t="shared" si="1"/>
        <v>53.861701720749878</v>
      </c>
    </row>
    <row r="28" spans="1:13" s="51" customFormat="1">
      <c r="A28" s="59"/>
      <c r="B28" s="54"/>
      <c r="C28" s="53" t="s">
        <v>205</v>
      </c>
      <c r="D28" s="53"/>
      <c r="E28" s="53"/>
      <c r="F28" s="53"/>
      <c r="G28" s="52">
        <v>251.76042595333473</v>
      </c>
      <c r="H28" s="52">
        <v>252.05721223365012</v>
      </c>
      <c r="I28" s="52">
        <v>92.884351735826726</v>
      </c>
      <c r="J28" s="52">
        <v>79.283679487473691</v>
      </c>
      <c r="K28" s="52">
        <f>K29</f>
        <v>0</v>
      </c>
      <c r="L28" s="52">
        <f t="shared" si="0"/>
        <v>31.454636344220095</v>
      </c>
      <c r="M28" s="52">
        <f t="shared" si="1"/>
        <v>85.357412745868288</v>
      </c>
    </row>
    <row r="29" spans="1:13" ht="12.75">
      <c r="A29" s="54"/>
      <c r="B29" s="59"/>
      <c r="C29" s="59"/>
      <c r="D29" s="57" t="s">
        <v>319</v>
      </c>
      <c r="E29" s="42"/>
      <c r="F29" s="42"/>
      <c r="G29" s="56">
        <v>251.76042595333473</v>
      </c>
      <c r="H29" s="56">
        <v>252.05721223365012</v>
      </c>
      <c r="I29" s="56">
        <v>92.884351735826726</v>
      </c>
      <c r="J29" s="56">
        <v>79.283679487473691</v>
      </c>
      <c r="K29" s="55"/>
      <c r="L29" s="56">
        <f t="shared" si="0"/>
        <v>31.454636344220095</v>
      </c>
      <c r="M29" s="56">
        <f t="shared" si="1"/>
        <v>85.357412745868288</v>
      </c>
    </row>
    <row r="30" spans="1:13" s="51" customFormat="1">
      <c r="A30" s="59"/>
      <c r="B30" s="59" t="s">
        <v>318</v>
      </c>
      <c r="C30" s="59"/>
      <c r="D30" s="59"/>
      <c r="E30" s="53"/>
      <c r="F30" s="53"/>
      <c r="G30" s="71">
        <v>54905.800036000001</v>
      </c>
      <c r="H30" s="71">
        <v>48765.867899476027</v>
      </c>
      <c r="I30" s="71">
        <v>28784.170916919971</v>
      </c>
      <c r="J30" s="71">
        <v>28051.453079779978</v>
      </c>
      <c r="K30" s="71"/>
      <c r="L30" s="71">
        <f t="shared" si="0"/>
        <v>57.52271883605988</v>
      </c>
      <c r="M30" s="71">
        <f t="shared" si="1"/>
        <v>97.454441751145637</v>
      </c>
    </row>
    <row r="31" spans="1:13" s="51" customFormat="1">
      <c r="A31" s="59"/>
      <c r="B31" s="54"/>
      <c r="C31" s="53" t="s">
        <v>173</v>
      </c>
      <c r="D31" s="53"/>
      <c r="E31" s="53"/>
      <c r="F31" s="53"/>
      <c r="G31" s="52">
        <v>51626.164172999997</v>
      </c>
      <c r="H31" s="52">
        <v>45935.276298550001</v>
      </c>
      <c r="I31" s="52">
        <v>27982.269651279985</v>
      </c>
      <c r="J31" s="52">
        <v>27249.572362129995</v>
      </c>
      <c r="K31" s="52"/>
      <c r="L31" s="52">
        <f t="shared" si="0"/>
        <v>59.321668569108311</v>
      </c>
      <c r="M31" s="52">
        <f t="shared" si="1"/>
        <v>97.381565904835483</v>
      </c>
    </row>
    <row r="32" spans="1:13" s="51" customFormat="1">
      <c r="A32" s="59"/>
      <c r="B32" s="54"/>
      <c r="C32" s="53"/>
      <c r="D32" s="59" t="s">
        <v>317</v>
      </c>
      <c r="E32" s="53"/>
      <c r="F32" s="53"/>
      <c r="G32" s="52">
        <v>1200</v>
      </c>
      <c r="H32" s="52">
        <v>1081.6199999999999</v>
      </c>
      <c r="I32" s="52">
        <v>59.03450500000001</v>
      </c>
      <c r="J32" s="52">
        <v>58.9556234</v>
      </c>
      <c r="K32" s="52"/>
      <c r="L32" s="52">
        <f t="shared" si="0"/>
        <v>5.4506780015162448</v>
      </c>
      <c r="M32" s="52">
        <f t="shared" si="1"/>
        <v>99.866380517631157</v>
      </c>
    </row>
    <row r="33" spans="1:13" ht="12.75">
      <c r="A33" s="59"/>
      <c r="B33" s="59"/>
      <c r="C33" s="59"/>
      <c r="D33" s="59" t="s">
        <v>316</v>
      </c>
      <c r="E33" s="53"/>
      <c r="F33" s="53"/>
      <c r="G33" s="71">
        <v>4743.3433409999998</v>
      </c>
      <c r="H33" s="71">
        <v>4372.7433410000003</v>
      </c>
      <c r="I33" s="71">
        <v>3727.6651694499997</v>
      </c>
      <c r="J33" s="71">
        <v>3643.9467314499998</v>
      </c>
      <c r="K33" s="70"/>
      <c r="L33" s="71">
        <f t="shared" si="0"/>
        <v>83.333194914126096</v>
      </c>
      <c r="M33" s="71">
        <f t="shared" si="1"/>
        <v>97.754132031865083</v>
      </c>
    </row>
    <row r="34" spans="1:13" ht="12.75">
      <c r="A34" s="59"/>
      <c r="B34" s="59"/>
      <c r="C34" s="59"/>
      <c r="D34" s="59" t="s">
        <v>120</v>
      </c>
      <c r="E34" s="53"/>
      <c r="F34" s="53"/>
      <c r="G34" s="71">
        <v>19135.952229999999</v>
      </c>
      <c r="H34" s="71">
        <v>18121.504886209997</v>
      </c>
      <c r="I34" s="71">
        <v>12857.85763651</v>
      </c>
      <c r="J34" s="71">
        <v>12327.671280259998</v>
      </c>
      <c r="K34" s="71">
        <f>SUM(K35:K42)</f>
        <v>0</v>
      </c>
      <c r="L34" s="71">
        <f t="shared" si="0"/>
        <v>68.027856172370321</v>
      </c>
      <c r="M34" s="71">
        <f t="shared" si="1"/>
        <v>95.876557578732772</v>
      </c>
    </row>
    <row r="35" spans="1:13" ht="12.75">
      <c r="A35" s="59"/>
      <c r="B35" s="59"/>
      <c r="C35" s="59"/>
      <c r="D35" s="58"/>
      <c r="E35" s="57" t="s">
        <v>315</v>
      </c>
      <c r="F35" s="57"/>
      <c r="G35" s="63">
        <v>602.91926799999999</v>
      </c>
      <c r="H35" s="63">
        <v>559.91926798999998</v>
      </c>
      <c r="I35" s="63">
        <v>551.53635798000005</v>
      </c>
      <c r="J35" s="63">
        <v>551.44942961000004</v>
      </c>
      <c r="K35" s="62"/>
      <c r="L35" s="63">
        <f t="shared" si="0"/>
        <v>98.487310784927089</v>
      </c>
      <c r="M35" s="63">
        <f t="shared" si="1"/>
        <v>99.984238868618121</v>
      </c>
    </row>
    <row r="36" spans="1:13" ht="12.75">
      <c r="A36" s="59"/>
      <c r="B36" s="59"/>
      <c r="C36" s="59"/>
      <c r="D36" s="58"/>
      <c r="E36" s="57" t="s">
        <v>314</v>
      </c>
      <c r="F36" s="57"/>
      <c r="G36" s="63">
        <v>589.27799400000004</v>
      </c>
      <c r="H36" s="63">
        <v>419.877994</v>
      </c>
      <c r="I36" s="63">
        <v>43.352463239999992</v>
      </c>
      <c r="J36" s="63">
        <v>40.173730799999994</v>
      </c>
      <c r="K36" s="62"/>
      <c r="L36" s="63">
        <f t="shared" si="0"/>
        <v>9.5679533993391406</v>
      </c>
      <c r="M36" s="63">
        <f t="shared" si="1"/>
        <v>92.6677005124196</v>
      </c>
    </row>
    <row r="37" spans="1:13" ht="12.75">
      <c r="A37" s="59"/>
      <c r="B37" s="59"/>
      <c r="C37" s="59"/>
      <c r="D37" s="58"/>
      <c r="E37" s="57" t="s">
        <v>313</v>
      </c>
      <c r="F37" s="57"/>
      <c r="G37" s="63">
        <v>446.37280900000002</v>
      </c>
      <c r="H37" s="63">
        <v>253.87280899999999</v>
      </c>
      <c r="I37" s="63">
        <v>41.144196130000005</v>
      </c>
      <c r="J37" s="63">
        <v>41.090034880000005</v>
      </c>
      <c r="K37" s="62"/>
      <c r="L37" s="63">
        <f t="shared" si="0"/>
        <v>16.185283899387588</v>
      </c>
      <c r="M37" s="63">
        <f t="shared" si="1"/>
        <v>99.868362357040908</v>
      </c>
    </row>
    <row r="38" spans="1:13" ht="12.75">
      <c r="A38" s="59"/>
      <c r="B38" s="59"/>
      <c r="C38" s="59"/>
      <c r="D38" s="58"/>
      <c r="E38" s="57" t="s">
        <v>312</v>
      </c>
      <c r="F38" s="57"/>
      <c r="G38" s="63">
        <v>14151.43901</v>
      </c>
      <c r="H38" s="63">
        <v>13641.891666219999</v>
      </c>
      <c r="I38" s="63">
        <v>10569.24892715</v>
      </c>
      <c r="J38" s="63">
        <v>10052.008123</v>
      </c>
      <c r="K38" s="62"/>
      <c r="L38" s="63">
        <f t="shared" si="0"/>
        <v>73.684855216162902</v>
      </c>
      <c r="M38" s="63">
        <f t="shared" si="1"/>
        <v>95.106172560461459</v>
      </c>
    </row>
    <row r="39" spans="1:13" ht="12.75">
      <c r="A39" s="59"/>
      <c r="B39" s="59"/>
      <c r="C39" s="59"/>
      <c r="D39" s="58"/>
      <c r="E39" s="57" t="s">
        <v>311</v>
      </c>
      <c r="F39" s="57"/>
      <c r="G39" s="63">
        <v>730.59616600000004</v>
      </c>
      <c r="H39" s="63">
        <v>730.59616600000004</v>
      </c>
      <c r="I39" s="63">
        <v>251.70931383999999</v>
      </c>
      <c r="J39" s="63">
        <v>251.22822699</v>
      </c>
      <c r="K39" s="62"/>
      <c r="L39" s="63">
        <f t="shared" si="0"/>
        <v>34.386743139574591</v>
      </c>
      <c r="M39" s="63">
        <f t="shared" si="1"/>
        <v>99.808872050596506</v>
      </c>
    </row>
    <row r="40" spans="1:13" ht="12.75">
      <c r="A40" s="59"/>
      <c r="B40" s="59"/>
      <c r="C40" s="59"/>
      <c r="D40" s="58"/>
      <c r="E40" s="57" t="s">
        <v>310</v>
      </c>
      <c r="F40" s="57"/>
      <c r="G40" s="63">
        <v>448.69041700000002</v>
      </c>
      <c r="H40" s="63">
        <v>354.590417</v>
      </c>
      <c r="I40" s="63">
        <v>86.447977109999997</v>
      </c>
      <c r="J40" s="63">
        <v>86.391121980000008</v>
      </c>
      <c r="K40" s="62"/>
      <c r="L40" s="63">
        <f t="shared" si="0"/>
        <v>24.363636984583259</v>
      </c>
      <c r="M40" s="63">
        <f t="shared" si="1"/>
        <v>99.934231971758408</v>
      </c>
    </row>
    <row r="41" spans="1:13" ht="12.75">
      <c r="A41" s="59"/>
      <c r="B41" s="59"/>
      <c r="C41" s="59"/>
      <c r="D41" s="58"/>
      <c r="E41" s="57" t="s">
        <v>309</v>
      </c>
      <c r="F41" s="57"/>
      <c r="G41" s="56">
        <v>49.889280999999997</v>
      </c>
      <c r="H41" s="63">
        <v>43.989281000000005</v>
      </c>
      <c r="I41" s="63">
        <v>37.29416277</v>
      </c>
      <c r="J41" s="63">
        <v>30.921206000000002</v>
      </c>
      <c r="K41" s="62"/>
      <c r="L41" s="63">
        <f t="shared" si="0"/>
        <v>70.292592415866025</v>
      </c>
      <c r="M41" s="63">
        <f t="shared" si="1"/>
        <v>82.911650787542271</v>
      </c>
    </row>
    <row r="42" spans="1:13" ht="12.75">
      <c r="A42" s="59"/>
      <c r="B42" s="59"/>
      <c r="C42" s="59"/>
      <c r="D42" s="58"/>
      <c r="E42" s="57" t="s">
        <v>308</v>
      </c>
      <c r="F42" s="57"/>
      <c r="G42" s="63">
        <v>2116.7672849999999</v>
      </c>
      <c r="H42" s="63">
        <v>2116.7672849999999</v>
      </c>
      <c r="I42" s="63">
        <v>1277.12423829</v>
      </c>
      <c r="J42" s="63">
        <v>1274.4094070000001</v>
      </c>
      <c r="K42" s="62"/>
      <c r="L42" s="63">
        <f t="shared" si="0"/>
        <v>60.205456501091014</v>
      </c>
      <c r="M42" s="63">
        <f t="shared" si="1"/>
        <v>99.787426218326658</v>
      </c>
    </row>
    <row r="43" spans="1:13" s="51" customFormat="1">
      <c r="A43" s="59"/>
      <c r="B43" s="59"/>
      <c r="C43" s="59"/>
      <c r="D43" s="59" t="s">
        <v>210</v>
      </c>
      <c r="E43" s="53"/>
      <c r="F43" s="53"/>
      <c r="G43" s="71">
        <v>1827.9071919999999</v>
      </c>
      <c r="H43" s="71">
        <v>1483.9817672199999</v>
      </c>
      <c r="I43" s="71">
        <v>283.05658137</v>
      </c>
      <c r="J43" s="71">
        <v>264.86191351000002</v>
      </c>
      <c r="K43" s="71">
        <f>K44+K45</f>
        <v>0</v>
      </c>
      <c r="L43" s="71">
        <f t="shared" si="0"/>
        <v>17.848057123112504</v>
      </c>
      <c r="M43" s="71">
        <f t="shared" si="1"/>
        <v>93.572073904115783</v>
      </c>
    </row>
    <row r="44" spans="1:13" ht="12.75">
      <c r="A44" s="59"/>
      <c r="B44" s="59"/>
      <c r="C44" s="59"/>
      <c r="D44" s="58"/>
      <c r="E44" s="57" t="s">
        <v>307</v>
      </c>
      <c r="F44" s="57"/>
      <c r="G44" s="56">
        <v>1764.6853630000001</v>
      </c>
      <c r="H44" s="56">
        <v>1425.65993822</v>
      </c>
      <c r="I44" s="56">
        <v>227.21962837000001</v>
      </c>
      <c r="J44" s="56">
        <v>209.02676840000001</v>
      </c>
      <c r="K44" s="62"/>
      <c r="L44" s="56">
        <f t="shared" si="0"/>
        <v>14.661755078913085</v>
      </c>
      <c r="M44" s="56">
        <f t="shared" si="1"/>
        <v>91.9932709596835</v>
      </c>
    </row>
    <row r="45" spans="1:13" ht="12.75">
      <c r="A45" s="59"/>
      <c r="B45" s="59"/>
      <c r="C45" s="59"/>
      <c r="D45" s="58"/>
      <c r="E45" s="57" t="s">
        <v>306</v>
      </c>
      <c r="F45" s="57"/>
      <c r="G45" s="63">
        <v>63.221829</v>
      </c>
      <c r="H45" s="63">
        <v>58.321829000000001</v>
      </c>
      <c r="I45" s="63">
        <v>55.836953000000001</v>
      </c>
      <c r="J45" s="63">
        <v>55.835145109999999</v>
      </c>
      <c r="K45" s="62"/>
      <c r="L45" s="63">
        <f t="shared" si="0"/>
        <v>95.736272451263488</v>
      </c>
      <c r="M45" s="63">
        <f t="shared" si="1"/>
        <v>99.996762197965921</v>
      </c>
    </row>
    <row r="46" spans="1:13" s="51" customFormat="1">
      <c r="A46" s="59"/>
      <c r="B46" s="59"/>
      <c r="C46" s="59"/>
      <c r="D46" s="59" t="s">
        <v>253</v>
      </c>
      <c r="E46" s="53"/>
      <c r="F46" s="53"/>
      <c r="G46" s="71">
        <v>1519.9383660000001</v>
      </c>
      <c r="H46" s="71">
        <v>1449.0536974799998</v>
      </c>
      <c r="I46" s="71">
        <v>296.24776229000003</v>
      </c>
      <c r="J46" s="71">
        <v>295.71406103999999</v>
      </c>
      <c r="K46" s="71">
        <f>SUM(K47:K55)</f>
        <v>0</v>
      </c>
      <c r="L46" s="71">
        <f t="shared" si="0"/>
        <v>20.407391496551597</v>
      </c>
      <c r="M46" s="71">
        <f t="shared" si="1"/>
        <v>99.819846318542787</v>
      </c>
    </row>
    <row r="47" spans="1:13" ht="12.75">
      <c r="A47" s="59"/>
      <c r="B47" s="59"/>
      <c r="C47" s="59"/>
      <c r="D47" s="58"/>
      <c r="E47" s="57" t="s">
        <v>305</v>
      </c>
      <c r="F47" s="57"/>
      <c r="G47" s="63">
        <v>175.01575199999999</v>
      </c>
      <c r="H47" s="63">
        <v>144.41575201000003</v>
      </c>
      <c r="I47" s="63">
        <v>4.6433100000000003E-3</v>
      </c>
      <c r="J47" s="63">
        <v>0</v>
      </c>
      <c r="K47" s="62"/>
      <c r="L47" s="63">
        <f t="shared" si="0"/>
        <v>0</v>
      </c>
      <c r="M47" s="63">
        <f t="shared" si="1"/>
        <v>0</v>
      </c>
    </row>
    <row r="48" spans="1:13" ht="19.5" customHeight="1">
      <c r="A48" s="59"/>
      <c r="B48" s="59"/>
      <c r="C48" s="59"/>
      <c r="D48" s="58"/>
      <c r="E48" s="57" t="s">
        <v>304</v>
      </c>
      <c r="F48" s="57"/>
      <c r="G48" s="63">
        <v>149.953047</v>
      </c>
      <c r="H48" s="63">
        <v>139.15304699999999</v>
      </c>
      <c r="I48" s="63">
        <v>29.083811780000001</v>
      </c>
      <c r="J48" s="63">
        <v>28.776902839999998</v>
      </c>
      <c r="K48" s="62"/>
      <c r="L48" s="63">
        <f t="shared" si="0"/>
        <v>20.680037886629965</v>
      </c>
      <c r="M48" s="63">
        <f t="shared" si="1"/>
        <v>98.944743067650251</v>
      </c>
    </row>
    <row r="49" spans="1:13" ht="12.75">
      <c r="A49" s="59"/>
      <c r="B49" s="59"/>
      <c r="C49" s="59"/>
      <c r="D49" s="58"/>
      <c r="E49" s="57" t="s">
        <v>303</v>
      </c>
      <c r="F49" s="57"/>
      <c r="G49" s="63">
        <v>120.017955</v>
      </c>
      <c r="H49" s="63">
        <v>64.868383010000002</v>
      </c>
      <c r="I49" s="63">
        <v>3.7907352999999997</v>
      </c>
      <c r="J49" s="63">
        <v>3.78755</v>
      </c>
      <c r="K49" s="62"/>
      <c r="L49" s="63">
        <f t="shared" si="0"/>
        <v>5.838822896843471</v>
      </c>
      <c r="M49" s="63">
        <f t="shared" si="1"/>
        <v>99.915971447544763</v>
      </c>
    </row>
    <row r="50" spans="1:13" ht="12.75">
      <c r="A50" s="59"/>
      <c r="B50" s="59"/>
      <c r="C50" s="59"/>
      <c r="D50" s="58"/>
      <c r="E50" s="57" t="s">
        <v>302</v>
      </c>
      <c r="F50" s="57"/>
      <c r="G50" s="63">
        <v>120.017955</v>
      </c>
      <c r="H50" s="63">
        <v>184.78425323999997</v>
      </c>
      <c r="I50" s="63">
        <v>101.09823478</v>
      </c>
      <c r="J50" s="63">
        <v>101.09504948</v>
      </c>
      <c r="K50" s="62"/>
      <c r="L50" s="63">
        <f t="shared" si="0"/>
        <v>54.709775160709469</v>
      </c>
      <c r="M50" s="63">
        <f t="shared" si="1"/>
        <v>99.996849302060582</v>
      </c>
    </row>
    <row r="51" spans="1:13" ht="12.75">
      <c r="A51" s="59"/>
      <c r="B51" s="59"/>
      <c r="C51" s="59"/>
      <c r="D51" s="58"/>
      <c r="E51" s="57" t="s">
        <v>301</v>
      </c>
      <c r="F51" s="57"/>
      <c r="G51" s="63">
        <v>199.961894</v>
      </c>
      <c r="H51" s="63">
        <v>193.88007458000001</v>
      </c>
      <c r="I51" s="63">
        <v>32.112701829999999</v>
      </c>
      <c r="J51" s="63">
        <v>32.10739684</v>
      </c>
      <c r="K51" s="62"/>
      <c r="L51" s="63">
        <f t="shared" si="0"/>
        <v>16.560441762545146</v>
      </c>
      <c r="M51" s="63">
        <f t="shared" si="1"/>
        <v>99.983480088258901</v>
      </c>
    </row>
    <row r="52" spans="1:13" ht="12.75">
      <c r="A52" s="59"/>
      <c r="B52" s="59"/>
      <c r="C52" s="59"/>
      <c r="D52" s="58"/>
      <c r="E52" s="57" t="s">
        <v>300</v>
      </c>
      <c r="F52" s="57"/>
      <c r="G52" s="63">
        <v>99.950395</v>
      </c>
      <c r="H52" s="63">
        <v>96.130965879999991</v>
      </c>
      <c r="I52" s="63">
        <v>13.933541690000002</v>
      </c>
      <c r="J52" s="63">
        <v>13.930889880000001</v>
      </c>
      <c r="K52" s="62"/>
      <c r="L52" s="63">
        <f t="shared" si="0"/>
        <v>14.491573815444536</v>
      </c>
      <c r="M52" s="63">
        <f t="shared" si="1"/>
        <v>99.980968155412313</v>
      </c>
    </row>
    <row r="53" spans="1:13" ht="12.75">
      <c r="A53" s="59"/>
      <c r="B53" s="59"/>
      <c r="C53" s="59"/>
      <c r="D53" s="58"/>
      <c r="E53" s="57" t="s">
        <v>299</v>
      </c>
      <c r="F53" s="57"/>
      <c r="G53" s="63">
        <v>149.985635</v>
      </c>
      <c r="H53" s="63">
        <v>139.00735073000001</v>
      </c>
      <c r="I53" s="63">
        <v>3.9791399999999999E-3</v>
      </c>
      <c r="J53" s="63">
        <v>0</v>
      </c>
      <c r="K53" s="62"/>
      <c r="L53" s="63">
        <f t="shared" si="0"/>
        <v>0</v>
      </c>
      <c r="M53" s="63">
        <f t="shared" si="1"/>
        <v>0</v>
      </c>
    </row>
    <row r="54" spans="1:13" ht="12.75">
      <c r="A54" s="59"/>
      <c r="B54" s="59"/>
      <c r="C54" s="59"/>
      <c r="D54" s="58"/>
      <c r="E54" s="57" t="s">
        <v>298</v>
      </c>
      <c r="F54" s="57"/>
      <c r="G54" s="56">
        <v>30.035733</v>
      </c>
      <c r="H54" s="63">
        <v>46.013871029999997</v>
      </c>
      <c r="I54" s="63">
        <v>42.220012529999991</v>
      </c>
      <c r="J54" s="63">
        <v>42.028771999999989</v>
      </c>
      <c r="K54" s="62"/>
      <c r="L54" s="63">
        <f t="shared" si="0"/>
        <v>91.339352806457399</v>
      </c>
      <c r="M54" s="63">
        <f t="shared" si="1"/>
        <v>99.547038196959051</v>
      </c>
    </row>
    <row r="55" spans="1:13" ht="12.75">
      <c r="A55" s="59"/>
      <c r="B55" s="59"/>
      <c r="C55" s="59"/>
      <c r="D55" s="58"/>
      <c r="E55" s="57" t="s">
        <v>297</v>
      </c>
      <c r="F55" s="57"/>
      <c r="G55" s="63">
        <v>475</v>
      </c>
      <c r="H55" s="63">
        <v>440.8</v>
      </c>
      <c r="I55" s="63">
        <v>74.000101930000014</v>
      </c>
      <c r="J55" s="63">
        <v>73.987499999999997</v>
      </c>
      <c r="K55" s="62"/>
      <c r="L55" s="63">
        <f t="shared" si="0"/>
        <v>16.784823049001812</v>
      </c>
      <c r="M55" s="63">
        <f t="shared" si="1"/>
        <v>99.982970388321974</v>
      </c>
    </row>
    <row r="56" spans="1:13" s="51" customFormat="1">
      <c r="A56" s="59"/>
      <c r="B56" s="59"/>
      <c r="C56" s="59"/>
      <c r="D56" s="59" t="s">
        <v>296</v>
      </c>
      <c r="E56" s="53"/>
      <c r="F56" s="53"/>
      <c r="G56" s="71">
        <v>3113.1592380000002</v>
      </c>
      <c r="H56" s="71">
        <v>3854.0488479900005</v>
      </c>
      <c r="I56" s="71">
        <v>1774.5316831599998</v>
      </c>
      <c r="J56" s="71">
        <v>1754.44364756</v>
      </c>
      <c r="K56" s="71"/>
      <c r="L56" s="71">
        <f t="shared" si="0"/>
        <v>45.522091617364786</v>
      </c>
      <c r="M56" s="71">
        <f t="shared" si="1"/>
        <v>98.867981012081557</v>
      </c>
    </row>
    <row r="57" spans="1:13" ht="12.75">
      <c r="A57" s="59"/>
      <c r="B57" s="59"/>
      <c r="C57" s="59"/>
      <c r="D57" s="58"/>
      <c r="E57" s="57" t="s">
        <v>295</v>
      </c>
      <c r="F57" s="57"/>
      <c r="G57" s="63">
        <v>2436.517828</v>
      </c>
      <c r="H57" s="63">
        <v>3230.20744702</v>
      </c>
      <c r="I57" s="63">
        <v>1698.8986202999997</v>
      </c>
      <c r="J57" s="63">
        <v>1679.3977968299998</v>
      </c>
      <c r="K57" s="62"/>
      <c r="L57" s="63">
        <f t="shared" si="0"/>
        <v>51.990400752103824</v>
      </c>
      <c r="M57" s="63">
        <f t="shared" si="1"/>
        <v>98.85214907840961</v>
      </c>
    </row>
    <row r="58" spans="1:13" ht="12.75">
      <c r="A58" s="59"/>
      <c r="B58" s="59"/>
      <c r="C58" s="59"/>
      <c r="D58" s="58"/>
      <c r="E58" s="57" t="s">
        <v>294</v>
      </c>
      <c r="F58" s="57"/>
      <c r="G58" s="63">
        <v>190.044905</v>
      </c>
      <c r="H58" s="63">
        <v>175.24489600000001</v>
      </c>
      <c r="I58" s="63">
        <v>6.5291407300000008</v>
      </c>
      <c r="J58" s="63">
        <v>6.5250000000000004</v>
      </c>
      <c r="K58" s="62"/>
      <c r="L58" s="63">
        <f t="shared" si="0"/>
        <v>3.7233609360012401</v>
      </c>
      <c r="M58" s="63">
        <f t="shared" si="1"/>
        <v>99.936580781894094</v>
      </c>
    </row>
    <row r="59" spans="1:13" ht="12.75">
      <c r="A59" s="59"/>
      <c r="B59" s="59"/>
      <c r="C59" s="59"/>
      <c r="D59" s="58"/>
      <c r="E59" s="57" t="s">
        <v>293</v>
      </c>
      <c r="F59" s="57"/>
      <c r="G59" s="63">
        <v>120</v>
      </c>
      <c r="H59" s="63">
        <v>110.6</v>
      </c>
      <c r="I59" s="63">
        <v>37.972788370000004</v>
      </c>
      <c r="J59" s="63">
        <v>37.718233230000003</v>
      </c>
      <c r="K59" s="62"/>
      <c r="L59" s="63">
        <f t="shared" si="0"/>
        <v>34.103285018083184</v>
      </c>
      <c r="M59" s="63">
        <f t="shared" si="1"/>
        <v>99.329638009409109</v>
      </c>
    </row>
    <row r="60" spans="1:13" ht="12.75">
      <c r="A60" s="59"/>
      <c r="B60" s="59"/>
      <c r="C60" s="59"/>
      <c r="D60" s="58"/>
      <c r="E60" s="57" t="s">
        <v>292</v>
      </c>
      <c r="F60" s="57"/>
      <c r="G60" s="63">
        <v>147.792055</v>
      </c>
      <c r="H60" s="63">
        <v>136.292055</v>
      </c>
      <c r="I60" s="63">
        <v>0.14216282</v>
      </c>
      <c r="J60" s="63">
        <v>0</v>
      </c>
      <c r="K60" s="62"/>
      <c r="L60" s="63">
        <f t="shared" si="0"/>
        <v>0</v>
      </c>
      <c r="M60" s="63">
        <f t="shared" si="1"/>
        <v>0</v>
      </c>
    </row>
    <row r="61" spans="1:13" ht="12.75">
      <c r="A61" s="59"/>
      <c r="B61" s="59"/>
      <c r="C61" s="59"/>
      <c r="D61" s="58"/>
      <c r="E61" s="57" t="s">
        <v>291</v>
      </c>
      <c r="F61" s="57"/>
      <c r="G61" s="56">
        <v>98.784110999999996</v>
      </c>
      <c r="H61" s="63">
        <v>91.084110980000005</v>
      </c>
      <c r="I61" s="63">
        <v>30.986357440000003</v>
      </c>
      <c r="J61" s="63">
        <v>30.8026175</v>
      </c>
      <c r="K61" s="62"/>
      <c r="L61" s="63">
        <f t="shared" si="0"/>
        <v>33.817772571512009</v>
      </c>
      <c r="M61" s="63">
        <f t="shared" si="1"/>
        <v>99.407029560167615</v>
      </c>
    </row>
    <row r="62" spans="1:13" ht="12.75">
      <c r="A62" s="59"/>
      <c r="B62" s="59"/>
      <c r="C62" s="59"/>
      <c r="D62" s="58"/>
      <c r="E62" s="57" t="s">
        <v>290</v>
      </c>
      <c r="F62" s="57"/>
      <c r="G62" s="63">
        <v>120.02033900000001</v>
      </c>
      <c r="H62" s="63">
        <v>110.62033898999999</v>
      </c>
      <c r="I62" s="63">
        <v>2.6134999999999999E-3</v>
      </c>
      <c r="J62" s="63">
        <v>0</v>
      </c>
      <c r="K62" s="62"/>
      <c r="L62" s="63">
        <f t="shared" si="0"/>
        <v>0</v>
      </c>
      <c r="M62" s="63">
        <f t="shared" si="1"/>
        <v>0</v>
      </c>
    </row>
    <row r="63" spans="1:13" s="51" customFormat="1">
      <c r="A63" s="59"/>
      <c r="B63" s="59"/>
      <c r="C63" s="59"/>
      <c r="D63" s="59" t="s">
        <v>289</v>
      </c>
      <c r="E63" s="53"/>
      <c r="F63" s="53"/>
      <c r="G63" s="71">
        <v>6714.3932580000001</v>
      </c>
      <c r="H63" s="71">
        <v>5030.7735711299993</v>
      </c>
      <c r="I63" s="71">
        <v>2614.333026849999</v>
      </c>
      <c r="J63" s="71">
        <v>2550.7666760699999</v>
      </c>
      <c r="K63" s="71"/>
      <c r="L63" s="71">
        <f t="shared" si="0"/>
        <v>50.703269387993011</v>
      </c>
      <c r="M63" s="71">
        <f t="shared" si="1"/>
        <v>97.568544247150101</v>
      </c>
    </row>
    <row r="64" spans="1:13" ht="12.75">
      <c r="A64" s="59"/>
      <c r="B64" s="59"/>
      <c r="C64" s="59"/>
      <c r="D64" s="58"/>
      <c r="E64" s="57" t="s">
        <v>288</v>
      </c>
      <c r="F64" s="57"/>
      <c r="G64" s="63">
        <v>1481.7616539999999</v>
      </c>
      <c r="H64" s="63">
        <v>1401.2616542999999</v>
      </c>
      <c r="I64" s="63">
        <v>1376.645747</v>
      </c>
      <c r="J64" s="63">
        <v>1365.01842996</v>
      </c>
      <c r="K64" s="62"/>
      <c r="L64" s="63">
        <f t="shared" si="0"/>
        <v>97.413529141486052</v>
      </c>
      <c r="M64" s="63">
        <f t="shared" si="1"/>
        <v>99.15538786464576</v>
      </c>
    </row>
    <row r="65" spans="1:13" ht="12.75">
      <c r="A65" s="59"/>
      <c r="B65" s="59"/>
      <c r="C65" s="59"/>
      <c r="D65" s="58"/>
      <c r="E65" s="57" t="s">
        <v>287</v>
      </c>
      <c r="F65" s="57"/>
      <c r="G65" s="63">
        <v>49.392054999999999</v>
      </c>
      <c r="H65" s="63">
        <v>221.29257500999998</v>
      </c>
      <c r="I65" s="63">
        <v>33.88382154</v>
      </c>
      <c r="J65" s="63">
        <v>33.814865510000004</v>
      </c>
      <c r="K65" s="62"/>
      <c r="L65" s="63">
        <f t="shared" si="0"/>
        <v>15.280614592908028</v>
      </c>
      <c r="M65" s="63">
        <f t="shared" si="1"/>
        <v>99.796492760066641</v>
      </c>
    </row>
    <row r="66" spans="1:13" ht="12.75">
      <c r="A66" s="59"/>
      <c r="B66" s="59"/>
      <c r="C66" s="59"/>
      <c r="D66" s="58"/>
      <c r="E66" s="57" t="s">
        <v>286</v>
      </c>
      <c r="F66" s="57"/>
      <c r="G66" s="63">
        <v>1068.8350029999999</v>
      </c>
      <c r="H66" s="63">
        <v>728.83500299999992</v>
      </c>
      <c r="I66" s="63">
        <v>512.06720755000003</v>
      </c>
      <c r="J66" s="63">
        <v>489.32617714000003</v>
      </c>
      <c r="K66" s="62"/>
      <c r="L66" s="63">
        <f t="shared" si="0"/>
        <v>67.138127988619672</v>
      </c>
      <c r="M66" s="63">
        <f t="shared" si="1"/>
        <v>95.558975448007089</v>
      </c>
    </row>
    <row r="67" spans="1:13" ht="12.75">
      <c r="A67" s="59"/>
      <c r="B67" s="59"/>
      <c r="C67" s="59"/>
      <c r="D67" s="58"/>
      <c r="E67" s="57" t="s">
        <v>285</v>
      </c>
      <c r="F67" s="57"/>
      <c r="G67" s="63">
        <v>246.96027599999999</v>
      </c>
      <c r="H67" s="63">
        <v>169.50412648999998</v>
      </c>
      <c r="I67" s="63">
        <v>166.49387224</v>
      </c>
      <c r="J67" s="63">
        <v>166.14888986000003</v>
      </c>
      <c r="K67" s="62"/>
      <c r="L67" s="63">
        <f t="shared" si="0"/>
        <v>98.020557552504243</v>
      </c>
      <c r="M67" s="63">
        <f t="shared" si="1"/>
        <v>99.792795749562075</v>
      </c>
    </row>
    <row r="68" spans="1:13" ht="12.75">
      <c r="A68" s="59"/>
      <c r="B68" s="59"/>
      <c r="C68" s="59"/>
      <c r="D68" s="58"/>
      <c r="E68" s="57" t="s">
        <v>284</v>
      </c>
      <c r="F68" s="57"/>
      <c r="G68" s="63">
        <v>270.26558799999998</v>
      </c>
      <c r="H68" s="63">
        <v>258.94590112999998</v>
      </c>
      <c r="I68" s="63">
        <v>178.94386785</v>
      </c>
      <c r="J68" s="63">
        <v>178.93861035</v>
      </c>
      <c r="K68" s="62"/>
      <c r="L68" s="63">
        <f t="shared" si="0"/>
        <v>69.102700436322607</v>
      </c>
      <c r="M68" s="63">
        <f t="shared" si="1"/>
        <v>99.997061927819502</v>
      </c>
    </row>
    <row r="69" spans="1:13" ht="12.75">
      <c r="A69" s="59"/>
      <c r="B69" s="59"/>
      <c r="C69" s="59"/>
      <c r="D69" s="58"/>
      <c r="E69" s="57" t="s">
        <v>283</v>
      </c>
      <c r="F69" s="57"/>
      <c r="G69" s="63">
        <v>101.092055</v>
      </c>
      <c r="H69" s="63">
        <v>190.20672324</v>
      </c>
      <c r="I69" s="63">
        <v>80.026159669999998</v>
      </c>
      <c r="J69" s="63">
        <v>56.634985880000002</v>
      </c>
      <c r="K69" s="62"/>
      <c r="L69" s="63">
        <f t="shared" si="0"/>
        <v>29.775491063235883</v>
      </c>
      <c r="M69" s="63">
        <f t="shared" si="1"/>
        <v>70.770590658783277</v>
      </c>
    </row>
    <row r="70" spans="1:13" ht="12.75">
      <c r="A70" s="59"/>
      <c r="B70" s="59"/>
      <c r="C70" s="59"/>
      <c r="D70" s="58"/>
      <c r="E70" s="57" t="s">
        <v>282</v>
      </c>
      <c r="F70" s="57"/>
      <c r="G70" s="63">
        <v>2335.8525100000002</v>
      </c>
      <c r="H70" s="63">
        <v>1465.05251002</v>
      </c>
      <c r="I70" s="63">
        <v>221.23806765999998</v>
      </c>
      <c r="J70" s="63">
        <v>217.44107430000003</v>
      </c>
      <c r="K70" s="62"/>
      <c r="L70" s="63">
        <f t="shared" si="0"/>
        <v>14.841862173051506</v>
      </c>
      <c r="M70" s="63">
        <f t="shared" si="1"/>
        <v>98.283752249257944</v>
      </c>
    </row>
    <row r="71" spans="1:13" ht="12.75">
      <c r="A71" s="59"/>
      <c r="B71" s="59"/>
      <c r="C71" s="59"/>
      <c r="D71" s="58"/>
      <c r="E71" s="57" t="s">
        <v>281</v>
      </c>
      <c r="F71" s="57"/>
      <c r="G71" s="63">
        <v>49.392054999999999</v>
      </c>
      <c r="H71" s="63">
        <v>33.88108527</v>
      </c>
      <c r="I71" s="63">
        <v>9.7867419099999999</v>
      </c>
      <c r="J71" s="63">
        <v>9.717785880000001</v>
      </c>
      <c r="K71" s="62"/>
      <c r="L71" s="63">
        <f t="shared" si="0"/>
        <v>28.682038377928265</v>
      </c>
      <c r="M71" s="63">
        <f t="shared" si="1"/>
        <v>99.295413829912675</v>
      </c>
    </row>
    <row r="72" spans="1:13" ht="12.75">
      <c r="A72" s="59"/>
      <c r="B72" s="59"/>
      <c r="C72" s="59"/>
      <c r="D72" s="58"/>
      <c r="E72" s="57" t="s">
        <v>280</v>
      </c>
      <c r="F72" s="57"/>
      <c r="G72" s="63">
        <v>1110.8420619999999</v>
      </c>
      <c r="H72" s="63">
        <v>561.79399267000008</v>
      </c>
      <c r="I72" s="63">
        <v>35.247541429999998</v>
      </c>
      <c r="J72" s="63">
        <v>33.725857189999999</v>
      </c>
      <c r="K72" s="62"/>
      <c r="L72" s="63">
        <f t="shared" ref="L72:L135" si="2">IFERROR(+J72/H72*100,"n.a")</f>
        <v>6.0032427598083444</v>
      </c>
      <c r="M72" s="63">
        <f t="shared" ref="M72:M135" si="3">IFERROR(+J72/I72*100,"n.a.")</f>
        <v>95.682864170762102</v>
      </c>
    </row>
    <row r="73" spans="1:13" s="51" customFormat="1">
      <c r="A73" s="59"/>
      <c r="B73" s="59"/>
      <c r="C73" s="59"/>
      <c r="D73" s="59" t="s">
        <v>279</v>
      </c>
      <c r="E73" s="53"/>
      <c r="F73" s="53"/>
      <c r="G73" s="75">
        <v>5331.952131</v>
      </c>
      <c r="H73" s="52">
        <v>4464.8638369399996</v>
      </c>
      <c r="I73" s="52">
        <v>2864.0032479800002</v>
      </c>
      <c r="J73" s="52">
        <v>2860.3825783799998</v>
      </c>
      <c r="K73" s="70"/>
      <c r="L73" s="52">
        <f t="shared" si="2"/>
        <v>64.064273465960085</v>
      </c>
      <c r="M73" s="52">
        <f t="shared" si="3"/>
        <v>99.873580115436184</v>
      </c>
    </row>
    <row r="74" spans="1:13" ht="12.75">
      <c r="A74" s="59"/>
      <c r="B74" s="59"/>
      <c r="C74" s="59"/>
      <c r="D74" s="58"/>
      <c r="E74" s="57" t="s">
        <v>278</v>
      </c>
      <c r="F74" s="57"/>
      <c r="G74" s="63">
        <v>525</v>
      </c>
      <c r="H74" s="63">
        <v>112.36287312</v>
      </c>
      <c r="I74" s="63">
        <v>104.60117559</v>
      </c>
      <c r="J74" s="63">
        <v>104.60117559</v>
      </c>
      <c r="K74" s="62"/>
      <c r="L74" s="63">
        <f t="shared" si="2"/>
        <v>93.092293464487369</v>
      </c>
      <c r="M74" s="63">
        <f t="shared" si="3"/>
        <v>100</v>
      </c>
    </row>
    <row r="75" spans="1:13" s="51" customFormat="1">
      <c r="A75" s="59"/>
      <c r="B75" s="59"/>
      <c r="C75" s="59"/>
      <c r="D75" s="59" t="s">
        <v>119</v>
      </c>
      <c r="E75" s="53"/>
      <c r="F75" s="53"/>
      <c r="G75" s="71">
        <v>8039.5184170000002</v>
      </c>
      <c r="H75" s="71">
        <v>6076.6863505799993</v>
      </c>
      <c r="I75" s="71">
        <v>3505.5400386699989</v>
      </c>
      <c r="J75" s="71">
        <v>3492.8298504599984</v>
      </c>
      <c r="K75" s="71"/>
      <c r="L75" s="71">
        <f t="shared" si="2"/>
        <v>57.479186006146591</v>
      </c>
      <c r="M75" s="71">
        <f t="shared" si="3"/>
        <v>99.637425672798102</v>
      </c>
    </row>
    <row r="76" spans="1:13" ht="12.75">
      <c r="A76" s="59"/>
      <c r="B76" s="59"/>
      <c r="C76" s="59"/>
      <c r="D76" s="58"/>
      <c r="E76" s="57" t="s">
        <v>277</v>
      </c>
      <c r="F76" s="57"/>
      <c r="G76" s="63">
        <v>505.15015299999999</v>
      </c>
      <c r="H76" s="63">
        <v>465.85015256000003</v>
      </c>
      <c r="I76" s="63">
        <v>155.31110903000001</v>
      </c>
      <c r="J76" s="63">
        <v>153.28806078</v>
      </c>
      <c r="K76" s="62"/>
      <c r="L76" s="63">
        <f t="shared" si="2"/>
        <v>32.90501461416973</v>
      </c>
      <c r="M76" s="63">
        <f t="shared" si="3"/>
        <v>98.697422056519315</v>
      </c>
    </row>
    <row r="77" spans="1:13" ht="12.75">
      <c r="A77" s="59"/>
      <c r="B77" s="59"/>
      <c r="C77" s="59"/>
      <c r="D77" s="58"/>
      <c r="E77" s="57" t="s">
        <v>276</v>
      </c>
      <c r="F77" s="57"/>
      <c r="G77" s="63">
        <v>4134.5692140000001</v>
      </c>
      <c r="H77" s="63">
        <v>2421.8599851899999</v>
      </c>
      <c r="I77" s="63">
        <v>1824.3652002700001</v>
      </c>
      <c r="J77" s="63">
        <v>1818.3204885599998</v>
      </c>
      <c r="K77" s="62"/>
      <c r="L77" s="63">
        <f t="shared" si="2"/>
        <v>75.07950499530422</v>
      </c>
      <c r="M77" s="63">
        <f t="shared" si="3"/>
        <v>99.668667670864053</v>
      </c>
    </row>
    <row r="78" spans="1:13" ht="12.75">
      <c r="A78" s="59"/>
      <c r="B78" s="59"/>
      <c r="C78" s="59"/>
      <c r="D78" s="58"/>
      <c r="E78" s="57" t="s">
        <v>275</v>
      </c>
      <c r="F78" s="57"/>
      <c r="G78" s="63">
        <v>157.00895700000001</v>
      </c>
      <c r="H78" s="63">
        <v>1.6038439899999999</v>
      </c>
      <c r="I78" s="63">
        <v>0</v>
      </c>
      <c r="J78" s="63">
        <v>0</v>
      </c>
      <c r="K78" s="62"/>
      <c r="L78" s="63">
        <f t="shared" si="2"/>
        <v>0</v>
      </c>
      <c r="M78" s="63" t="str">
        <f t="shared" si="3"/>
        <v>n.a.</v>
      </c>
    </row>
    <row r="79" spans="1:13" ht="12.75">
      <c r="A79" s="59"/>
      <c r="B79" s="59"/>
      <c r="C79" s="59"/>
      <c r="D79" s="58"/>
      <c r="E79" s="57" t="s">
        <v>274</v>
      </c>
      <c r="F79" s="57"/>
      <c r="G79" s="63">
        <v>168.996759</v>
      </c>
      <c r="H79" s="63">
        <v>277.84675898999996</v>
      </c>
      <c r="I79" s="63">
        <v>4.2994144000000007</v>
      </c>
      <c r="J79" s="63">
        <v>4.2994144000000007</v>
      </c>
      <c r="K79" s="62"/>
      <c r="L79" s="63">
        <f t="shared" si="2"/>
        <v>1.5474049132798204</v>
      </c>
      <c r="M79" s="63">
        <f t="shared" si="3"/>
        <v>100</v>
      </c>
    </row>
    <row r="80" spans="1:13" ht="12.75">
      <c r="A80" s="59"/>
      <c r="B80" s="59"/>
      <c r="C80" s="59"/>
      <c r="D80" s="58"/>
      <c r="E80" s="57" t="s">
        <v>273</v>
      </c>
      <c r="F80" s="57"/>
      <c r="G80" s="63">
        <v>1271.9446029999999</v>
      </c>
      <c r="H80" s="63">
        <v>1544.61579041</v>
      </c>
      <c r="I80" s="63">
        <v>479.23296161000002</v>
      </c>
      <c r="J80" s="63">
        <v>475.79937341000004</v>
      </c>
      <c r="K80" s="62"/>
      <c r="L80" s="63">
        <f t="shared" si="2"/>
        <v>30.80373620184892</v>
      </c>
      <c r="M80" s="63">
        <f t="shared" si="3"/>
        <v>99.283524199073298</v>
      </c>
    </row>
    <row r="81" spans="1:13" ht="12.75">
      <c r="A81" s="59"/>
      <c r="B81" s="59"/>
      <c r="C81" s="59"/>
      <c r="D81" s="58"/>
      <c r="E81" s="57" t="s">
        <v>272</v>
      </c>
      <c r="F81" s="57"/>
      <c r="G81" s="63">
        <v>191.07502099999999</v>
      </c>
      <c r="H81" s="63">
        <v>126.175021</v>
      </c>
      <c r="I81" s="63">
        <v>118.501521</v>
      </c>
      <c r="J81" s="63">
        <v>118.29627000000001</v>
      </c>
      <c r="K81" s="62"/>
      <c r="L81" s="63">
        <f t="shared" si="2"/>
        <v>93.755696700062373</v>
      </c>
      <c r="M81" s="63">
        <f t="shared" si="3"/>
        <v>99.826794628230985</v>
      </c>
    </row>
    <row r="82" spans="1:13" ht="12.75">
      <c r="A82" s="59"/>
      <c r="B82" s="59"/>
      <c r="C82" s="59"/>
      <c r="D82" s="58"/>
      <c r="E82" s="57" t="s">
        <v>271</v>
      </c>
      <c r="F82" s="57"/>
      <c r="G82" s="74">
        <v>628.03583000000003</v>
      </c>
      <c r="H82" s="63">
        <v>578.93583000000024</v>
      </c>
      <c r="I82" s="63">
        <v>571.69913363000023</v>
      </c>
      <c r="J82" s="63">
        <v>571.69913363000023</v>
      </c>
      <c r="K82" s="73"/>
      <c r="L82" s="63">
        <f t="shared" si="2"/>
        <v>98.75000025995972</v>
      </c>
      <c r="M82" s="63">
        <f t="shared" si="3"/>
        <v>100</v>
      </c>
    </row>
    <row r="83" spans="1:13" ht="12.75">
      <c r="A83" s="54"/>
      <c r="B83" s="59"/>
      <c r="C83" s="59"/>
      <c r="D83" s="58"/>
      <c r="E83" s="57" t="s">
        <v>270</v>
      </c>
      <c r="F83" s="57"/>
      <c r="G83" s="56">
        <v>678.03583000000003</v>
      </c>
      <c r="H83" s="63">
        <v>500.94691838</v>
      </c>
      <c r="I83" s="63">
        <v>342.04611312999998</v>
      </c>
      <c r="J83" s="63">
        <v>341.04252408000002</v>
      </c>
      <c r="K83" s="62"/>
      <c r="L83" s="63">
        <f t="shared" si="2"/>
        <v>68.079573217635343</v>
      </c>
      <c r="M83" s="63">
        <f t="shared" si="3"/>
        <v>99.706592470583473</v>
      </c>
    </row>
    <row r="84" spans="1:13" ht="12.75">
      <c r="A84" s="54"/>
      <c r="B84" s="59"/>
      <c r="C84" s="59"/>
      <c r="D84" s="58"/>
      <c r="E84" s="57" t="s">
        <v>269</v>
      </c>
      <c r="F84" s="57"/>
      <c r="G84" s="63">
        <v>304.70204999999999</v>
      </c>
      <c r="H84" s="63">
        <v>158.85205005999998</v>
      </c>
      <c r="I84" s="63">
        <v>10.0845856</v>
      </c>
      <c r="J84" s="63">
        <v>10.0845856</v>
      </c>
      <c r="K84" s="62"/>
      <c r="L84" s="63">
        <f t="shared" si="2"/>
        <v>6.3484138833530661</v>
      </c>
      <c r="M84" s="63">
        <f t="shared" si="3"/>
        <v>100</v>
      </c>
    </row>
    <row r="85" spans="1:13" ht="12.75">
      <c r="A85" s="54"/>
      <c r="B85" s="59"/>
      <c r="C85" s="53" t="s">
        <v>268</v>
      </c>
      <c r="D85" s="53"/>
      <c r="E85" s="53"/>
      <c r="F85" s="53"/>
      <c r="G85" s="71">
        <v>3104.0922740000001</v>
      </c>
      <c r="H85" s="71">
        <v>2755.0480119260001</v>
      </c>
      <c r="I85" s="71">
        <v>798.23868864000008</v>
      </c>
      <c r="J85" s="71">
        <v>798.21814065000012</v>
      </c>
      <c r="K85" s="69"/>
      <c r="L85" s="71">
        <f t="shared" si="2"/>
        <v>28.972930315358873</v>
      </c>
      <c r="M85" s="71">
        <f t="shared" si="3"/>
        <v>99.997425833864938</v>
      </c>
    </row>
    <row r="86" spans="1:13" ht="12.75">
      <c r="A86" s="54"/>
      <c r="B86" s="59"/>
      <c r="C86" s="59"/>
      <c r="D86" s="58" t="s">
        <v>20</v>
      </c>
      <c r="E86" s="57"/>
      <c r="F86" s="57"/>
      <c r="G86" s="63">
        <v>205.16002</v>
      </c>
      <c r="H86" s="63">
        <v>184.80401800000001</v>
      </c>
      <c r="I86" s="63">
        <v>3.0421751800000001</v>
      </c>
      <c r="J86" s="63">
        <v>3.0216271899999998</v>
      </c>
      <c r="K86" s="62"/>
      <c r="L86" s="63">
        <f t="shared" si="2"/>
        <v>1.6350440984459547</v>
      </c>
      <c r="M86" s="63">
        <f t="shared" si="3"/>
        <v>99.32456256513143</v>
      </c>
    </row>
    <row r="87" spans="1:13" ht="12.75">
      <c r="A87" s="54"/>
      <c r="B87" s="59"/>
      <c r="C87" s="59"/>
      <c r="D87" s="58" t="s">
        <v>126</v>
      </c>
      <c r="E87" s="57"/>
      <c r="F87" s="57"/>
      <c r="G87" s="63">
        <v>2432.7675009999998</v>
      </c>
      <c r="H87" s="63">
        <v>2114.7675009999998</v>
      </c>
      <c r="I87" s="63">
        <v>779.66251346000001</v>
      </c>
      <c r="J87" s="63">
        <v>779.66251346000001</v>
      </c>
      <c r="K87" s="62"/>
      <c r="L87" s="63">
        <f t="shared" si="2"/>
        <v>36.867528609708863</v>
      </c>
      <c r="M87" s="63">
        <f t="shared" si="3"/>
        <v>100</v>
      </c>
    </row>
    <row r="88" spans="1:13" s="51" customFormat="1">
      <c r="A88" s="59"/>
      <c r="B88" s="54"/>
      <c r="C88" s="59"/>
      <c r="D88" s="58" t="s">
        <v>267</v>
      </c>
      <c r="E88" s="57"/>
      <c r="F88" s="57"/>
      <c r="G88" s="72">
        <v>466.16475300000002</v>
      </c>
      <c r="H88" s="72">
        <v>455.47649292599999</v>
      </c>
      <c r="I88" s="72">
        <v>15.534000000000001</v>
      </c>
      <c r="J88" s="72">
        <v>15.534000000000001</v>
      </c>
      <c r="K88" s="72" t="e">
        <f>#REF!</f>
        <v>#REF!</v>
      </c>
      <c r="L88" s="72">
        <f t="shared" si="2"/>
        <v>3.4104943375252885</v>
      </c>
      <c r="M88" s="72">
        <f t="shared" si="3"/>
        <v>100</v>
      </c>
    </row>
    <row r="89" spans="1:13" s="51" customFormat="1">
      <c r="A89" s="54"/>
      <c r="B89" s="54"/>
      <c r="C89" s="53" t="s">
        <v>266</v>
      </c>
      <c r="D89" s="53"/>
      <c r="E89" s="53"/>
      <c r="F89" s="53"/>
      <c r="G89" s="52">
        <v>175.543589</v>
      </c>
      <c r="H89" s="52">
        <v>75.543588999999997</v>
      </c>
      <c r="I89" s="52">
        <v>3.6625770000000002</v>
      </c>
      <c r="J89" s="52">
        <v>3.6625770000000002</v>
      </c>
      <c r="K89" s="52">
        <f>K90</f>
        <v>6</v>
      </c>
      <c r="L89" s="52">
        <f t="shared" si="2"/>
        <v>4.8482962597924759</v>
      </c>
      <c r="M89" s="52">
        <f t="shared" si="3"/>
        <v>100</v>
      </c>
    </row>
    <row r="90" spans="1:13" ht="12.75">
      <c r="A90" s="59"/>
      <c r="B90" s="59"/>
      <c r="C90" s="59"/>
      <c r="D90" s="58" t="s">
        <v>265</v>
      </c>
      <c r="E90" s="57"/>
      <c r="F90" s="57"/>
      <c r="G90" s="63">
        <v>175.543589</v>
      </c>
      <c r="H90" s="63">
        <v>75.543588999999997</v>
      </c>
      <c r="I90" s="63">
        <v>3.6625770000000002</v>
      </c>
      <c r="J90" s="63">
        <v>3.6625770000000002</v>
      </c>
      <c r="K90" s="63">
        <v>6</v>
      </c>
      <c r="L90" s="63">
        <f t="shared" si="2"/>
        <v>4.8482962597924759</v>
      </c>
      <c r="M90" s="63">
        <f t="shared" si="3"/>
        <v>100</v>
      </c>
    </row>
    <row r="91" spans="1:13" s="51" customFormat="1">
      <c r="A91" s="54"/>
      <c r="B91" s="59" t="s">
        <v>264</v>
      </c>
      <c r="C91" s="59"/>
      <c r="D91" s="59"/>
      <c r="E91" s="53"/>
      <c r="F91" s="53"/>
      <c r="G91" s="52">
        <v>391.74326269543207</v>
      </c>
      <c r="H91" s="52">
        <v>388.21816760204547</v>
      </c>
      <c r="I91" s="52">
        <v>210.17440514376483</v>
      </c>
      <c r="J91" s="52">
        <v>139.40539506015969</v>
      </c>
      <c r="K91" s="52"/>
      <c r="L91" s="52">
        <f t="shared" si="2"/>
        <v>35.909034325014204</v>
      </c>
      <c r="M91" s="52">
        <f t="shared" si="3"/>
        <v>66.32843564600681</v>
      </c>
    </row>
    <row r="92" spans="1:13" s="51" customFormat="1">
      <c r="A92" s="59"/>
      <c r="B92" s="54"/>
      <c r="C92" s="53" t="s">
        <v>161</v>
      </c>
      <c r="D92" s="53"/>
      <c r="E92" s="53"/>
      <c r="F92" s="53"/>
      <c r="G92" s="71">
        <v>231.8</v>
      </c>
      <c r="H92" s="71">
        <v>228.36936</v>
      </c>
      <c r="I92" s="71">
        <v>132.08201037999999</v>
      </c>
      <c r="J92" s="71">
        <v>69.845915009999999</v>
      </c>
      <c r="K92" s="71"/>
      <c r="L92" s="71">
        <f t="shared" si="2"/>
        <v>30.58462615562788</v>
      </c>
      <c r="M92" s="71">
        <f t="shared" si="3"/>
        <v>52.880717676126579</v>
      </c>
    </row>
    <row r="93" spans="1:13" ht="12.75">
      <c r="A93" s="59"/>
      <c r="B93" s="59"/>
      <c r="C93" s="59"/>
      <c r="D93" s="58" t="s">
        <v>263</v>
      </c>
      <c r="E93" s="57"/>
      <c r="F93" s="57"/>
      <c r="G93" s="63">
        <v>231.8</v>
      </c>
      <c r="H93" s="63">
        <v>228.36936</v>
      </c>
      <c r="I93" s="63">
        <v>132.08201037999999</v>
      </c>
      <c r="J93" s="63">
        <v>69.845915009999999</v>
      </c>
      <c r="K93" s="55"/>
      <c r="L93" s="63">
        <f t="shared" si="2"/>
        <v>30.58462615562788</v>
      </c>
      <c r="M93" s="63">
        <f t="shared" si="3"/>
        <v>52.880717676126579</v>
      </c>
    </row>
    <row r="94" spans="1:13" s="51" customFormat="1">
      <c r="A94" s="59"/>
      <c r="B94" s="54"/>
      <c r="C94" s="53" t="s">
        <v>205</v>
      </c>
      <c r="D94" s="53"/>
      <c r="E94" s="53"/>
      <c r="F94" s="53"/>
      <c r="G94" s="71">
        <v>159.94326269543225</v>
      </c>
      <c r="H94" s="71">
        <v>159.84880760204553</v>
      </c>
      <c r="I94" s="71">
        <v>78.092394763764801</v>
      </c>
      <c r="J94" s="71">
        <v>69.559480050159721</v>
      </c>
      <c r="K94" s="71"/>
      <c r="L94" s="71">
        <f t="shared" si="2"/>
        <v>43.515795390437177</v>
      </c>
      <c r="M94" s="71">
        <f t="shared" si="3"/>
        <v>89.073308944593421</v>
      </c>
    </row>
    <row r="95" spans="1:13" ht="12.75">
      <c r="A95" s="59"/>
      <c r="B95" s="59"/>
      <c r="C95" s="59"/>
      <c r="D95" s="58" t="s">
        <v>262</v>
      </c>
      <c r="E95" s="57"/>
      <c r="F95" s="57"/>
      <c r="G95" s="63">
        <v>159.94326269543225</v>
      </c>
      <c r="H95" s="63">
        <v>159.84880760204553</v>
      </c>
      <c r="I95" s="63">
        <v>78.092394763764801</v>
      </c>
      <c r="J95" s="63">
        <v>69.559480050159721</v>
      </c>
      <c r="K95" s="55"/>
      <c r="L95" s="63">
        <f t="shared" si="2"/>
        <v>43.515795390437177</v>
      </c>
      <c r="M95" s="63">
        <f t="shared" si="3"/>
        <v>89.073308944593421</v>
      </c>
    </row>
    <row r="96" spans="1:13" s="51" customFormat="1">
      <c r="A96" s="68" t="s">
        <v>261</v>
      </c>
      <c r="B96" s="68"/>
      <c r="C96" s="68"/>
      <c r="D96" s="68"/>
      <c r="E96" s="61"/>
      <c r="F96" s="61"/>
      <c r="G96" s="60">
        <v>16046.654263399967</v>
      </c>
      <c r="H96" s="60">
        <v>14057.363036805933</v>
      </c>
      <c r="I96" s="60">
        <v>7282.7109539140083</v>
      </c>
      <c r="J96" s="60">
        <v>6754.3123676260084</v>
      </c>
      <c r="K96" s="60">
        <f>K97</f>
        <v>0</v>
      </c>
      <c r="L96" s="60">
        <f t="shared" si="2"/>
        <v>48.048217506664756</v>
      </c>
      <c r="M96" s="60">
        <f t="shared" si="3"/>
        <v>92.744479499024763</v>
      </c>
    </row>
    <row r="97" spans="1:13" s="51" customFormat="1">
      <c r="A97" s="59"/>
      <c r="B97" s="59" t="s">
        <v>260</v>
      </c>
      <c r="C97" s="59"/>
      <c r="D97" s="59"/>
      <c r="E97" s="53"/>
      <c r="F97" s="53"/>
      <c r="G97" s="52">
        <v>16046.654263399967</v>
      </c>
      <c r="H97" s="52">
        <v>14057.363036805933</v>
      </c>
      <c r="I97" s="52">
        <v>7282.7109539140083</v>
      </c>
      <c r="J97" s="52">
        <v>6754.3123676260084</v>
      </c>
      <c r="K97" s="52">
        <f>K98+K114</f>
        <v>0</v>
      </c>
      <c r="L97" s="52">
        <f t="shared" si="2"/>
        <v>48.048217506664756</v>
      </c>
      <c r="M97" s="52">
        <f t="shared" si="3"/>
        <v>92.744479499024763</v>
      </c>
    </row>
    <row r="98" spans="1:13" s="51" customFormat="1">
      <c r="A98" s="54"/>
      <c r="B98" s="54"/>
      <c r="C98" s="53" t="s">
        <v>173</v>
      </c>
      <c r="D98" s="53"/>
      <c r="E98" s="53"/>
      <c r="F98" s="53"/>
      <c r="G98" s="52">
        <v>8856.5752659999998</v>
      </c>
      <c r="H98" s="52">
        <v>7371.0074252899976</v>
      </c>
      <c r="I98" s="52">
        <v>4095.4987145400005</v>
      </c>
      <c r="J98" s="52">
        <v>3743.7186559700003</v>
      </c>
      <c r="K98" s="52">
        <f>K99+K102+K107+K112</f>
        <v>0</v>
      </c>
      <c r="L98" s="52">
        <f t="shared" si="2"/>
        <v>50.789782725292952</v>
      </c>
      <c r="M98" s="52">
        <f t="shared" si="3"/>
        <v>91.410568453578151</v>
      </c>
    </row>
    <row r="99" spans="1:13" s="51" customFormat="1">
      <c r="A99" s="59"/>
      <c r="B99" s="59"/>
      <c r="C99" s="59"/>
      <c r="D99" s="59" t="s">
        <v>120</v>
      </c>
      <c r="E99" s="53"/>
      <c r="F99" s="53"/>
      <c r="G99" s="52">
        <v>1097.9582869999999</v>
      </c>
      <c r="H99" s="52">
        <v>1677.9582870000004</v>
      </c>
      <c r="I99" s="52">
        <v>1575.6712126500004</v>
      </c>
      <c r="J99" s="52">
        <v>1477.8795936800002</v>
      </c>
      <c r="K99" s="52">
        <f>SUM(K100:K101)</f>
        <v>0</v>
      </c>
      <c r="L99" s="52">
        <f t="shared" si="2"/>
        <v>88.076062744222426</v>
      </c>
      <c r="M99" s="52">
        <f t="shared" si="3"/>
        <v>93.793653258059337</v>
      </c>
    </row>
    <row r="100" spans="1:13" ht="12.75">
      <c r="A100" s="59"/>
      <c r="B100" s="59"/>
      <c r="C100" s="59"/>
      <c r="D100" s="58"/>
      <c r="E100" s="57" t="s">
        <v>259</v>
      </c>
      <c r="F100" s="57"/>
      <c r="G100" s="62">
        <v>435.42259100000001</v>
      </c>
      <c r="H100" s="62">
        <v>384.122591</v>
      </c>
      <c r="I100" s="62">
        <v>306.14316958999996</v>
      </c>
      <c r="J100" s="62">
        <v>304.04395282999997</v>
      </c>
      <c r="K100" s="62"/>
      <c r="L100" s="62">
        <f t="shared" si="2"/>
        <v>79.152843377024908</v>
      </c>
      <c r="M100" s="62">
        <f t="shared" si="3"/>
        <v>99.314302271446607</v>
      </c>
    </row>
    <row r="101" spans="1:13" ht="12.75">
      <c r="A101" s="59"/>
      <c r="B101" s="59"/>
      <c r="C101" s="59"/>
      <c r="D101" s="58"/>
      <c r="E101" s="57" t="s">
        <v>258</v>
      </c>
      <c r="F101" s="57"/>
      <c r="G101" s="62">
        <v>662.53569600000003</v>
      </c>
      <c r="H101" s="62">
        <v>1293.8356960000001</v>
      </c>
      <c r="I101" s="62">
        <v>1269.5280430600001</v>
      </c>
      <c r="J101" s="62">
        <v>1173.8356408500001</v>
      </c>
      <c r="K101" s="62"/>
      <c r="L101" s="62">
        <f t="shared" si="2"/>
        <v>90.725247763607854</v>
      </c>
      <c r="M101" s="62">
        <f t="shared" si="3"/>
        <v>92.462364046772194</v>
      </c>
    </row>
    <row r="102" spans="1:13" s="51" customFormat="1">
      <c r="A102" s="59"/>
      <c r="B102" s="59"/>
      <c r="C102" s="59"/>
      <c r="D102" s="59" t="s">
        <v>210</v>
      </c>
      <c r="E102" s="53"/>
      <c r="F102" s="53"/>
      <c r="G102" s="52">
        <v>483.51039700000001</v>
      </c>
      <c r="H102" s="52">
        <v>599.63582178000001</v>
      </c>
      <c r="I102" s="52">
        <v>134.22253217999997</v>
      </c>
      <c r="J102" s="52">
        <v>129.31919313999998</v>
      </c>
      <c r="K102" s="52"/>
      <c r="L102" s="52">
        <f t="shared" si="2"/>
        <v>21.566288811118728</v>
      </c>
      <c r="M102" s="52">
        <f t="shared" si="3"/>
        <v>96.346858489136281</v>
      </c>
    </row>
    <row r="103" spans="1:13" s="51" customFormat="1">
      <c r="A103" s="59"/>
      <c r="B103" s="59"/>
      <c r="C103" s="59"/>
      <c r="D103" s="58"/>
      <c r="E103" s="57" t="s">
        <v>257</v>
      </c>
      <c r="F103" s="57"/>
      <c r="G103" s="62">
        <v>108.05457699999999</v>
      </c>
      <c r="H103" s="62">
        <v>271.91475343000002</v>
      </c>
      <c r="I103" s="62">
        <v>73.287731460000003</v>
      </c>
      <c r="J103" s="62">
        <v>72.096649420000006</v>
      </c>
      <c r="K103" s="62"/>
      <c r="L103" s="62">
        <f t="shared" si="2"/>
        <v>26.514430905478655</v>
      </c>
      <c r="M103" s="62">
        <f t="shared" si="3"/>
        <v>98.374786589416971</v>
      </c>
    </row>
    <row r="104" spans="1:13" ht="12.75">
      <c r="A104" s="59"/>
      <c r="B104" s="59"/>
      <c r="C104" s="59"/>
      <c r="D104" s="58"/>
      <c r="E104" s="57" t="s">
        <v>256</v>
      </c>
      <c r="F104" s="57"/>
      <c r="G104" s="62">
        <v>56.306941999999999</v>
      </c>
      <c r="H104" s="62">
        <v>51.906942000000001</v>
      </c>
      <c r="I104" s="62">
        <v>37.802253999999998</v>
      </c>
      <c r="J104" s="62">
        <v>37.200000000000003</v>
      </c>
      <c r="K104" s="62"/>
      <c r="L104" s="62">
        <f t="shared" si="2"/>
        <v>71.666714637128891</v>
      </c>
      <c r="M104" s="62">
        <f t="shared" si="3"/>
        <v>98.406830449845671</v>
      </c>
    </row>
    <row r="105" spans="1:13" ht="12.75">
      <c r="A105" s="59"/>
      <c r="B105" s="59"/>
      <c r="C105" s="59"/>
      <c r="D105" s="58"/>
      <c r="E105" s="57" t="s">
        <v>255</v>
      </c>
      <c r="F105" s="57"/>
      <c r="G105" s="62">
        <v>69.148877999999996</v>
      </c>
      <c r="H105" s="62">
        <v>53.003328909999993</v>
      </c>
      <c r="I105" s="62">
        <v>20.730191399999999</v>
      </c>
      <c r="J105" s="62">
        <v>19.990583399999998</v>
      </c>
      <c r="K105" s="62"/>
      <c r="L105" s="62">
        <f t="shared" si="2"/>
        <v>37.715712977092707</v>
      </c>
      <c r="M105" s="62">
        <f t="shared" si="3"/>
        <v>96.432218180098417</v>
      </c>
    </row>
    <row r="106" spans="1:13" ht="12.75">
      <c r="A106" s="59"/>
      <c r="B106" s="59"/>
      <c r="C106" s="59"/>
      <c r="D106" s="59"/>
      <c r="E106" s="57" t="s">
        <v>254</v>
      </c>
      <c r="F106" s="57"/>
      <c r="G106" s="56">
        <v>250</v>
      </c>
      <c r="H106" s="56">
        <v>222.81079743999999</v>
      </c>
      <c r="I106" s="56">
        <v>2.4023553199999998</v>
      </c>
      <c r="J106" s="56">
        <v>3.196032E-2</v>
      </c>
      <c r="K106" s="52"/>
      <c r="L106" s="56">
        <f t="shared" si="2"/>
        <v>1.4344152243612204E-2</v>
      </c>
      <c r="M106" s="56">
        <f t="shared" si="3"/>
        <v>1.3303743927438678</v>
      </c>
    </row>
    <row r="107" spans="1:13" s="51" customFormat="1">
      <c r="A107" s="59"/>
      <c r="B107" s="59"/>
      <c r="C107" s="59"/>
      <c r="D107" s="59" t="s">
        <v>253</v>
      </c>
      <c r="E107" s="53"/>
      <c r="F107" s="53"/>
      <c r="G107" s="52">
        <v>5431.7442270000001</v>
      </c>
      <c r="H107" s="52">
        <v>4346.5688955200003</v>
      </c>
      <c r="I107" s="52">
        <v>2052.5712013099997</v>
      </c>
      <c r="J107" s="52">
        <v>1803.4988296499998</v>
      </c>
      <c r="K107" s="52"/>
      <c r="L107" s="52">
        <f t="shared" si="2"/>
        <v>41.492470797112233</v>
      </c>
      <c r="M107" s="52">
        <f t="shared" si="3"/>
        <v>87.86534803269987</v>
      </c>
    </row>
    <row r="108" spans="1:13" ht="12.75">
      <c r="A108" s="59"/>
      <c r="B108" s="59"/>
      <c r="C108" s="59"/>
      <c r="D108" s="58"/>
      <c r="E108" s="57" t="s">
        <v>252</v>
      </c>
      <c r="F108" s="57"/>
      <c r="G108" s="62">
        <v>200.04622499999999</v>
      </c>
      <c r="H108" s="62">
        <v>174.51787614</v>
      </c>
      <c r="I108" s="62">
        <v>10.043534510000001</v>
      </c>
      <c r="J108" s="62">
        <v>9.9830045100000024</v>
      </c>
      <c r="K108" s="62"/>
      <c r="L108" s="62">
        <f t="shared" si="2"/>
        <v>5.7203334872076574</v>
      </c>
      <c r="M108" s="62">
        <f t="shared" si="3"/>
        <v>99.397323721646686</v>
      </c>
    </row>
    <row r="109" spans="1:13" ht="12.75">
      <c r="A109" s="59"/>
      <c r="B109" s="59"/>
      <c r="C109" s="59"/>
      <c r="D109" s="58"/>
      <c r="E109" s="57" t="s">
        <v>251</v>
      </c>
      <c r="F109" s="57"/>
      <c r="G109" s="62">
        <v>283.53386</v>
      </c>
      <c r="H109" s="62">
        <v>373.27901116999999</v>
      </c>
      <c r="I109" s="62">
        <v>224.52891296000001</v>
      </c>
      <c r="J109" s="62">
        <v>220.65430189999998</v>
      </c>
      <c r="K109" s="62"/>
      <c r="L109" s="62">
        <f t="shared" si="2"/>
        <v>59.112432067472675</v>
      </c>
      <c r="M109" s="62">
        <f t="shared" si="3"/>
        <v>98.274337585783314</v>
      </c>
    </row>
    <row r="110" spans="1:13" ht="12.75">
      <c r="A110" s="59"/>
      <c r="B110" s="59"/>
      <c r="C110" s="59"/>
      <c r="D110" s="58"/>
      <c r="E110" s="57" t="s">
        <v>250</v>
      </c>
      <c r="F110" s="57"/>
      <c r="G110" s="62">
        <v>4198.1981169999999</v>
      </c>
      <c r="H110" s="62">
        <v>3165.138117</v>
      </c>
      <c r="I110" s="62">
        <v>1544.4551206499998</v>
      </c>
      <c r="J110" s="62">
        <v>1299.8194732399998</v>
      </c>
      <c r="K110" s="62"/>
      <c r="L110" s="62">
        <f t="shared" si="2"/>
        <v>41.066753651559523</v>
      </c>
      <c r="M110" s="62">
        <f t="shared" si="3"/>
        <v>84.16039131606216</v>
      </c>
    </row>
    <row r="111" spans="1:13" ht="12.75">
      <c r="A111" s="59"/>
      <c r="B111" s="59"/>
      <c r="C111" s="59"/>
      <c r="D111" s="58"/>
      <c r="E111" s="57" t="s">
        <v>249</v>
      </c>
      <c r="F111" s="57"/>
      <c r="G111" s="62">
        <v>749.96602499999995</v>
      </c>
      <c r="H111" s="62">
        <v>633.63389121</v>
      </c>
      <c r="I111" s="62">
        <v>273.54363318999998</v>
      </c>
      <c r="J111" s="62">
        <v>273.04205000000002</v>
      </c>
      <c r="K111" s="62"/>
      <c r="L111" s="62">
        <f t="shared" si="2"/>
        <v>43.091452933269309</v>
      </c>
      <c r="M111" s="62">
        <f t="shared" si="3"/>
        <v>99.816635033997827</v>
      </c>
    </row>
    <row r="112" spans="1:13" s="51" customFormat="1">
      <c r="A112" s="59"/>
      <c r="B112" s="59"/>
      <c r="C112" s="59"/>
      <c r="D112" s="59" t="s">
        <v>119</v>
      </c>
      <c r="E112" s="53"/>
      <c r="F112" s="53"/>
      <c r="G112" s="52">
        <v>1843.362355</v>
      </c>
      <c r="H112" s="52">
        <v>746.84442099</v>
      </c>
      <c r="I112" s="52">
        <v>333.03376839999999</v>
      </c>
      <c r="J112" s="52">
        <v>333.02103949999997</v>
      </c>
      <c r="K112" s="52"/>
      <c r="L112" s="52">
        <f t="shared" si="2"/>
        <v>44.590416710692551</v>
      </c>
      <c r="M112" s="52">
        <f t="shared" si="3"/>
        <v>99.996177895094192</v>
      </c>
    </row>
    <row r="113" spans="1:13" ht="12.75">
      <c r="A113" s="59"/>
      <c r="B113" s="59"/>
      <c r="C113" s="59"/>
      <c r="D113" s="58"/>
      <c r="E113" s="57" t="s">
        <v>248</v>
      </c>
      <c r="F113" s="57"/>
      <c r="G113" s="62">
        <v>1843.362355</v>
      </c>
      <c r="H113" s="62">
        <v>746.84442099</v>
      </c>
      <c r="I113" s="62">
        <v>333.03376839999999</v>
      </c>
      <c r="J113" s="62">
        <v>333.02103949999997</v>
      </c>
      <c r="K113" s="62"/>
      <c r="L113" s="62">
        <f t="shared" si="2"/>
        <v>44.590416710692551</v>
      </c>
      <c r="M113" s="62">
        <f t="shared" si="3"/>
        <v>99.996177895094192</v>
      </c>
    </row>
    <row r="114" spans="1:13" s="51" customFormat="1">
      <c r="A114" s="54"/>
      <c r="B114" s="54"/>
      <c r="C114" s="53" t="s">
        <v>197</v>
      </c>
      <c r="D114" s="53"/>
      <c r="E114" s="53"/>
      <c r="F114" s="53"/>
      <c r="G114" s="52">
        <v>7190.078997400009</v>
      </c>
      <c r="H114" s="52">
        <v>6686.3556115160118</v>
      </c>
      <c r="I114" s="52">
        <v>3187.2122393739978</v>
      </c>
      <c r="J114" s="52">
        <v>3010.593711655998</v>
      </c>
      <c r="K114" s="52"/>
      <c r="L114" s="52">
        <f t="shared" si="2"/>
        <v>45.025928720734008</v>
      </c>
      <c r="M114" s="52">
        <f t="shared" si="3"/>
        <v>94.458526309101728</v>
      </c>
    </row>
    <row r="115" spans="1:13" s="51" customFormat="1">
      <c r="A115" s="59"/>
      <c r="B115" s="59"/>
      <c r="C115" s="59"/>
      <c r="D115" s="59" t="s">
        <v>247</v>
      </c>
      <c r="E115" s="53"/>
      <c r="F115" s="53"/>
      <c r="G115" s="69">
        <v>5052.8706024000003</v>
      </c>
      <c r="H115" s="69">
        <v>4475.2702408059995</v>
      </c>
      <c r="I115" s="69">
        <v>2186.2581765639998</v>
      </c>
      <c r="J115" s="69">
        <v>2131.3771110560001</v>
      </c>
      <c r="K115" s="70"/>
      <c r="L115" s="69">
        <f t="shared" si="2"/>
        <v>47.625662728071092</v>
      </c>
      <c r="M115" s="69">
        <f t="shared" si="3"/>
        <v>97.489726231956169</v>
      </c>
    </row>
    <row r="116" spans="1:13" s="51" customFormat="1">
      <c r="A116" s="59"/>
      <c r="B116" s="59"/>
      <c r="C116" s="59"/>
      <c r="D116" s="59" t="s">
        <v>246</v>
      </c>
      <c r="E116" s="53"/>
      <c r="F116" s="53"/>
      <c r="G116" s="52">
        <v>2137.2083950000001</v>
      </c>
      <c r="H116" s="52">
        <v>2211.08537071</v>
      </c>
      <c r="I116" s="52">
        <v>1000.9540628099998</v>
      </c>
      <c r="J116" s="52">
        <v>879.21660059999965</v>
      </c>
      <c r="K116" s="52"/>
      <c r="L116" s="52">
        <f t="shared" si="2"/>
        <v>39.764027759709478</v>
      </c>
      <c r="M116" s="52">
        <f t="shared" si="3"/>
        <v>87.837857227109524</v>
      </c>
    </row>
    <row r="117" spans="1:13" ht="12.75">
      <c r="A117" s="59"/>
      <c r="B117" s="59"/>
      <c r="C117" s="59"/>
      <c r="D117" s="58"/>
      <c r="E117" s="57" t="s">
        <v>245</v>
      </c>
      <c r="F117" s="57"/>
      <c r="G117" s="62">
        <v>226.242795</v>
      </c>
      <c r="H117" s="62">
        <v>226.242795</v>
      </c>
      <c r="I117" s="62">
        <v>90.864412999999999</v>
      </c>
      <c r="J117" s="62">
        <v>73.364412999999999</v>
      </c>
      <c r="K117" s="62"/>
      <c r="L117" s="62">
        <f t="shared" si="2"/>
        <v>32.4272925464875</v>
      </c>
      <c r="M117" s="62">
        <f t="shared" si="3"/>
        <v>80.740534801011705</v>
      </c>
    </row>
    <row r="118" spans="1:13" ht="12.75">
      <c r="A118" s="59"/>
      <c r="B118" s="59"/>
      <c r="C118" s="59"/>
      <c r="D118" s="58"/>
      <c r="E118" s="57" t="s">
        <v>244</v>
      </c>
      <c r="F118" s="57"/>
      <c r="G118" s="62">
        <v>589.15859399999999</v>
      </c>
      <c r="H118" s="62">
        <v>589.15859399999999</v>
      </c>
      <c r="I118" s="62">
        <v>332.54999186999999</v>
      </c>
      <c r="J118" s="62">
        <v>329.09811523000002</v>
      </c>
      <c r="K118" s="62"/>
      <c r="L118" s="62">
        <f t="shared" si="2"/>
        <v>55.85900275096386</v>
      </c>
      <c r="M118" s="62">
        <f t="shared" si="3"/>
        <v>98.961997677224616</v>
      </c>
    </row>
    <row r="119" spans="1:13" ht="12.75">
      <c r="A119" s="59"/>
      <c r="B119" s="59"/>
      <c r="C119" s="59"/>
      <c r="D119" s="58"/>
      <c r="E119" s="57" t="s">
        <v>243</v>
      </c>
      <c r="F119" s="57"/>
      <c r="G119" s="62">
        <v>192.19294200000002</v>
      </c>
      <c r="H119" s="62">
        <v>203.44520871000003</v>
      </c>
      <c r="I119" s="62">
        <v>91.21579265000004</v>
      </c>
      <c r="J119" s="62">
        <v>89.202791450000007</v>
      </c>
      <c r="K119" s="62"/>
      <c r="L119" s="62">
        <f t="shared" si="2"/>
        <v>43.846100881713902</v>
      </c>
      <c r="M119" s="62">
        <f t="shared" si="3"/>
        <v>97.793143992374183</v>
      </c>
    </row>
    <row r="120" spans="1:13" ht="12.75">
      <c r="A120" s="59"/>
      <c r="B120" s="59"/>
      <c r="C120" s="59"/>
      <c r="D120" s="58"/>
      <c r="E120" s="57" t="s">
        <v>242</v>
      </c>
      <c r="F120" s="57"/>
      <c r="G120" s="62">
        <v>1129.6140640000001</v>
      </c>
      <c r="H120" s="62">
        <v>1192.238773</v>
      </c>
      <c r="I120" s="62">
        <v>486.32386529000013</v>
      </c>
      <c r="J120" s="62">
        <v>387.55128091999995</v>
      </c>
      <c r="K120" s="62"/>
      <c r="L120" s="62">
        <f t="shared" si="2"/>
        <v>32.506179944543703</v>
      </c>
      <c r="M120" s="62">
        <f t="shared" si="3"/>
        <v>79.689957367997749</v>
      </c>
    </row>
    <row r="121" spans="1:13" s="51" customFormat="1">
      <c r="A121" s="68" t="s">
        <v>241</v>
      </c>
      <c r="B121" s="68"/>
      <c r="C121" s="68"/>
      <c r="D121" s="68"/>
      <c r="E121" s="68"/>
      <c r="F121" s="68"/>
      <c r="G121" s="60">
        <v>35442.024526037574</v>
      </c>
      <c r="H121" s="60">
        <v>35800.368630488541</v>
      </c>
      <c r="I121" s="60">
        <v>20039.124379970752</v>
      </c>
      <c r="J121" s="60">
        <v>20022.081642874757</v>
      </c>
      <c r="K121" s="60"/>
      <c r="L121" s="60">
        <f t="shared" si="2"/>
        <v>55.92702647710567</v>
      </c>
      <c r="M121" s="60">
        <f t="shared" si="3"/>
        <v>99.914952685692043</v>
      </c>
    </row>
    <row r="122" spans="1:13" s="51" customFormat="1">
      <c r="A122" s="59"/>
      <c r="B122" s="59" t="s">
        <v>240</v>
      </c>
      <c r="C122" s="59"/>
      <c r="D122" s="59"/>
      <c r="E122" s="53"/>
      <c r="F122" s="53"/>
      <c r="G122" s="52">
        <v>35442.024526037574</v>
      </c>
      <c r="H122" s="52">
        <v>35800.368630488541</v>
      </c>
      <c r="I122" s="52">
        <v>20039.124379970752</v>
      </c>
      <c r="J122" s="52">
        <v>20022.081642874757</v>
      </c>
      <c r="K122" s="52">
        <f>K123+K129</f>
        <v>0</v>
      </c>
      <c r="L122" s="52">
        <f t="shared" si="2"/>
        <v>55.92702647710567</v>
      </c>
      <c r="M122" s="52">
        <f t="shared" si="3"/>
        <v>99.914952685692043</v>
      </c>
    </row>
    <row r="123" spans="1:13" s="51" customFormat="1">
      <c r="A123" s="54"/>
      <c r="B123" s="54"/>
      <c r="C123" s="53" t="s">
        <v>173</v>
      </c>
      <c r="D123" s="53"/>
      <c r="E123" s="53"/>
      <c r="F123" s="53"/>
      <c r="G123" s="52">
        <v>5773.4513589999997</v>
      </c>
      <c r="H123" s="52">
        <v>5774.4495695300011</v>
      </c>
      <c r="I123" s="52">
        <v>2722.0663972800003</v>
      </c>
      <c r="J123" s="52">
        <v>2708.4208763800016</v>
      </c>
      <c r="K123" s="52"/>
      <c r="L123" s="52">
        <f t="shared" si="2"/>
        <v>46.903533293831288</v>
      </c>
      <c r="M123" s="52">
        <f t="shared" si="3"/>
        <v>99.498707272032973</v>
      </c>
    </row>
    <row r="124" spans="1:13" ht="12.75">
      <c r="A124" s="59"/>
      <c r="B124" s="59"/>
      <c r="C124" s="59"/>
      <c r="D124" s="58" t="s">
        <v>239</v>
      </c>
      <c r="E124" s="57"/>
      <c r="F124" s="57"/>
      <c r="G124" s="62">
        <v>1217.0290829999999</v>
      </c>
      <c r="H124" s="62">
        <v>1217.0290829999999</v>
      </c>
      <c r="I124" s="62">
        <v>611.71340120000002</v>
      </c>
      <c r="J124" s="62">
        <v>611.71340120000002</v>
      </c>
      <c r="K124" s="55"/>
      <c r="L124" s="62">
        <f t="shared" si="2"/>
        <v>50.262841680998683</v>
      </c>
      <c r="M124" s="62">
        <f t="shared" si="3"/>
        <v>100</v>
      </c>
    </row>
    <row r="125" spans="1:13" ht="12.75">
      <c r="A125" s="59"/>
      <c r="B125" s="59"/>
      <c r="C125" s="59"/>
      <c r="D125" s="58" t="s">
        <v>238</v>
      </c>
      <c r="E125" s="57"/>
      <c r="F125" s="57"/>
      <c r="G125" s="62">
        <v>96.305302999999995</v>
      </c>
      <c r="H125" s="62">
        <v>97.192014</v>
      </c>
      <c r="I125" s="62">
        <v>37.29170088</v>
      </c>
      <c r="J125" s="62">
        <v>34.458001260000003</v>
      </c>
      <c r="K125" s="55"/>
      <c r="L125" s="62">
        <f t="shared" si="2"/>
        <v>35.45353145989958</v>
      </c>
      <c r="M125" s="62">
        <f t="shared" si="3"/>
        <v>92.401259387126146</v>
      </c>
    </row>
    <row r="126" spans="1:13" ht="12.75">
      <c r="A126" s="59"/>
      <c r="B126" s="59"/>
      <c r="C126" s="59"/>
      <c r="D126" s="58" t="s">
        <v>237</v>
      </c>
      <c r="E126" s="57"/>
      <c r="F126" s="57"/>
      <c r="G126" s="62">
        <v>1365.606802</v>
      </c>
      <c r="H126" s="62">
        <v>1365.7183015299997</v>
      </c>
      <c r="I126" s="62">
        <v>578.46944558000018</v>
      </c>
      <c r="J126" s="62">
        <v>578.46944558000018</v>
      </c>
      <c r="K126" s="55"/>
      <c r="L126" s="62">
        <f t="shared" si="2"/>
        <v>42.356424815567529</v>
      </c>
      <c r="M126" s="62">
        <f t="shared" si="3"/>
        <v>100</v>
      </c>
    </row>
    <row r="127" spans="1:13" ht="12.75">
      <c r="A127" s="59"/>
      <c r="B127" s="59"/>
      <c r="C127" s="59"/>
      <c r="D127" s="58" t="s">
        <v>236</v>
      </c>
      <c r="E127" s="57"/>
      <c r="F127" s="57"/>
      <c r="G127" s="62">
        <v>705.20382199999995</v>
      </c>
      <c r="H127" s="62">
        <v>705.20382199999995</v>
      </c>
      <c r="I127" s="62">
        <v>192.14829062000001</v>
      </c>
      <c r="J127" s="62">
        <v>181.33646934000001</v>
      </c>
      <c r="K127" s="55"/>
      <c r="L127" s="62">
        <f t="shared" si="2"/>
        <v>25.714050843587177</v>
      </c>
      <c r="M127" s="62">
        <f t="shared" si="3"/>
        <v>94.373188933862608</v>
      </c>
    </row>
    <row r="128" spans="1:13" ht="12.75">
      <c r="A128" s="59"/>
      <c r="B128" s="59"/>
      <c r="C128" s="59"/>
      <c r="D128" s="58" t="s">
        <v>235</v>
      </c>
      <c r="E128" s="57"/>
      <c r="F128" s="57"/>
      <c r="G128" s="62">
        <v>2389.306349</v>
      </c>
      <c r="H128" s="62">
        <v>2389.306349</v>
      </c>
      <c r="I128" s="62">
        <v>1302.4435590000001</v>
      </c>
      <c r="J128" s="62">
        <v>1302.4435590000001</v>
      </c>
      <c r="K128" s="55"/>
      <c r="L128" s="62">
        <f t="shared" si="2"/>
        <v>54.511367265445628</v>
      </c>
      <c r="M128" s="62">
        <f t="shared" si="3"/>
        <v>100</v>
      </c>
    </row>
    <row r="129" spans="1:13" s="51" customFormat="1">
      <c r="A129" s="54"/>
      <c r="B129" s="54"/>
      <c r="C129" s="67" t="s">
        <v>234</v>
      </c>
      <c r="D129" s="53"/>
      <c r="E129" s="53"/>
      <c r="F129" s="53"/>
      <c r="G129" s="52">
        <v>29668.573167037575</v>
      </c>
      <c r="H129" s="52">
        <v>30025.919060958535</v>
      </c>
      <c r="I129" s="52">
        <v>17317.057982690745</v>
      </c>
      <c r="J129" s="52">
        <v>17313.660766494744</v>
      </c>
      <c r="K129" s="52">
        <f>K130+K131+K133+K134+K135</f>
        <v>0</v>
      </c>
      <c r="L129" s="52">
        <f t="shared" si="2"/>
        <v>57.662384060066906</v>
      </c>
      <c r="M129" s="52">
        <f t="shared" si="3"/>
        <v>99.980382255465116</v>
      </c>
    </row>
    <row r="130" spans="1:13" ht="12.75">
      <c r="A130" s="59"/>
      <c r="B130" s="59"/>
      <c r="C130" s="59"/>
      <c r="D130" s="58" t="s">
        <v>233</v>
      </c>
      <c r="E130" s="57"/>
      <c r="F130" s="57"/>
      <c r="G130" s="62">
        <v>5644.5631656039741</v>
      </c>
      <c r="H130" s="55">
        <v>5635.1356640149261</v>
      </c>
      <c r="I130" s="55">
        <v>3426.6824148587939</v>
      </c>
      <c r="J130" s="55">
        <v>3423.2999871427942</v>
      </c>
      <c r="K130" s="55">
        <v>0</v>
      </c>
      <c r="L130" s="55">
        <f t="shared" si="2"/>
        <v>60.749202703378366</v>
      </c>
      <c r="M130" s="55">
        <f t="shared" si="3"/>
        <v>99.901291473603365</v>
      </c>
    </row>
    <row r="131" spans="1:13" ht="12.75">
      <c r="A131" s="59"/>
      <c r="B131" s="59"/>
      <c r="C131" s="59"/>
      <c r="D131" s="58" t="s">
        <v>232</v>
      </c>
      <c r="E131" s="57"/>
      <c r="F131" s="57"/>
      <c r="G131" s="62">
        <v>6188.6914420000003</v>
      </c>
      <c r="H131" s="55">
        <v>6458.348876160002</v>
      </c>
      <c r="I131" s="55">
        <v>3851.8323268599997</v>
      </c>
      <c r="J131" s="55">
        <v>3851.8175383799999</v>
      </c>
      <c r="K131" s="55">
        <v>0</v>
      </c>
      <c r="L131" s="55">
        <f t="shared" si="2"/>
        <v>59.640902221903644</v>
      </c>
      <c r="M131" s="55">
        <f t="shared" si="3"/>
        <v>99.99961606636154</v>
      </c>
    </row>
    <row r="132" spans="1:13" ht="12.75">
      <c r="A132" s="59"/>
      <c r="B132" s="59"/>
      <c r="C132" s="59"/>
      <c r="D132" s="66"/>
      <c r="E132" s="66" t="s">
        <v>231</v>
      </c>
      <c r="F132" s="66"/>
      <c r="G132" s="62">
        <v>99.804652383145836</v>
      </c>
      <c r="H132" s="62">
        <v>106.76608175850713</v>
      </c>
      <c r="I132" s="62">
        <v>60.816955996960807</v>
      </c>
      <c r="J132" s="62">
        <v>60.816955996960807</v>
      </c>
      <c r="K132" s="62">
        <v>0</v>
      </c>
      <c r="L132" s="62">
        <f t="shared" si="2"/>
        <v>56.962805972894955</v>
      </c>
      <c r="M132" s="62">
        <f t="shared" si="3"/>
        <v>100</v>
      </c>
    </row>
    <row r="133" spans="1:13" ht="12.75">
      <c r="A133" s="59"/>
      <c r="B133" s="59"/>
      <c r="C133" s="59"/>
      <c r="D133" s="58" t="s">
        <v>230</v>
      </c>
      <c r="E133" s="57"/>
      <c r="F133" s="57"/>
      <c r="G133" s="62">
        <v>16724.491340433593</v>
      </c>
      <c r="H133" s="55">
        <v>16724.491340433593</v>
      </c>
      <c r="I133" s="55">
        <v>9451.1484266919451</v>
      </c>
      <c r="J133" s="55">
        <v>9451.1484266919451</v>
      </c>
      <c r="K133" s="55">
        <v>0</v>
      </c>
      <c r="L133" s="55">
        <f t="shared" si="2"/>
        <v>56.51082735080012</v>
      </c>
      <c r="M133" s="55">
        <f t="shared" si="3"/>
        <v>100</v>
      </c>
    </row>
    <row r="134" spans="1:13" ht="12.75">
      <c r="A134" s="59"/>
      <c r="B134" s="59"/>
      <c r="C134" s="59"/>
      <c r="D134" s="58" t="s">
        <v>229</v>
      </c>
      <c r="E134" s="57"/>
      <c r="F134" s="57"/>
      <c r="G134" s="62">
        <v>207.578686</v>
      </c>
      <c r="H134" s="55">
        <v>304.35752470000006</v>
      </c>
      <c r="I134" s="55">
        <v>106.18079628</v>
      </c>
      <c r="J134" s="55">
        <v>106.18079628</v>
      </c>
      <c r="K134" s="55">
        <v>0</v>
      </c>
      <c r="L134" s="55">
        <f t="shared" si="2"/>
        <v>34.886864185355883</v>
      </c>
      <c r="M134" s="55">
        <f t="shared" si="3"/>
        <v>100</v>
      </c>
    </row>
    <row r="135" spans="1:13" ht="12.75">
      <c r="A135" s="59"/>
      <c r="B135" s="59"/>
      <c r="C135" s="59"/>
      <c r="D135" s="58" t="s">
        <v>228</v>
      </c>
      <c r="E135" s="57"/>
      <c r="F135" s="57"/>
      <c r="G135" s="62">
        <v>903.24853299999995</v>
      </c>
      <c r="H135" s="55">
        <v>903.58565564999992</v>
      </c>
      <c r="I135" s="55">
        <v>481.21401800000001</v>
      </c>
      <c r="J135" s="55">
        <v>481.21401800000001</v>
      </c>
      <c r="K135" s="55">
        <v>0</v>
      </c>
      <c r="L135" s="55">
        <f t="shared" si="2"/>
        <v>53.25604883068177</v>
      </c>
      <c r="M135" s="55">
        <f t="shared" si="3"/>
        <v>100</v>
      </c>
    </row>
    <row r="136" spans="1:13" s="51" customFormat="1">
      <c r="A136" s="64" t="s">
        <v>227</v>
      </c>
      <c r="B136" s="61"/>
      <c r="C136" s="64"/>
      <c r="D136" s="64"/>
      <c r="E136" s="64"/>
      <c r="F136" s="64"/>
      <c r="G136" s="60">
        <v>1169.3573697677944</v>
      </c>
      <c r="H136" s="60">
        <v>1410.2226627461484</v>
      </c>
      <c r="I136" s="60">
        <v>1138.840407890724</v>
      </c>
      <c r="J136" s="60">
        <v>1135.3491506132818</v>
      </c>
      <c r="K136" s="60">
        <f>K137</f>
        <v>0</v>
      </c>
      <c r="L136" s="60">
        <f t="shared" ref="L136:L199" si="4">IFERROR(+J136/H136*100,"n.a")</f>
        <v>80.508502707111433</v>
      </c>
      <c r="M136" s="60">
        <f t="shared" ref="M136:M199" si="5">IFERROR(+J136/I136*100,"n.a.")</f>
        <v>99.693437530557205</v>
      </c>
    </row>
    <row r="137" spans="1:13" s="51" customFormat="1">
      <c r="A137" s="59"/>
      <c r="B137" s="59" t="s">
        <v>226</v>
      </c>
      <c r="C137" s="59"/>
      <c r="D137" s="59"/>
      <c r="E137" s="53"/>
      <c r="F137" s="53"/>
      <c r="G137" s="52">
        <v>1169.3573697677944</v>
      </c>
      <c r="H137" s="52">
        <v>1410.2226627461484</v>
      </c>
      <c r="I137" s="52">
        <v>1138.840407890724</v>
      </c>
      <c r="J137" s="52">
        <v>1135.3491506132818</v>
      </c>
      <c r="K137" s="52">
        <f>K140+K138</f>
        <v>0</v>
      </c>
      <c r="L137" s="52">
        <f t="shared" si="4"/>
        <v>80.508502707111433</v>
      </c>
      <c r="M137" s="52">
        <f t="shared" si="5"/>
        <v>99.693437530557205</v>
      </c>
    </row>
    <row r="138" spans="1:13" s="51" customFormat="1">
      <c r="A138" s="54"/>
      <c r="B138" s="54"/>
      <c r="C138" s="53" t="s">
        <v>225</v>
      </c>
      <c r="D138" s="53"/>
      <c r="E138" s="53"/>
      <c r="F138" s="53"/>
      <c r="G138" s="52">
        <v>140</v>
      </c>
      <c r="H138" s="52">
        <v>140</v>
      </c>
      <c r="I138" s="52">
        <v>41.250712999999998</v>
      </c>
      <c r="J138" s="52">
        <v>41.250712999999998</v>
      </c>
      <c r="K138" s="52"/>
      <c r="L138" s="52">
        <f t="shared" si="4"/>
        <v>29.464794999999999</v>
      </c>
      <c r="M138" s="52">
        <f t="shared" si="5"/>
        <v>100</v>
      </c>
    </row>
    <row r="139" spans="1:13" ht="12.75">
      <c r="A139" s="59"/>
      <c r="B139" s="59"/>
      <c r="C139" s="59"/>
      <c r="D139" s="58" t="s">
        <v>224</v>
      </c>
      <c r="E139" s="57"/>
      <c r="F139" s="57"/>
      <c r="G139" s="62">
        <v>140</v>
      </c>
      <c r="H139" s="55">
        <v>140</v>
      </c>
      <c r="I139" s="55">
        <v>41.250712999999998</v>
      </c>
      <c r="J139" s="55">
        <v>41.250712999999998</v>
      </c>
      <c r="K139" s="55"/>
      <c r="L139" s="55">
        <f t="shared" si="4"/>
        <v>29.464794999999999</v>
      </c>
      <c r="M139" s="55">
        <f t="shared" si="5"/>
        <v>100</v>
      </c>
    </row>
    <row r="140" spans="1:13" s="51" customFormat="1">
      <c r="A140" s="54"/>
      <c r="B140" s="54"/>
      <c r="C140" s="53" t="s">
        <v>205</v>
      </c>
      <c r="D140" s="53"/>
      <c r="E140" s="53"/>
      <c r="F140" s="53"/>
      <c r="G140" s="52">
        <v>1029.3573697677944</v>
      </c>
      <c r="H140" s="52">
        <v>1270.2226627461484</v>
      </c>
      <c r="I140" s="52">
        <v>1097.5896948907239</v>
      </c>
      <c r="J140" s="52">
        <v>1094.0984376132817</v>
      </c>
      <c r="K140" s="52">
        <f>K141</f>
        <v>0</v>
      </c>
      <c r="L140" s="52">
        <f t="shared" si="4"/>
        <v>86.134381766414378</v>
      </c>
      <c r="M140" s="52">
        <f t="shared" si="5"/>
        <v>99.681915993408651</v>
      </c>
    </row>
    <row r="141" spans="1:13" ht="12.75">
      <c r="A141" s="59"/>
      <c r="B141" s="59"/>
      <c r="C141" s="59"/>
      <c r="D141" s="58" t="s">
        <v>223</v>
      </c>
      <c r="E141" s="57"/>
      <c r="F141" s="57"/>
      <c r="G141" s="62">
        <v>1029.3573697677944</v>
      </c>
      <c r="H141" s="55">
        <v>1270.2226627461484</v>
      </c>
      <c r="I141" s="55">
        <v>1097.5896948907239</v>
      </c>
      <c r="J141" s="55">
        <v>1094.0984376132817</v>
      </c>
      <c r="K141" s="55"/>
      <c r="L141" s="55">
        <f t="shared" si="4"/>
        <v>86.134381766414378</v>
      </c>
      <c r="M141" s="55">
        <f t="shared" si="5"/>
        <v>99.681915993408651</v>
      </c>
    </row>
    <row r="142" spans="1:13" s="51" customFormat="1">
      <c r="A142" s="64" t="s">
        <v>222</v>
      </c>
      <c r="B142" s="64"/>
      <c r="C142" s="61"/>
      <c r="D142" s="61"/>
      <c r="E142" s="61"/>
      <c r="F142" s="61"/>
      <c r="G142" s="60">
        <v>96702.020730801582</v>
      </c>
      <c r="H142" s="60">
        <v>92110.046475380135</v>
      </c>
      <c r="I142" s="60">
        <v>42407.42798715549</v>
      </c>
      <c r="J142" s="60">
        <v>37666.660579186086</v>
      </c>
      <c r="K142" s="60">
        <f>K143+K157</f>
        <v>0</v>
      </c>
      <c r="L142" s="60">
        <f t="shared" si="4"/>
        <v>40.893107777612414</v>
      </c>
      <c r="M142" s="60">
        <f t="shared" si="5"/>
        <v>88.820903240334914</v>
      </c>
    </row>
    <row r="143" spans="1:13" s="51" customFormat="1">
      <c r="A143" s="59"/>
      <c r="B143" s="59" t="s">
        <v>221</v>
      </c>
      <c r="C143" s="59"/>
      <c r="D143" s="59"/>
      <c r="E143" s="53"/>
      <c r="F143" s="53"/>
      <c r="G143" s="52">
        <v>61722.166375178844</v>
      </c>
      <c r="H143" s="52">
        <v>58601.007092506508</v>
      </c>
      <c r="I143" s="52">
        <v>20036.696538036278</v>
      </c>
      <c r="J143" s="52">
        <v>19011.264262546483</v>
      </c>
      <c r="K143" s="52">
        <f>K148+K151+K146+K144</f>
        <v>0</v>
      </c>
      <c r="L143" s="52">
        <f t="shared" si="4"/>
        <v>32.441872940059952</v>
      </c>
      <c r="M143" s="52">
        <f t="shared" si="5"/>
        <v>94.882228846740361</v>
      </c>
    </row>
    <row r="144" spans="1:13" s="51" customFormat="1">
      <c r="A144" s="54"/>
      <c r="B144" s="54"/>
      <c r="C144" s="53" t="s">
        <v>220</v>
      </c>
      <c r="D144" s="53"/>
      <c r="E144" s="53"/>
      <c r="F144" s="53"/>
      <c r="G144" s="52">
        <v>75</v>
      </c>
      <c r="H144" s="52">
        <v>75</v>
      </c>
      <c r="I144" s="52">
        <v>43.75</v>
      </c>
      <c r="J144" s="52">
        <v>43.75</v>
      </c>
      <c r="K144" s="52"/>
      <c r="L144" s="52">
        <f t="shared" si="4"/>
        <v>58.333333333333336</v>
      </c>
      <c r="M144" s="52">
        <f t="shared" si="5"/>
        <v>100</v>
      </c>
    </row>
    <row r="145" spans="1:13" ht="12.75">
      <c r="A145" s="59"/>
      <c r="B145" s="59"/>
      <c r="C145" s="59"/>
      <c r="D145" s="57" t="s">
        <v>219</v>
      </c>
      <c r="E145" s="57"/>
      <c r="F145" s="57"/>
      <c r="G145" s="63">
        <v>75</v>
      </c>
      <c r="H145" s="55">
        <v>75</v>
      </c>
      <c r="I145" s="55">
        <v>43.75</v>
      </c>
      <c r="J145" s="55">
        <v>43.75</v>
      </c>
      <c r="K145" s="55"/>
      <c r="L145" s="55">
        <f t="shared" si="4"/>
        <v>58.333333333333336</v>
      </c>
      <c r="M145" s="55">
        <f t="shared" si="5"/>
        <v>100</v>
      </c>
    </row>
    <row r="146" spans="1:13" s="51" customFormat="1">
      <c r="A146" s="54"/>
      <c r="B146" s="54"/>
      <c r="C146" s="53" t="s">
        <v>218</v>
      </c>
      <c r="D146" s="53"/>
      <c r="E146" s="53"/>
      <c r="F146" s="53"/>
      <c r="G146" s="52">
        <v>12129.311599000001</v>
      </c>
      <c r="H146" s="52">
        <v>10978.563080699996</v>
      </c>
      <c r="I146" s="52">
        <v>4212.1809075499987</v>
      </c>
      <c r="J146" s="52">
        <v>3992.3835516499989</v>
      </c>
      <c r="K146" s="52"/>
      <c r="L146" s="52">
        <f t="shared" si="4"/>
        <v>36.365264946817099</v>
      </c>
      <c r="M146" s="52">
        <f t="shared" si="5"/>
        <v>94.781863345279632</v>
      </c>
    </row>
    <row r="147" spans="1:13" ht="12.75">
      <c r="A147" s="59"/>
      <c r="B147" s="59"/>
      <c r="C147" s="59"/>
      <c r="D147" s="58" t="s">
        <v>217</v>
      </c>
      <c r="E147" s="57"/>
      <c r="F147" s="57"/>
      <c r="G147" s="63">
        <v>12129.311599000001</v>
      </c>
      <c r="H147" s="55">
        <v>10978.563080699996</v>
      </c>
      <c r="I147" s="55">
        <v>4212.1809075499987</v>
      </c>
      <c r="J147" s="55">
        <v>3992.3835516499989</v>
      </c>
      <c r="K147" s="55"/>
      <c r="L147" s="55">
        <f t="shared" si="4"/>
        <v>36.365264946817099</v>
      </c>
      <c r="M147" s="55">
        <f t="shared" si="5"/>
        <v>94.781863345279632</v>
      </c>
    </row>
    <row r="148" spans="1:13" s="51" customFormat="1">
      <c r="A148" s="54"/>
      <c r="B148" s="54"/>
      <c r="C148" s="53" t="s">
        <v>161</v>
      </c>
      <c r="D148" s="53"/>
      <c r="E148" s="53"/>
      <c r="F148" s="53"/>
      <c r="G148" s="52">
        <v>2769.1264095000001</v>
      </c>
      <c r="H148" s="52">
        <v>3001.6263106500001</v>
      </c>
      <c r="I148" s="52">
        <v>1525.4040087660001</v>
      </c>
      <c r="J148" s="52">
        <v>1464.4257458269999</v>
      </c>
      <c r="K148" s="52">
        <f>K149</f>
        <v>0</v>
      </c>
      <c r="L148" s="52">
        <f t="shared" si="4"/>
        <v>48.787743518608735</v>
      </c>
      <c r="M148" s="52">
        <f t="shared" si="5"/>
        <v>96.002484417991695</v>
      </c>
    </row>
    <row r="149" spans="1:13" ht="12.75">
      <c r="A149" s="59"/>
      <c r="B149" s="59"/>
      <c r="C149" s="59"/>
      <c r="D149" s="58" t="s">
        <v>215</v>
      </c>
      <c r="E149" s="57"/>
      <c r="F149" s="57"/>
      <c r="G149" s="56">
        <v>2769.1264095000001</v>
      </c>
      <c r="H149" s="56">
        <v>3001.6263106500001</v>
      </c>
      <c r="I149" s="56">
        <v>1525.4040087660001</v>
      </c>
      <c r="J149" s="56">
        <v>1464.4257458269999</v>
      </c>
      <c r="K149" s="56"/>
      <c r="L149" s="56">
        <f t="shared" si="4"/>
        <v>48.787743518608735</v>
      </c>
      <c r="M149" s="56">
        <f t="shared" si="5"/>
        <v>96.002484417991695</v>
      </c>
    </row>
    <row r="150" spans="1:13" ht="12.75">
      <c r="A150" s="59"/>
      <c r="B150" s="59"/>
      <c r="C150" s="59"/>
      <c r="D150" s="58"/>
      <c r="E150" s="57" t="s">
        <v>216</v>
      </c>
      <c r="F150" s="57"/>
      <c r="G150" s="63">
        <v>2769.1264095000001</v>
      </c>
      <c r="H150" s="62">
        <v>3001.6263106500001</v>
      </c>
      <c r="I150" s="62">
        <v>1525.4040087660001</v>
      </c>
      <c r="J150" s="62">
        <v>1464.4257458269999</v>
      </c>
      <c r="K150" s="62"/>
      <c r="L150" s="62">
        <f t="shared" si="4"/>
        <v>48.787743518608735</v>
      </c>
      <c r="M150" s="62">
        <f t="shared" si="5"/>
        <v>96.002484417991695</v>
      </c>
    </row>
    <row r="151" spans="1:13" s="51" customFormat="1">
      <c r="A151" s="54"/>
      <c r="B151" s="54"/>
      <c r="C151" s="53" t="s">
        <v>205</v>
      </c>
      <c r="D151" s="53"/>
      <c r="E151" s="53"/>
      <c r="F151" s="53"/>
      <c r="G151" s="52">
        <v>46748.728366678843</v>
      </c>
      <c r="H151" s="52">
        <v>44545.81770115652</v>
      </c>
      <c r="I151" s="52">
        <v>14255.361621720296</v>
      </c>
      <c r="J151" s="52">
        <v>13510.704965069486</v>
      </c>
      <c r="K151" s="52">
        <f>K152</f>
        <v>0</v>
      </c>
      <c r="L151" s="52">
        <f t="shared" si="4"/>
        <v>30.329906739412522</v>
      </c>
      <c r="M151" s="52">
        <f t="shared" si="5"/>
        <v>94.776304688642838</v>
      </c>
    </row>
    <row r="152" spans="1:13" ht="12.75">
      <c r="A152" s="59"/>
      <c r="B152" s="59"/>
      <c r="C152" s="59"/>
      <c r="D152" s="58" t="s">
        <v>215</v>
      </c>
      <c r="E152" s="57"/>
      <c r="F152" s="57"/>
      <c r="G152" s="56">
        <v>46748.728366678843</v>
      </c>
      <c r="H152" s="56">
        <v>44545.81770115652</v>
      </c>
      <c r="I152" s="56">
        <v>14255.361621720296</v>
      </c>
      <c r="J152" s="56">
        <v>13510.704965069486</v>
      </c>
      <c r="K152" s="56">
        <f>SUM(K153:K156)</f>
        <v>0</v>
      </c>
      <c r="L152" s="56">
        <f t="shared" si="4"/>
        <v>30.329906739412522</v>
      </c>
      <c r="M152" s="56">
        <f t="shared" si="5"/>
        <v>94.776304688642838</v>
      </c>
    </row>
    <row r="153" spans="1:13" ht="12.75">
      <c r="A153" s="59"/>
      <c r="B153" s="59"/>
      <c r="C153" s="59"/>
      <c r="D153" s="58"/>
      <c r="E153" s="57" t="s">
        <v>214</v>
      </c>
      <c r="F153" s="57"/>
      <c r="G153" s="63">
        <v>238.72901850503152</v>
      </c>
      <c r="H153" s="62">
        <v>239.2560671249542</v>
      </c>
      <c r="I153" s="62">
        <v>57.96793028740899</v>
      </c>
      <c r="J153" s="62">
        <v>57.955634939882195</v>
      </c>
      <c r="K153" s="62"/>
      <c r="L153" s="62">
        <f t="shared" si="4"/>
        <v>24.223266576397499</v>
      </c>
      <c r="M153" s="62">
        <f t="shared" si="5"/>
        <v>99.978789397058279</v>
      </c>
    </row>
    <row r="154" spans="1:13" ht="12.75">
      <c r="A154" s="59"/>
      <c r="B154" s="59"/>
      <c r="C154" s="59"/>
      <c r="D154" s="58"/>
      <c r="E154" s="57" t="s">
        <v>213</v>
      </c>
      <c r="F154" s="57"/>
      <c r="G154" s="63">
        <v>6011.8000849274022</v>
      </c>
      <c r="H154" s="62">
        <v>6005.3151848610887</v>
      </c>
      <c r="I154" s="62">
        <v>3469.6364638012255</v>
      </c>
      <c r="J154" s="62">
        <v>2724.9921024979021</v>
      </c>
      <c r="K154" s="62"/>
      <c r="L154" s="62">
        <f t="shared" si="4"/>
        <v>45.376337771036326</v>
      </c>
      <c r="M154" s="62">
        <f t="shared" si="5"/>
        <v>78.53825987038671</v>
      </c>
    </row>
    <row r="155" spans="1:13" ht="12.75">
      <c r="A155" s="59"/>
      <c r="B155" s="59"/>
      <c r="C155" s="59"/>
      <c r="D155" s="58"/>
      <c r="E155" s="57" t="s">
        <v>139</v>
      </c>
      <c r="F155" s="57"/>
      <c r="G155" s="63">
        <v>35436.969402000002</v>
      </c>
      <c r="H155" s="62">
        <v>35436.969402000002</v>
      </c>
      <c r="I155" s="62">
        <v>9975.0312900000008</v>
      </c>
      <c r="J155" s="62">
        <v>9975.0312900000008</v>
      </c>
      <c r="K155" s="62"/>
      <c r="L155" s="62">
        <f t="shared" si="4"/>
        <v>28.14865790819298</v>
      </c>
      <c r="M155" s="62">
        <f t="shared" si="5"/>
        <v>100</v>
      </c>
    </row>
    <row r="156" spans="1:13" ht="12.75">
      <c r="A156" s="59"/>
      <c r="B156" s="59"/>
      <c r="C156" s="59"/>
      <c r="D156" s="58"/>
      <c r="E156" s="57" t="s">
        <v>46</v>
      </c>
      <c r="F156" s="57"/>
      <c r="G156" s="63">
        <v>5061.2298612464001</v>
      </c>
      <c r="H156" s="62">
        <v>2864.2770471703843</v>
      </c>
      <c r="I156" s="62">
        <v>752.72593763170403</v>
      </c>
      <c r="J156" s="62">
        <v>752.72593763170403</v>
      </c>
      <c r="K156" s="62"/>
      <c r="L156" s="62">
        <f t="shared" si="4"/>
        <v>26.279788066427479</v>
      </c>
      <c r="M156" s="62">
        <f t="shared" si="5"/>
        <v>100</v>
      </c>
    </row>
    <row r="157" spans="1:13" s="51" customFormat="1">
      <c r="A157" s="59"/>
      <c r="B157" s="59" t="s">
        <v>212</v>
      </c>
      <c r="C157" s="59"/>
      <c r="D157" s="59"/>
      <c r="E157" s="53"/>
      <c r="F157" s="53"/>
      <c r="G157" s="52">
        <v>34979.854355622847</v>
      </c>
      <c r="H157" s="52">
        <v>33509.039382873969</v>
      </c>
      <c r="I157" s="52">
        <v>22370.731449119212</v>
      </c>
      <c r="J157" s="52">
        <v>18655.396316639697</v>
      </c>
      <c r="K157" s="52">
        <f>K158+K167</f>
        <v>0</v>
      </c>
      <c r="L157" s="52">
        <f t="shared" si="4"/>
        <v>55.672727897339328</v>
      </c>
      <c r="M157" s="52">
        <f t="shared" si="5"/>
        <v>83.391981880745362</v>
      </c>
    </row>
    <row r="158" spans="1:13" s="51" customFormat="1">
      <c r="A158" s="54"/>
      <c r="B158" s="54"/>
      <c r="C158" s="53" t="s">
        <v>173</v>
      </c>
      <c r="D158" s="53"/>
      <c r="E158" s="53"/>
      <c r="F158" s="53"/>
      <c r="G158" s="52">
        <v>5738.3550180000002</v>
      </c>
      <c r="H158" s="52">
        <v>4519.4654084499998</v>
      </c>
      <c r="I158" s="52">
        <v>4111.6646862099997</v>
      </c>
      <c r="J158" s="52">
        <v>4040.3188051699999</v>
      </c>
      <c r="K158" s="52">
        <f>K159+K161+K163</f>
        <v>0</v>
      </c>
      <c r="L158" s="52">
        <f t="shared" si="4"/>
        <v>89.398157525796208</v>
      </c>
      <c r="M158" s="52">
        <f t="shared" si="5"/>
        <v>98.264793301864202</v>
      </c>
    </row>
    <row r="159" spans="1:13" s="51" customFormat="1">
      <c r="A159" s="59"/>
      <c r="B159" s="59"/>
      <c r="C159" s="59"/>
      <c r="D159" s="59" t="s">
        <v>120</v>
      </c>
      <c r="E159" s="53"/>
      <c r="F159" s="53"/>
      <c r="G159" s="52">
        <v>1266.331899</v>
      </c>
      <c r="H159" s="52">
        <v>1006.23189901</v>
      </c>
      <c r="I159" s="52">
        <v>969.71182821000002</v>
      </c>
      <c r="J159" s="52">
        <v>900.06302016999996</v>
      </c>
      <c r="K159" s="52">
        <f>K160</f>
        <v>0</v>
      </c>
      <c r="L159" s="52">
        <f t="shared" si="4"/>
        <v>89.448865719278402</v>
      </c>
      <c r="M159" s="52">
        <f t="shared" si="5"/>
        <v>92.817576726008852</v>
      </c>
    </row>
    <row r="160" spans="1:13" ht="12.75">
      <c r="A160" s="59"/>
      <c r="B160" s="59"/>
      <c r="C160" s="59"/>
      <c r="D160" s="58"/>
      <c r="E160" s="57" t="s">
        <v>211</v>
      </c>
      <c r="F160" s="57"/>
      <c r="G160" s="63">
        <v>1266.331899</v>
      </c>
      <c r="H160" s="62">
        <v>1006.23189901</v>
      </c>
      <c r="I160" s="62">
        <v>969.71182821000002</v>
      </c>
      <c r="J160" s="62">
        <v>900.06302016999996</v>
      </c>
      <c r="K160" s="62"/>
      <c r="L160" s="62">
        <f t="shared" si="4"/>
        <v>89.448865719278402</v>
      </c>
      <c r="M160" s="62">
        <f t="shared" si="5"/>
        <v>92.817576726008852</v>
      </c>
    </row>
    <row r="161" spans="1:13" s="51" customFormat="1">
      <c r="A161" s="59"/>
      <c r="B161" s="59"/>
      <c r="C161" s="59"/>
      <c r="D161" s="59" t="s">
        <v>210</v>
      </c>
      <c r="E161" s="53"/>
      <c r="F161" s="53"/>
      <c r="G161" s="52">
        <v>98.784110999999996</v>
      </c>
      <c r="H161" s="52">
        <v>91.084110999999993</v>
      </c>
      <c r="I161" s="52">
        <v>16.987743999999999</v>
      </c>
      <c r="J161" s="52">
        <v>16.641999999999999</v>
      </c>
      <c r="K161" s="52"/>
      <c r="L161" s="52">
        <f t="shared" si="4"/>
        <v>18.271024240440795</v>
      </c>
      <c r="M161" s="52">
        <f t="shared" si="5"/>
        <v>97.964744465186186</v>
      </c>
    </row>
    <row r="162" spans="1:13" ht="12.75">
      <c r="A162" s="59"/>
      <c r="B162" s="59"/>
      <c r="C162" s="59"/>
      <c r="D162" s="58"/>
      <c r="E162" s="57" t="s">
        <v>209</v>
      </c>
      <c r="F162" s="57"/>
      <c r="G162" s="63">
        <v>98.784110999999996</v>
      </c>
      <c r="H162" s="62">
        <v>91.084110999999993</v>
      </c>
      <c r="I162" s="62">
        <v>16.987743999999999</v>
      </c>
      <c r="J162" s="62">
        <v>16.641999999999999</v>
      </c>
      <c r="K162" s="62"/>
      <c r="L162" s="62">
        <f t="shared" si="4"/>
        <v>18.271024240440795</v>
      </c>
      <c r="M162" s="62">
        <f t="shared" si="5"/>
        <v>97.964744465186186</v>
      </c>
    </row>
    <row r="163" spans="1:13" s="51" customFormat="1">
      <c r="A163" s="59"/>
      <c r="B163" s="59"/>
      <c r="C163" s="59"/>
      <c r="D163" s="59" t="s">
        <v>119</v>
      </c>
      <c r="E163" s="53"/>
      <c r="F163" s="53"/>
      <c r="G163" s="52">
        <v>4373.2390079999996</v>
      </c>
      <c r="H163" s="52">
        <v>3422.1493984399995</v>
      </c>
      <c r="I163" s="52">
        <v>3124.9651140000001</v>
      </c>
      <c r="J163" s="52">
        <v>3123.613785</v>
      </c>
      <c r="K163" s="52"/>
      <c r="L163" s="52">
        <f t="shared" si="4"/>
        <v>91.27637111412821</v>
      </c>
      <c r="M163" s="52">
        <f t="shared" si="5"/>
        <v>99.95675698925578</v>
      </c>
    </row>
    <row r="164" spans="1:13" ht="12.75">
      <c r="A164" s="59"/>
      <c r="B164" s="59"/>
      <c r="C164" s="59"/>
      <c r="D164" s="58"/>
      <c r="E164" s="57" t="s">
        <v>208</v>
      </c>
      <c r="F164" s="57"/>
      <c r="G164" s="63">
        <v>601.93644099999995</v>
      </c>
      <c r="H164" s="62">
        <v>27.646831010000003</v>
      </c>
      <c r="I164" s="62">
        <v>0.92369892000000009</v>
      </c>
      <c r="J164" s="62">
        <v>0</v>
      </c>
      <c r="K164" s="62"/>
      <c r="L164" s="62">
        <f t="shared" si="4"/>
        <v>0</v>
      </c>
      <c r="M164" s="62">
        <f t="shared" si="5"/>
        <v>0</v>
      </c>
    </row>
    <row r="165" spans="1:13" ht="12.75">
      <c r="A165" s="59"/>
      <c r="B165" s="59"/>
      <c r="C165" s="59"/>
      <c r="D165" s="58"/>
      <c r="E165" s="57" t="s">
        <v>207</v>
      </c>
      <c r="F165" s="57"/>
      <c r="G165" s="63">
        <v>3380.9262180000001</v>
      </c>
      <c r="H165" s="62">
        <v>3116.7262179999998</v>
      </c>
      <c r="I165" s="62">
        <v>2861.3412530000001</v>
      </c>
      <c r="J165" s="62">
        <v>2861.3412530000001</v>
      </c>
      <c r="K165" s="62"/>
      <c r="L165" s="62">
        <f t="shared" si="4"/>
        <v>91.805986566125782</v>
      </c>
      <c r="M165" s="62">
        <f t="shared" si="5"/>
        <v>100</v>
      </c>
    </row>
    <row r="166" spans="1:13" ht="12.75">
      <c r="A166" s="59"/>
      <c r="B166" s="59"/>
      <c r="C166" s="59"/>
      <c r="D166" s="58"/>
      <c r="E166" s="57" t="s">
        <v>206</v>
      </c>
      <c r="F166" s="57"/>
      <c r="G166" s="63">
        <v>390.376349</v>
      </c>
      <c r="H166" s="62">
        <v>277.77634942999993</v>
      </c>
      <c r="I166" s="62">
        <v>262.70016208000004</v>
      </c>
      <c r="J166" s="62">
        <v>262.27253200000001</v>
      </c>
      <c r="K166" s="62"/>
      <c r="L166" s="62">
        <f t="shared" si="4"/>
        <v>94.4185970253357</v>
      </c>
      <c r="M166" s="62">
        <f t="shared" si="5"/>
        <v>99.837217428183465</v>
      </c>
    </row>
    <row r="167" spans="1:13" s="51" customFormat="1">
      <c r="A167" s="54"/>
      <c r="B167" s="54"/>
      <c r="C167" s="53" t="s">
        <v>205</v>
      </c>
      <c r="D167" s="53"/>
      <c r="E167" s="53"/>
      <c r="F167" s="53"/>
      <c r="G167" s="52">
        <v>29241.499337622849</v>
      </c>
      <c r="H167" s="52">
        <v>28989.573974423962</v>
      </c>
      <c r="I167" s="52">
        <v>18259.066762909224</v>
      </c>
      <c r="J167" s="52">
        <v>14615.077511469703</v>
      </c>
      <c r="K167" s="52">
        <f>K168+K169+K170</f>
        <v>0</v>
      </c>
      <c r="L167" s="52">
        <f t="shared" si="4"/>
        <v>50.414944091154453</v>
      </c>
      <c r="M167" s="52">
        <f t="shared" si="5"/>
        <v>80.042850498571028</v>
      </c>
    </row>
    <row r="168" spans="1:13" ht="12.75">
      <c r="A168" s="59"/>
      <c r="B168" s="59"/>
      <c r="C168" s="59"/>
      <c r="D168" s="58" t="s">
        <v>204</v>
      </c>
      <c r="E168" s="57"/>
      <c r="F168" s="57"/>
      <c r="G168" s="63">
        <v>1466.315397326857</v>
      </c>
      <c r="H168" s="55">
        <v>1245.8211189268568</v>
      </c>
      <c r="I168" s="55">
        <v>1208.9976439482018</v>
      </c>
      <c r="J168" s="55">
        <v>1208.9976439482018</v>
      </c>
      <c r="K168" s="55"/>
      <c r="L168" s="55">
        <f t="shared" si="4"/>
        <v>97.044240588056923</v>
      </c>
      <c r="M168" s="55">
        <f t="shared" si="5"/>
        <v>100</v>
      </c>
    </row>
    <row r="169" spans="1:13" ht="12.75">
      <c r="A169" s="59"/>
      <c r="B169" s="59"/>
      <c r="C169" s="59"/>
      <c r="D169" s="58" t="s">
        <v>203</v>
      </c>
      <c r="E169" s="57"/>
      <c r="F169" s="57"/>
      <c r="G169" s="63">
        <v>24047.200339709609</v>
      </c>
      <c r="H169" s="55">
        <v>24021.260739444355</v>
      </c>
      <c r="I169" s="55">
        <v>13878.545855204902</v>
      </c>
      <c r="J169" s="55">
        <v>10899.968409991608</v>
      </c>
      <c r="K169" s="55"/>
      <c r="L169" s="55">
        <f t="shared" si="4"/>
        <v>45.376337771036326</v>
      </c>
      <c r="M169" s="55">
        <f t="shared" si="5"/>
        <v>78.53825987038671</v>
      </c>
    </row>
    <row r="170" spans="1:13" ht="12.75">
      <c r="A170" s="59"/>
      <c r="B170" s="59"/>
      <c r="C170" s="59"/>
      <c r="D170" s="58" t="s">
        <v>202</v>
      </c>
      <c r="E170" s="57"/>
      <c r="F170" s="57"/>
      <c r="G170" s="63">
        <v>3727.9836005863754</v>
      </c>
      <c r="H170" s="55">
        <v>3722.4921160527374</v>
      </c>
      <c r="I170" s="55">
        <v>3171.5232637561153</v>
      </c>
      <c r="J170" s="55">
        <v>2506.1114575298898</v>
      </c>
      <c r="K170" s="55"/>
      <c r="L170" s="55">
        <f t="shared" si="4"/>
        <v>67.323485971202658</v>
      </c>
      <c r="M170" s="55">
        <f t="shared" si="5"/>
        <v>79.019173094818754</v>
      </c>
    </row>
    <row r="171" spans="1:13" s="51" customFormat="1">
      <c r="A171" s="64" t="s">
        <v>199</v>
      </c>
      <c r="B171" s="64"/>
      <c r="C171" s="64"/>
      <c r="D171" s="64"/>
      <c r="E171" s="61"/>
      <c r="F171" s="61"/>
      <c r="G171" s="60">
        <v>70837.891492105016</v>
      </c>
      <c r="H171" s="60">
        <v>65339.274507825758</v>
      </c>
      <c r="I171" s="60">
        <v>31353.254396866152</v>
      </c>
      <c r="J171" s="60">
        <v>30329.647806931913</v>
      </c>
      <c r="K171" s="60" t="e">
        <f>K172</f>
        <v>#REF!</v>
      </c>
      <c r="L171" s="60">
        <f t="shared" si="4"/>
        <v>46.418709169014875</v>
      </c>
      <c r="M171" s="60">
        <f t="shared" si="5"/>
        <v>96.735246118385234</v>
      </c>
    </row>
    <row r="172" spans="1:13" s="51" customFormat="1">
      <c r="A172" s="59"/>
      <c r="B172" s="59" t="s">
        <v>201</v>
      </c>
      <c r="C172" s="59"/>
      <c r="D172" s="59"/>
      <c r="E172" s="53"/>
      <c r="F172" s="53"/>
      <c r="G172" s="52">
        <v>70837.891492105016</v>
      </c>
      <c r="H172" s="52">
        <v>65339.274507825758</v>
      </c>
      <c r="I172" s="52">
        <v>31353.254396866152</v>
      </c>
      <c r="J172" s="52">
        <v>30329.647806931913</v>
      </c>
      <c r="K172" s="52" t="e">
        <f>K181+K173+K176+#REF!</f>
        <v>#REF!</v>
      </c>
      <c r="L172" s="52">
        <f t="shared" si="4"/>
        <v>46.418709169014875</v>
      </c>
      <c r="M172" s="52">
        <f t="shared" si="5"/>
        <v>96.735246118385234</v>
      </c>
    </row>
    <row r="173" spans="1:13" s="51" customFormat="1">
      <c r="A173" s="54"/>
      <c r="B173" s="54"/>
      <c r="C173" s="53" t="s">
        <v>200</v>
      </c>
      <c r="D173" s="53"/>
      <c r="E173" s="53"/>
      <c r="F173" s="53"/>
      <c r="G173" s="52">
        <v>14673.828395222292</v>
      </c>
      <c r="H173" s="52">
        <v>13018.79869941299</v>
      </c>
      <c r="I173" s="52">
        <v>4442.8187272758223</v>
      </c>
      <c r="J173" s="52">
        <v>3630.5716431015712</v>
      </c>
      <c r="K173" s="52"/>
      <c r="L173" s="52">
        <f t="shared" si="4"/>
        <v>27.887147861540186</v>
      </c>
      <c r="M173" s="52">
        <f t="shared" si="5"/>
        <v>81.717753209519501</v>
      </c>
    </row>
    <row r="174" spans="1:13" ht="12.75">
      <c r="A174" s="59"/>
      <c r="B174" s="59"/>
      <c r="C174" s="59"/>
      <c r="D174" s="58" t="s">
        <v>199</v>
      </c>
      <c r="E174" s="57"/>
      <c r="F174" s="57"/>
      <c r="G174" s="56">
        <v>14673.828395222292</v>
      </c>
      <c r="H174" s="56">
        <v>13018.79869941299</v>
      </c>
      <c r="I174" s="56">
        <v>4442.8187272758223</v>
      </c>
      <c r="J174" s="56">
        <v>3630.5716431015712</v>
      </c>
      <c r="K174" s="56"/>
      <c r="L174" s="56">
        <f t="shared" si="4"/>
        <v>27.887147861540186</v>
      </c>
      <c r="M174" s="56">
        <f t="shared" si="5"/>
        <v>81.717753209519501</v>
      </c>
    </row>
    <row r="175" spans="1:13" ht="12.75">
      <c r="A175" s="59"/>
      <c r="B175" s="59"/>
      <c r="C175" s="59"/>
      <c r="D175" s="58"/>
      <c r="E175" s="57" t="s">
        <v>198</v>
      </c>
      <c r="F175" s="57"/>
      <c r="G175" s="63">
        <v>14673.828395222292</v>
      </c>
      <c r="H175" s="62">
        <v>13018.79869941299</v>
      </c>
      <c r="I175" s="62">
        <v>4442.8187272758223</v>
      </c>
      <c r="J175" s="62">
        <v>3630.5716431015712</v>
      </c>
      <c r="K175" s="62"/>
      <c r="L175" s="62">
        <f t="shared" si="4"/>
        <v>27.887147861540186</v>
      </c>
      <c r="M175" s="62">
        <f t="shared" si="5"/>
        <v>81.717753209519501</v>
      </c>
    </row>
    <row r="176" spans="1:13" s="51" customFormat="1">
      <c r="A176" s="54"/>
      <c r="B176" s="54"/>
      <c r="C176" s="53" t="s">
        <v>197</v>
      </c>
      <c r="D176" s="53"/>
      <c r="E176" s="53"/>
      <c r="F176" s="53"/>
      <c r="G176" s="52">
        <v>15569.119115730004</v>
      </c>
      <c r="H176" s="52">
        <v>11725.531827260005</v>
      </c>
      <c r="I176" s="52">
        <v>3662.8600673499986</v>
      </c>
      <c r="J176" s="52">
        <v>3451.5005615899991</v>
      </c>
      <c r="K176" s="52"/>
      <c r="L176" s="52">
        <f t="shared" si="4"/>
        <v>29.435769843426691</v>
      </c>
      <c r="M176" s="52">
        <f t="shared" si="5"/>
        <v>94.229659286085862</v>
      </c>
    </row>
    <row r="177" spans="1:13" ht="12.75">
      <c r="A177" s="59"/>
      <c r="B177" s="59"/>
      <c r="C177" s="59"/>
      <c r="D177" s="58" t="s">
        <v>196</v>
      </c>
      <c r="E177" s="57"/>
      <c r="F177" s="57"/>
      <c r="G177" s="63">
        <v>267.30520899999999</v>
      </c>
      <c r="H177" s="55">
        <v>262.74620900000002</v>
      </c>
      <c r="I177" s="55">
        <v>113.066569</v>
      </c>
      <c r="J177" s="55">
        <v>110.25302524999992</v>
      </c>
      <c r="K177" s="55"/>
      <c r="L177" s="55">
        <f t="shared" si="4"/>
        <v>41.961794870273437</v>
      </c>
      <c r="M177" s="55">
        <f t="shared" si="5"/>
        <v>97.51160420371464</v>
      </c>
    </row>
    <row r="178" spans="1:13" ht="12.75">
      <c r="A178" s="59"/>
      <c r="B178" s="59"/>
      <c r="C178" s="59"/>
      <c r="D178" s="58" t="s">
        <v>195</v>
      </c>
      <c r="E178" s="57"/>
      <c r="F178" s="57"/>
      <c r="G178" s="63">
        <v>11184.777803479996</v>
      </c>
      <c r="H178" s="55">
        <v>8673.9239510000007</v>
      </c>
      <c r="I178" s="55">
        <v>2517.4664290999995</v>
      </c>
      <c r="J178" s="55">
        <v>2338.0708294499991</v>
      </c>
      <c r="K178" s="55"/>
      <c r="L178" s="55">
        <f t="shared" si="4"/>
        <v>26.955168648676558</v>
      </c>
      <c r="M178" s="55">
        <f t="shared" si="5"/>
        <v>92.873962584909833</v>
      </c>
    </row>
    <row r="179" spans="1:13" ht="12.75">
      <c r="A179" s="59"/>
      <c r="B179" s="59"/>
      <c r="C179" s="59"/>
      <c r="D179" s="58" t="s">
        <v>194</v>
      </c>
      <c r="E179" s="57"/>
      <c r="F179" s="57"/>
      <c r="G179" s="63">
        <v>85.172482759999994</v>
      </c>
      <c r="H179" s="55">
        <v>90.68213433999999</v>
      </c>
      <c r="I179" s="55">
        <v>48.05854154</v>
      </c>
      <c r="J179" s="55">
        <v>46.896923810000004</v>
      </c>
      <c r="K179" s="55"/>
      <c r="L179" s="55">
        <f t="shared" si="4"/>
        <v>51.715725651280486</v>
      </c>
      <c r="M179" s="55">
        <f t="shared" si="5"/>
        <v>97.582910981530389</v>
      </c>
    </row>
    <row r="180" spans="1:13" ht="12.75">
      <c r="A180" s="59"/>
      <c r="B180" s="59"/>
      <c r="C180" s="59"/>
      <c r="D180" s="58" t="s">
        <v>193</v>
      </c>
      <c r="E180" s="57"/>
      <c r="F180" s="57"/>
      <c r="G180" s="63">
        <v>4031.8636204899999</v>
      </c>
      <c r="H180" s="55">
        <v>2698.1795329199999</v>
      </c>
      <c r="I180" s="55">
        <v>984.26852771000006</v>
      </c>
      <c r="J180" s="55">
        <v>956.2797830799999</v>
      </c>
      <c r="K180" s="55"/>
      <c r="L180" s="55">
        <f t="shared" si="4"/>
        <v>35.441666183165481</v>
      </c>
      <c r="M180" s="55">
        <f t="shared" si="5"/>
        <v>97.156391386899386</v>
      </c>
    </row>
    <row r="181" spans="1:13" s="51" customFormat="1">
      <c r="A181" s="54"/>
      <c r="B181" s="54"/>
      <c r="C181" s="53" t="s">
        <v>192</v>
      </c>
      <c r="D181" s="53"/>
      <c r="E181" s="53"/>
      <c r="F181" s="53"/>
      <c r="G181" s="52">
        <v>40594.943981152726</v>
      </c>
      <c r="H181" s="52">
        <v>40594.943981152726</v>
      </c>
      <c r="I181" s="52">
        <v>23247.575602240329</v>
      </c>
      <c r="J181" s="52">
        <v>23247.575602240329</v>
      </c>
      <c r="K181" s="52">
        <f>K182</f>
        <v>0</v>
      </c>
      <c r="L181" s="52">
        <f t="shared" si="4"/>
        <v>57.267170052097207</v>
      </c>
      <c r="M181" s="52">
        <f t="shared" si="5"/>
        <v>100</v>
      </c>
    </row>
    <row r="182" spans="1:13" ht="12.75">
      <c r="A182" s="59"/>
      <c r="B182" s="59"/>
      <c r="C182" s="59"/>
      <c r="D182" s="58" t="s">
        <v>192</v>
      </c>
      <c r="E182" s="57"/>
      <c r="F182" s="57"/>
      <c r="G182" s="63">
        <v>40594.943981152726</v>
      </c>
      <c r="H182" s="55">
        <v>40594.943981152726</v>
      </c>
      <c r="I182" s="55">
        <v>23247.575602240329</v>
      </c>
      <c r="J182" s="55">
        <v>23247.575602240329</v>
      </c>
      <c r="K182" s="55"/>
      <c r="L182" s="55">
        <f t="shared" si="4"/>
        <v>57.267170052097207</v>
      </c>
      <c r="M182" s="55">
        <f t="shared" si="5"/>
        <v>100</v>
      </c>
    </row>
    <row r="183" spans="1:13" s="51" customFormat="1">
      <c r="A183" s="64" t="s">
        <v>190</v>
      </c>
      <c r="B183" s="61"/>
      <c r="C183" s="61"/>
      <c r="D183" s="61"/>
      <c r="E183" s="61"/>
      <c r="F183" s="61"/>
      <c r="G183" s="60">
        <v>48103.326276776657</v>
      </c>
      <c r="H183" s="60">
        <v>47331.027931116594</v>
      </c>
      <c r="I183" s="60">
        <v>23051.082951872017</v>
      </c>
      <c r="J183" s="60">
        <v>23051.082951868102</v>
      </c>
      <c r="K183" s="60">
        <f>K184</f>
        <v>0</v>
      </c>
      <c r="L183" s="60">
        <f t="shared" si="4"/>
        <v>48.701843081488931</v>
      </c>
      <c r="M183" s="60">
        <f t="shared" si="5"/>
        <v>99.999999999983018</v>
      </c>
    </row>
    <row r="184" spans="1:13" s="51" customFormat="1">
      <c r="A184" s="59"/>
      <c r="B184" s="59" t="s">
        <v>191</v>
      </c>
      <c r="C184" s="59"/>
      <c r="D184" s="59"/>
      <c r="E184" s="53"/>
      <c r="F184" s="53"/>
      <c r="G184" s="52">
        <v>48103.326276776657</v>
      </c>
      <c r="H184" s="52">
        <v>47331.027931116594</v>
      </c>
      <c r="I184" s="52">
        <v>23051.082951872017</v>
      </c>
      <c r="J184" s="52">
        <v>23051.082951868102</v>
      </c>
      <c r="K184" s="52">
        <f>K192+K185</f>
        <v>0</v>
      </c>
      <c r="L184" s="52">
        <f t="shared" si="4"/>
        <v>48.701843081488931</v>
      </c>
      <c r="M184" s="52">
        <f t="shared" si="5"/>
        <v>99.999999999983018</v>
      </c>
    </row>
    <row r="185" spans="1:13" s="51" customFormat="1">
      <c r="A185" s="54"/>
      <c r="B185" s="54"/>
      <c r="C185" s="53" t="s">
        <v>190</v>
      </c>
      <c r="D185" s="53"/>
      <c r="E185" s="53"/>
      <c r="F185" s="53"/>
      <c r="G185" s="52">
        <v>38034.026276776654</v>
      </c>
      <c r="H185" s="52">
        <v>37261.727931116591</v>
      </c>
      <c r="I185" s="52">
        <v>18877.08295187202</v>
      </c>
      <c r="J185" s="52">
        <v>18877.082951868098</v>
      </c>
      <c r="K185" s="52"/>
      <c r="L185" s="52">
        <f t="shared" si="4"/>
        <v>50.660782524001505</v>
      </c>
      <c r="M185" s="52">
        <f t="shared" si="5"/>
        <v>99.999999999979224</v>
      </c>
    </row>
    <row r="186" spans="1:13" s="51" customFormat="1">
      <c r="A186" s="59"/>
      <c r="B186" s="59"/>
      <c r="C186" s="59"/>
      <c r="D186" s="59" t="s">
        <v>189</v>
      </c>
      <c r="E186" s="53"/>
      <c r="F186" s="53"/>
      <c r="G186" s="52">
        <v>38034.026276776654</v>
      </c>
      <c r="H186" s="52">
        <v>37261.727931116591</v>
      </c>
      <c r="I186" s="52">
        <v>18877.08295187202</v>
      </c>
      <c r="J186" s="52">
        <v>18877.082951868098</v>
      </c>
      <c r="K186" s="52"/>
      <c r="L186" s="52">
        <f t="shared" si="4"/>
        <v>50.660782524001505</v>
      </c>
      <c r="M186" s="52">
        <f t="shared" si="5"/>
        <v>99.999999999979224</v>
      </c>
    </row>
    <row r="187" spans="1:13" ht="12.75">
      <c r="A187" s="59"/>
      <c r="B187" s="59"/>
      <c r="C187" s="59"/>
      <c r="D187" s="58"/>
      <c r="E187" s="57" t="s">
        <v>188</v>
      </c>
      <c r="F187" s="57"/>
      <c r="G187" s="63">
        <v>639.98007954756531</v>
      </c>
      <c r="H187" s="62">
        <v>622.02095947661167</v>
      </c>
      <c r="I187" s="62">
        <v>291.54990958334201</v>
      </c>
      <c r="J187" s="62">
        <v>291.54990957942312</v>
      </c>
      <c r="K187" s="62"/>
      <c r="L187" s="62">
        <f t="shared" si="4"/>
        <v>46.871396395507723</v>
      </c>
      <c r="M187" s="62">
        <f t="shared" si="5"/>
        <v>99.999999998655838</v>
      </c>
    </row>
    <row r="188" spans="1:13" ht="12.75">
      <c r="A188" s="59"/>
      <c r="B188" s="59"/>
      <c r="C188" s="59"/>
      <c r="D188" s="58"/>
      <c r="E188" s="57" t="s">
        <v>187</v>
      </c>
      <c r="F188" s="57"/>
      <c r="G188" s="56">
        <v>37394.046197229094</v>
      </c>
      <c r="H188" s="56">
        <v>36639.706971639986</v>
      </c>
      <c r="I188" s="56">
        <v>18585.533042288673</v>
      </c>
      <c r="J188" s="56">
        <v>18585.533042288673</v>
      </c>
      <c r="K188" s="56">
        <f>SUM(K189:K191)</f>
        <v>0</v>
      </c>
      <c r="L188" s="56">
        <f t="shared" si="4"/>
        <v>50.725113758890927</v>
      </c>
      <c r="M188" s="56">
        <f t="shared" si="5"/>
        <v>100</v>
      </c>
    </row>
    <row r="189" spans="1:13" ht="12.75">
      <c r="A189" s="59"/>
      <c r="B189" s="59"/>
      <c r="C189" s="59"/>
      <c r="D189" s="58"/>
      <c r="E189" s="42"/>
      <c r="F189" s="65" t="s">
        <v>186</v>
      </c>
      <c r="G189" s="63">
        <v>5003.0675855107711</v>
      </c>
      <c r="H189" s="62">
        <v>7514.3352922304812</v>
      </c>
      <c r="I189" s="62">
        <v>3238.7675621478966</v>
      </c>
      <c r="J189" s="62">
        <v>3238.7675621478966</v>
      </c>
      <c r="K189" s="62"/>
      <c r="L189" s="62">
        <f t="shared" si="4"/>
        <v>43.101185084150437</v>
      </c>
      <c r="M189" s="62">
        <f t="shared" si="5"/>
        <v>100</v>
      </c>
    </row>
    <row r="190" spans="1:13" ht="12.75">
      <c r="A190" s="59"/>
      <c r="B190" s="59"/>
      <c r="C190" s="59"/>
      <c r="D190" s="58"/>
      <c r="E190" s="42"/>
      <c r="F190" s="65" t="s">
        <v>185</v>
      </c>
      <c r="G190" s="63">
        <v>1956.1190510225281</v>
      </c>
      <c r="H190" s="62">
        <v>1496.7613416303034</v>
      </c>
      <c r="I190" s="62">
        <v>602.12177443977566</v>
      </c>
      <c r="J190" s="62">
        <v>602.12177443977566</v>
      </c>
      <c r="K190" s="62"/>
      <c r="L190" s="62">
        <f t="shared" si="4"/>
        <v>40.228308795304144</v>
      </c>
      <c r="M190" s="62">
        <f t="shared" si="5"/>
        <v>100</v>
      </c>
    </row>
    <row r="191" spans="1:13" ht="12.75">
      <c r="A191" s="59"/>
      <c r="B191" s="59"/>
      <c r="C191" s="59"/>
      <c r="D191" s="58"/>
      <c r="E191" s="42"/>
      <c r="F191" s="65" t="s">
        <v>134</v>
      </c>
      <c r="G191" s="63">
        <v>30434.859560695793</v>
      </c>
      <c r="H191" s="62">
        <v>27628.610337779199</v>
      </c>
      <c r="I191" s="62">
        <v>14744.643705701001</v>
      </c>
      <c r="J191" s="62">
        <v>14744.643705701001</v>
      </c>
      <c r="K191" s="62"/>
      <c r="L191" s="62">
        <f t="shared" si="4"/>
        <v>53.36730123389254</v>
      </c>
      <c r="M191" s="62">
        <f t="shared" si="5"/>
        <v>100</v>
      </c>
    </row>
    <row r="192" spans="1:13" s="51" customFormat="1">
      <c r="A192" s="54"/>
      <c r="B192" s="54"/>
      <c r="C192" s="53" t="s">
        <v>184</v>
      </c>
      <c r="D192" s="53"/>
      <c r="E192" s="53"/>
      <c r="F192" s="53"/>
      <c r="G192" s="52">
        <v>10069.299999999999</v>
      </c>
      <c r="H192" s="52">
        <v>10069.299999999999</v>
      </c>
      <c r="I192" s="52">
        <v>4174</v>
      </c>
      <c r="J192" s="52">
        <v>4174</v>
      </c>
      <c r="K192" s="52">
        <f>K193+K194</f>
        <v>0</v>
      </c>
      <c r="L192" s="52">
        <f t="shared" si="4"/>
        <v>41.452732563336085</v>
      </c>
      <c r="M192" s="52">
        <f t="shared" si="5"/>
        <v>100</v>
      </c>
    </row>
    <row r="193" spans="1:13" ht="12.75">
      <c r="A193" s="59"/>
      <c r="B193" s="59"/>
      <c r="C193" s="59"/>
      <c r="D193" s="58" t="s">
        <v>183</v>
      </c>
      <c r="E193" s="57"/>
      <c r="F193" s="57"/>
      <c r="G193" s="63">
        <v>9719.2999999999993</v>
      </c>
      <c r="H193" s="55">
        <v>9719.2999999999993</v>
      </c>
      <c r="I193" s="55">
        <v>4174</v>
      </c>
      <c r="J193" s="55">
        <v>4174</v>
      </c>
      <c r="K193" s="55"/>
      <c r="L193" s="55">
        <f t="shared" si="4"/>
        <v>42.945479612729315</v>
      </c>
      <c r="M193" s="55">
        <f t="shared" si="5"/>
        <v>100</v>
      </c>
    </row>
    <row r="194" spans="1:13" ht="12.75">
      <c r="A194" s="59"/>
      <c r="B194" s="59"/>
      <c r="C194" s="59"/>
      <c r="D194" s="58" t="s">
        <v>182</v>
      </c>
      <c r="E194" s="57"/>
      <c r="F194" s="57"/>
      <c r="G194" s="63">
        <v>350</v>
      </c>
      <c r="H194" s="55">
        <v>350</v>
      </c>
      <c r="I194" s="55">
        <v>0</v>
      </c>
      <c r="J194" s="55">
        <v>0</v>
      </c>
      <c r="K194" s="55"/>
      <c r="L194" s="55">
        <f t="shared" si="4"/>
        <v>0</v>
      </c>
      <c r="M194" s="55" t="str">
        <f t="shared" si="5"/>
        <v>n.a.</v>
      </c>
    </row>
    <row r="195" spans="1:13" s="51" customFormat="1">
      <c r="A195" s="64" t="s">
        <v>181</v>
      </c>
      <c r="B195" s="64"/>
      <c r="C195" s="64"/>
      <c r="D195" s="64"/>
      <c r="E195" s="64"/>
      <c r="F195" s="64"/>
      <c r="G195" s="60">
        <v>1368.374288</v>
      </c>
      <c r="H195" s="60">
        <v>1532.9059402199998</v>
      </c>
      <c r="I195" s="60">
        <v>840.64021973000001</v>
      </c>
      <c r="J195" s="60">
        <v>622.84230408999997</v>
      </c>
      <c r="K195" s="60">
        <f>K196</f>
        <v>0</v>
      </c>
      <c r="L195" s="60">
        <f t="shared" si="4"/>
        <v>40.631475666446363</v>
      </c>
      <c r="M195" s="60">
        <f t="shared" si="5"/>
        <v>74.091423354695877</v>
      </c>
    </row>
    <row r="196" spans="1:13" s="51" customFormat="1">
      <c r="A196" s="59"/>
      <c r="B196" s="59" t="s">
        <v>180</v>
      </c>
      <c r="C196" s="59"/>
      <c r="D196" s="59"/>
      <c r="E196" s="53"/>
      <c r="F196" s="53"/>
      <c r="G196" s="52">
        <v>1368.374288</v>
      </c>
      <c r="H196" s="52">
        <v>1532.9059402199998</v>
      </c>
      <c r="I196" s="52">
        <v>840.64021973000001</v>
      </c>
      <c r="J196" s="52">
        <v>622.84230408999997</v>
      </c>
      <c r="K196" s="52">
        <f>K197</f>
        <v>0</v>
      </c>
      <c r="L196" s="52">
        <f t="shared" si="4"/>
        <v>40.631475666446363</v>
      </c>
      <c r="M196" s="52">
        <f t="shared" si="5"/>
        <v>74.091423354695877</v>
      </c>
    </row>
    <row r="197" spans="1:13" s="51" customFormat="1">
      <c r="A197" s="54"/>
      <c r="B197" s="54"/>
      <c r="C197" s="53" t="s">
        <v>161</v>
      </c>
      <c r="D197" s="53"/>
      <c r="E197" s="53"/>
      <c r="F197" s="53"/>
      <c r="G197" s="52">
        <v>1368.374288</v>
      </c>
      <c r="H197" s="52">
        <v>1532.9059402199998</v>
      </c>
      <c r="I197" s="52">
        <v>840.64021973000001</v>
      </c>
      <c r="J197" s="52">
        <v>622.84230408999997</v>
      </c>
      <c r="K197" s="52">
        <f>K198</f>
        <v>0</v>
      </c>
      <c r="L197" s="52">
        <f t="shared" si="4"/>
        <v>40.631475666446363</v>
      </c>
      <c r="M197" s="52">
        <f t="shared" si="5"/>
        <v>74.091423354695877</v>
      </c>
    </row>
    <row r="198" spans="1:13" ht="12.75">
      <c r="A198" s="59"/>
      <c r="B198" s="59"/>
      <c r="C198" s="59"/>
      <c r="D198" s="58" t="s">
        <v>179</v>
      </c>
      <c r="E198" s="57"/>
      <c r="F198" s="57"/>
      <c r="G198" s="56">
        <v>1368.374288</v>
      </c>
      <c r="H198" s="56">
        <v>1532.9059402199998</v>
      </c>
      <c r="I198" s="56">
        <v>840.64021973000001</v>
      </c>
      <c r="J198" s="56">
        <v>622.84230408999997</v>
      </c>
      <c r="K198" s="56">
        <f>SUM(K199:K201)</f>
        <v>0</v>
      </c>
      <c r="L198" s="56">
        <f t="shared" si="4"/>
        <v>40.631475666446363</v>
      </c>
      <c r="M198" s="56">
        <f t="shared" si="5"/>
        <v>74.091423354695877</v>
      </c>
    </row>
    <row r="199" spans="1:13" ht="12.75">
      <c r="A199" s="59"/>
      <c r="B199" s="59"/>
      <c r="C199" s="59"/>
      <c r="D199" s="58"/>
      <c r="E199" s="57" t="s">
        <v>178</v>
      </c>
      <c r="F199" s="57"/>
      <c r="G199" s="63">
        <v>361.32084600000002</v>
      </c>
      <c r="H199" s="62">
        <v>350.80178325999998</v>
      </c>
      <c r="I199" s="62">
        <v>88.054105489999984</v>
      </c>
      <c r="J199" s="62">
        <v>88.04973357999998</v>
      </c>
      <c r="K199" s="62"/>
      <c r="L199" s="62">
        <f t="shared" si="4"/>
        <v>25.099568412040004</v>
      </c>
      <c r="M199" s="62">
        <f t="shared" si="5"/>
        <v>99.995034973127403</v>
      </c>
    </row>
    <row r="200" spans="1:13" ht="12.75">
      <c r="A200" s="59"/>
      <c r="B200" s="59"/>
      <c r="C200" s="59"/>
      <c r="D200" s="58"/>
      <c r="E200" s="57" t="s">
        <v>177</v>
      </c>
      <c r="F200" s="57"/>
      <c r="G200" s="63">
        <v>660.95886199999995</v>
      </c>
      <c r="H200" s="62">
        <v>836.00957696</v>
      </c>
      <c r="I200" s="62">
        <v>598.39156603999993</v>
      </c>
      <c r="J200" s="62">
        <v>499.38478200999992</v>
      </c>
      <c r="K200" s="62"/>
      <c r="L200" s="62">
        <f t="shared" ref="L200:L221" si="6">IFERROR(+J200/H200*100,"n.a")</f>
        <v>59.73433747325285</v>
      </c>
      <c r="M200" s="62">
        <f t="shared" ref="M200:M221" si="7">IFERROR(+J200/I200*100,"n.a.")</f>
        <v>83.454515462976659</v>
      </c>
    </row>
    <row r="201" spans="1:13" ht="12.75">
      <c r="A201" s="59"/>
      <c r="B201" s="59"/>
      <c r="C201" s="59"/>
      <c r="D201" s="58"/>
      <c r="E201" s="57" t="s">
        <v>176</v>
      </c>
      <c r="F201" s="57"/>
      <c r="G201" s="63">
        <v>346.09458000000001</v>
      </c>
      <c r="H201" s="62">
        <v>346.09458000000001</v>
      </c>
      <c r="I201" s="62">
        <v>154.19454819999999</v>
      </c>
      <c r="J201" s="62">
        <v>35.407788500000002</v>
      </c>
      <c r="K201" s="62"/>
      <c r="L201" s="62">
        <f t="shared" si="6"/>
        <v>10.230668304600437</v>
      </c>
      <c r="M201" s="62">
        <f t="shared" si="7"/>
        <v>22.963061219307107</v>
      </c>
    </row>
    <row r="202" spans="1:13" s="51" customFormat="1">
      <c r="A202" s="61" t="s">
        <v>175</v>
      </c>
      <c r="B202" s="61"/>
      <c r="C202" s="61"/>
      <c r="D202" s="61"/>
      <c r="E202" s="61"/>
      <c r="F202" s="61"/>
      <c r="G202" s="60">
        <v>10760.699699000001</v>
      </c>
      <c r="H202" s="60">
        <v>11920.085808450011</v>
      </c>
      <c r="I202" s="60">
        <v>5730.8781149999668</v>
      </c>
      <c r="J202" s="60">
        <v>5355.7832731999788</v>
      </c>
      <c r="K202" s="60"/>
      <c r="L202" s="60">
        <f t="shared" si="6"/>
        <v>44.930744285442358</v>
      </c>
      <c r="M202" s="60">
        <f t="shared" si="7"/>
        <v>93.454845238843646</v>
      </c>
    </row>
    <row r="203" spans="1:13" s="51" customFormat="1">
      <c r="A203" s="59"/>
      <c r="B203" s="59" t="s">
        <v>174</v>
      </c>
      <c r="C203" s="59"/>
      <c r="D203" s="59"/>
      <c r="E203" s="53"/>
      <c r="F203" s="53"/>
      <c r="G203" s="52">
        <v>10760.699699000001</v>
      </c>
      <c r="H203" s="52">
        <v>11920.085808450011</v>
      </c>
      <c r="I203" s="52">
        <v>5730.8781149999668</v>
      </c>
      <c r="J203" s="52">
        <v>5355.7832731999788</v>
      </c>
      <c r="K203" s="52"/>
      <c r="L203" s="52">
        <f t="shared" si="6"/>
        <v>44.930744285442358</v>
      </c>
      <c r="M203" s="52">
        <f t="shared" si="7"/>
        <v>93.454845238843646</v>
      </c>
    </row>
    <row r="204" spans="1:13" s="51" customFormat="1">
      <c r="A204" s="54"/>
      <c r="B204" s="54"/>
      <c r="C204" s="53" t="s">
        <v>173</v>
      </c>
      <c r="D204" s="53"/>
      <c r="E204" s="53"/>
      <c r="F204" s="53"/>
      <c r="G204" s="52">
        <v>7380.166502</v>
      </c>
      <c r="H204" s="52">
        <v>8216.5456563800017</v>
      </c>
      <c r="I204" s="52">
        <v>4001.7529330400025</v>
      </c>
      <c r="J204" s="52">
        <v>3818.9750470700055</v>
      </c>
      <c r="K204" s="52"/>
      <c r="L204" s="52">
        <f t="shared" si="6"/>
        <v>46.479082655673423</v>
      </c>
      <c r="M204" s="52">
        <f t="shared" si="7"/>
        <v>95.432554457300128</v>
      </c>
    </row>
    <row r="205" spans="1:13" ht="12.75">
      <c r="A205" s="59"/>
      <c r="B205" s="59"/>
      <c r="C205" s="59"/>
      <c r="D205" s="58" t="s">
        <v>172</v>
      </c>
      <c r="E205" s="57"/>
      <c r="F205" s="57"/>
      <c r="G205" s="56">
        <v>274.76179500000001</v>
      </c>
      <c r="H205" s="55">
        <v>274.74579899999992</v>
      </c>
      <c r="I205" s="55">
        <v>106.05415018999996</v>
      </c>
      <c r="J205" s="55">
        <v>105.10980574999998</v>
      </c>
      <c r="K205" s="55"/>
      <c r="L205" s="55">
        <f t="shared" si="6"/>
        <v>38.257111166966382</v>
      </c>
      <c r="M205" s="55">
        <f t="shared" si="7"/>
        <v>99.109563898906217</v>
      </c>
    </row>
    <row r="206" spans="1:13" ht="12.75">
      <c r="A206" s="59"/>
      <c r="B206" s="59"/>
      <c r="C206" s="59"/>
      <c r="D206" s="58" t="s">
        <v>171</v>
      </c>
      <c r="E206" s="57"/>
      <c r="F206" s="57"/>
      <c r="G206" s="56">
        <v>37.307727</v>
      </c>
      <c r="H206" s="55">
        <v>35.401501400000001</v>
      </c>
      <c r="I206" s="55">
        <v>9.1911963599999993</v>
      </c>
      <c r="J206" s="55">
        <v>7.9019430900000005</v>
      </c>
      <c r="K206" s="55"/>
      <c r="L206" s="55">
        <f t="shared" si="6"/>
        <v>22.32092645087646</v>
      </c>
      <c r="M206" s="55">
        <f t="shared" si="7"/>
        <v>85.97295477647701</v>
      </c>
    </row>
    <row r="207" spans="1:13" ht="12.75">
      <c r="A207" s="59"/>
      <c r="B207" s="59"/>
      <c r="C207" s="59"/>
      <c r="D207" s="58" t="s">
        <v>170</v>
      </c>
      <c r="E207" s="57"/>
      <c r="F207" s="57"/>
      <c r="G207" s="56">
        <v>1102.5678760000001</v>
      </c>
      <c r="H207" s="55">
        <v>1094.9361965000001</v>
      </c>
      <c r="I207" s="55">
        <v>425.18181763999996</v>
      </c>
      <c r="J207" s="55">
        <v>415.68729020000012</v>
      </c>
      <c r="K207" s="55"/>
      <c r="L207" s="55">
        <f t="shared" si="6"/>
        <v>37.964521725444676</v>
      </c>
      <c r="M207" s="55">
        <f t="shared" si="7"/>
        <v>97.766948856679747</v>
      </c>
    </row>
    <row r="208" spans="1:13" ht="12.75">
      <c r="A208" s="59"/>
      <c r="B208" s="59"/>
      <c r="C208" s="59"/>
      <c r="D208" s="58" t="s">
        <v>169</v>
      </c>
      <c r="E208" s="57"/>
      <c r="F208" s="57"/>
      <c r="G208" s="56">
        <v>80.308085000000005</v>
      </c>
      <c r="H208" s="55">
        <v>81.38037073000001</v>
      </c>
      <c r="I208" s="55">
        <v>31.97868373</v>
      </c>
      <c r="J208" s="55">
        <v>31.97868373</v>
      </c>
      <c r="K208" s="55"/>
      <c r="L208" s="55">
        <f t="shared" si="6"/>
        <v>39.295328152408374</v>
      </c>
      <c r="M208" s="55">
        <f t="shared" si="7"/>
        <v>100</v>
      </c>
    </row>
    <row r="209" spans="1:13" ht="12.75">
      <c r="A209" s="59"/>
      <c r="B209" s="59"/>
      <c r="C209" s="59"/>
      <c r="D209" s="58" t="s">
        <v>168</v>
      </c>
      <c r="E209" s="57"/>
      <c r="F209" s="57"/>
      <c r="G209" s="56">
        <v>4297.692771</v>
      </c>
      <c r="H209" s="55">
        <v>4632.4374328200001</v>
      </c>
      <c r="I209" s="55">
        <v>2428.5101255300001</v>
      </c>
      <c r="J209" s="55">
        <v>2266.9542290900035</v>
      </c>
      <c r="K209" s="55"/>
      <c r="L209" s="55">
        <f t="shared" si="6"/>
        <v>48.936532051766825</v>
      </c>
      <c r="M209" s="55">
        <f t="shared" si="7"/>
        <v>93.347530457393574</v>
      </c>
    </row>
    <row r="210" spans="1:13" ht="12.75">
      <c r="A210" s="59"/>
      <c r="B210" s="59"/>
      <c r="C210" s="59"/>
      <c r="D210" s="58" t="s">
        <v>167</v>
      </c>
      <c r="E210" s="57"/>
      <c r="F210" s="57"/>
      <c r="G210" s="56">
        <v>158.76304300000001</v>
      </c>
      <c r="H210" s="55">
        <v>158.76304300000001</v>
      </c>
      <c r="I210" s="55">
        <v>154.23405099999999</v>
      </c>
      <c r="J210" s="55">
        <v>154.23405099999999</v>
      </c>
      <c r="K210" s="55"/>
      <c r="L210" s="55">
        <f t="shared" si="6"/>
        <v>97.147326031033543</v>
      </c>
      <c r="M210" s="55">
        <f t="shared" si="7"/>
        <v>100</v>
      </c>
    </row>
    <row r="211" spans="1:13" ht="12.75">
      <c r="A211" s="59"/>
      <c r="B211" s="59"/>
      <c r="C211" s="59"/>
      <c r="D211" s="58" t="s">
        <v>166</v>
      </c>
      <c r="E211" s="57"/>
      <c r="F211" s="57"/>
      <c r="G211" s="56">
        <v>317.21645100000001</v>
      </c>
      <c r="H211" s="55">
        <v>325.74704340000005</v>
      </c>
      <c r="I211" s="55">
        <v>166.49468603</v>
      </c>
      <c r="J211" s="55">
        <v>166.49468603</v>
      </c>
      <c r="K211" s="55"/>
      <c r="L211" s="55">
        <f t="shared" si="6"/>
        <v>51.111649177903161</v>
      </c>
      <c r="M211" s="55">
        <f t="shared" si="7"/>
        <v>100</v>
      </c>
    </row>
    <row r="212" spans="1:13" ht="12.75">
      <c r="A212" s="59"/>
      <c r="B212" s="59"/>
      <c r="C212" s="59"/>
      <c r="D212" s="58" t="s">
        <v>165</v>
      </c>
      <c r="E212" s="57"/>
      <c r="F212" s="57"/>
      <c r="G212" s="56">
        <v>32.986927000000001</v>
      </c>
      <c r="H212" s="55">
        <v>32.986927000000001</v>
      </c>
      <c r="I212" s="55">
        <v>17.752279000000001</v>
      </c>
      <c r="J212" s="55">
        <v>17.687479</v>
      </c>
      <c r="K212" s="55"/>
      <c r="L212" s="55">
        <f t="shared" si="6"/>
        <v>53.619662722750739</v>
      </c>
      <c r="M212" s="55">
        <f t="shared" si="7"/>
        <v>99.634976444432837</v>
      </c>
    </row>
    <row r="213" spans="1:13" ht="12.75">
      <c r="A213" s="59"/>
      <c r="B213" s="59"/>
      <c r="C213" s="59"/>
      <c r="D213" s="58" t="s">
        <v>164</v>
      </c>
      <c r="E213" s="57"/>
      <c r="F213" s="57"/>
      <c r="G213" s="56">
        <v>895.63107500000001</v>
      </c>
      <c r="H213" s="55">
        <v>1397.4495598799999</v>
      </c>
      <c r="I213" s="55">
        <v>555.41796943999998</v>
      </c>
      <c r="J213" s="55">
        <v>548.03582715999994</v>
      </c>
      <c r="K213" s="55"/>
      <c r="L213" s="55">
        <f t="shared" si="6"/>
        <v>39.216859262316426</v>
      </c>
      <c r="M213" s="55">
        <f t="shared" si="7"/>
        <v>98.670885227670425</v>
      </c>
    </row>
    <row r="214" spans="1:13" ht="12.75">
      <c r="A214" s="59"/>
      <c r="B214" s="59"/>
      <c r="C214" s="59"/>
      <c r="D214" s="58" t="s">
        <v>163</v>
      </c>
      <c r="E214" s="57"/>
      <c r="F214" s="57"/>
      <c r="G214" s="56">
        <v>130.076334</v>
      </c>
      <c r="H214" s="55">
        <v>129.84336464999998</v>
      </c>
      <c r="I214" s="55">
        <v>84.157858279999999</v>
      </c>
      <c r="J214" s="55">
        <v>82.750258529999982</v>
      </c>
      <c r="K214" s="55"/>
      <c r="L214" s="55">
        <f t="shared" si="6"/>
        <v>63.730833495464253</v>
      </c>
      <c r="M214" s="55">
        <f t="shared" si="7"/>
        <v>98.327429216037302</v>
      </c>
    </row>
    <row r="215" spans="1:13" ht="12.75">
      <c r="A215" s="59"/>
      <c r="B215" s="59"/>
      <c r="C215" s="59"/>
      <c r="D215" s="58" t="s">
        <v>162</v>
      </c>
      <c r="E215" s="57"/>
      <c r="F215" s="57"/>
      <c r="G215" s="56">
        <v>52.854418000000003</v>
      </c>
      <c r="H215" s="55">
        <v>52.854418000000017</v>
      </c>
      <c r="I215" s="55">
        <v>22.780115840000001</v>
      </c>
      <c r="J215" s="55">
        <v>22.140793490000004</v>
      </c>
      <c r="K215" s="55"/>
      <c r="L215" s="55">
        <f t="shared" si="6"/>
        <v>41.890147177479079</v>
      </c>
      <c r="M215" s="55">
        <f t="shared" si="7"/>
        <v>97.193507028276827</v>
      </c>
    </row>
    <row r="216" spans="1:13" s="51" customFormat="1">
      <c r="A216" s="54"/>
      <c r="B216" s="54"/>
      <c r="C216" s="53" t="s">
        <v>161</v>
      </c>
      <c r="D216" s="53"/>
      <c r="E216" s="53"/>
      <c r="F216" s="53"/>
      <c r="G216" s="52">
        <v>2340.584746</v>
      </c>
      <c r="H216" s="52">
        <v>2663.5917010700009</v>
      </c>
      <c r="I216" s="52">
        <v>1228.6494959599993</v>
      </c>
      <c r="J216" s="52">
        <v>1118.2393645399993</v>
      </c>
      <c r="K216" s="52">
        <f>SUM(K217:K219)</f>
        <v>0</v>
      </c>
      <c r="L216" s="52">
        <f t="shared" si="6"/>
        <v>41.982386568136079</v>
      </c>
      <c r="M216" s="52">
        <f t="shared" si="7"/>
        <v>91.013699856383241</v>
      </c>
    </row>
    <row r="217" spans="1:13" ht="12.75">
      <c r="A217" s="59"/>
      <c r="B217" s="59"/>
      <c r="C217" s="59"/>
      <c r="D217" s="58" t="s">
        <v>160</v>
      </c>
      <c r="E217" s="57"/>
      <c r="F217" s="57"/>
      <c r="G217" s="56">
        <v>767.92585899999995</v>
      </c>
      <c r="H217" s="55">
        <v>1082.6017846300001</v>
      </c>
      <c r="I217" s="55">
        <v>491.15125973999983</v>
      </c>
      <c r="J217" s="55">
        <v>457.65190440999987</v>
      </c>
      <c r="K217" s="55"/>
      <c r="L217" s="55">
        <f t="shared" si="6"/>
        <v>42.273337334873432</v>
      </c>
      <c r="M217" s="55">
        <f t="shared" si="7"/>
        <v>93.179421885686807</v>
      </c>
    </row>
    <row r="218" spans="1:13" ht="12.75">
      <c r="A218" s="59"/>
      <c r="B218" s="59"/>
      <c r="C218" s="59"/>
      <c r="D218" s="58" t="s">
        <v>159</v>
      </c>
      <c r="E218" s="57"/>
      <c r="F218" s="57"/>
      <c r="G218" s="56">
        <v>1092.780726</v>
      </c>
      <c r="H218" s="55">
        <v>1092.0629887999996</v>
      </c>
      <c r="I218" s="55">
        <v>521.31779767999979</v>
      </c>
      <c r="J218" s="55">
        <v>444.75119020999983</v>
      </c>
      <c r="K218" s="55"/>
      <c r="L218" s="55">
        <f t="shared" si="6"/>
        <v>40.725781824975996</v>
      </c>
      <c r="M218" s="55">
        <f t="shared" si="7"/>
        <v>85.312872913462513</v>
      </c>
    </row>
    <row r="219" spans="1:13" ht="12.75">
      <c r="A219" s="59"/>
      <c r="B219" s="59"/>
      <c r="C219" s="59"/>
      <c r="D219" s="58" t="s">
        <v>158</v>
      </c>
      <c r="E219" s="57"/>
      <c r="F219" s="57"/>
      <c r="G219" s="56">
        <v>479.87816099999998</v>
      </c>
      <c r="H219" s="55">
        <v>488.92692764000003</v>
      </c>
      <c r="I219" s="55">
        <v>216.18043853999998</v>
      </c>
      <c r="J219" s="55">
        <v>215.83626991999998</v>
      </c>
      <c r="K219" s="55"/>
      <c r="L219" s="55">
        <f t="shared" si="6"/>
        <v>44.144893176945573</v>
      </c>
      <c r="M219" s="55">
        <f t="shared" si="7"/>
        <v>99.84079566943042</v>
      </c>
    </row>
    <row r="220" spans="1:13" s="51" customFormat="1">
      <c r="A220" s="54"/>
      <c r="B220" s="54"/>
      <c r="C220" s="53" t="s">
        <v>157</v>
      </c>
      <c r="D220" s="53"/>
      <c r="E220" s="53"/>
      <c r="F220" s="53"/>
      <c r="G220" s="52">
        <v>1039.948451</v>
      </c>
      <c r="H220" s="52">
        <v>1039.948451</v>
      </c>
      <c r="I220" s="52">
        <v>500.47568600000119</v>
      </c>
      <c r="J220" s="52">
        <v>418.56886159000032</v>
      </c>
      <c r="K220" s="52"/>
      <c r="L220" s="52">
        <f t="shared" si="6"/>
        <v>40.249000918027264</v>
      </c>
      <c r="M220" s="52">
        <f t="shared" si="7"/>
        <v>83.634205077047312</v>
      </c>
    </row>
    <row r="221" spans="1:13" ht="13.5" thickBot="1">
      <c r="A221" s="50"/>
      <c r="B221" s="50"/>
      <c r="C221" s="50"/>
      <c r="D221" s="49" t="s">
        <v>157</v>
      </c>
      <c r="E221" s="48"/>
      <c r="F221" s="48"/>
      <c r="G221" s="47">
        <v>1039.948451</v>
      </c>
      <c r="H221" s="46">
        <v>1039.948451</v>
      </c>
      <c r="I221" s="46">
        <v>500.47568600000119</v>
      </c>
      <c r="J221" s="46">
        <v>418.56886159000032</v>
      </c>
      <c r="K221" s="46"/>
      <c r="L221" s="46">
        <f t="shared" si="6"/>
        <v>40.249000918027264</v>
      </c>
      <c r="M221" s="46">
        <f t="shared" si="7"/>
        <v>83.634205077047312</v>
      </c>
    </row>
    <row r="222" spans="1:13" s="45" customFormat="1" ht="36" customHeight="1">
      <c r="A222" s="360" t="s">
        <v>921</v>
      </c>
      <c r="B222" s="360"/>
      <c r="C222" s="360"/>
      <c r="D222" s="360"/>
      <c r="E222" s="360"/>
      <c r="F222" s="360"/>
      <c r="G222" s="360"/>
      <c r="H222" s="360"/>
      <c r="I222" s="360"/>
      <c r="J222" s="360"/>
      <c r="K222" s="360"/>
      <c r="L222" s="360"/>
      <c r="M222" s="360"/>
    </row>
  </sheetData>
  <mergeCells count="10">
    <mergeCell ref="A222:M222"/>
    <mergeCell ref="A1:F1"/>
    <mergeCell ref="A3:M3"/>
    <mergeCell ref="A4:B7"/>
    <mergeCell ref="C4:F7"/>
    <mergeCell ref="I4:J4"/>
    <mergeCell ref="L4:M5"/>
    <mergeCell ref="G5:G6"/>
    <mergeCell ref="H5:H6"/>
    <mergeCell ref="I5:I6"/>
  </mergeCells>
  <pageMargins left="0.7" right="0.7" top="0.75" bottom="0.75" header="0.3" footer="0.3"/>
  <pageSetup scale="6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6"/>
  <sheetViews>
    <sheetView showGridLines="0" zoomScale="150" zoomScaleNormal="150" zoomScaleSheetLayoutView="70" workbookViewId="0">
      <selection sqref="A1:B1"/>
    </sheetView>
  </sheetViews>
  <sheetFormatPr baseColWidth="10" defaultRowHeight="12.75"/>
  <cols>
    <col min="1" max="1" width="5.28515625" style="285" customWidth="1"/>
    <col min="2" max="2" width="50.85546875" style="285" customWidth="1"/>
    <col min="3" max="3" width="13.7109375" style="284" customWidth="1"/>
    <col min="4" max="6" width="13.7109375" style="282" customWidth="1"/>
    <col min="7" max="7" width="1.85546875" style="282" customWidth="1"/>
    <col min="8" max="9" width="10" style="282" customWidth="1"/>
    <col min="10" max="25" width="11.42578125" style="283"/>
    <col min="26" max="16384" width="11.42578125" style="282"/>
  </cols>
  <sheetData>
    <row r="1" spans="1:25" ht="42" customHeight="1">
      <c r="A1" s="394" t="s">
        <v>0</v>
      </c>
      <c r="B1" s="394"/>
      <c r="C1" s="197" t="s">
        <v>153</v>
      </c>
      <c r="D1" s="291"/>
      <c r="E1" s="291"/>
      <c r="F1" s="291"/>
      <c r="G1" s="291"/>
      <c r="H1" s="291"/>
      <c r="I1" s="291"/>
    </row>
    <row r="2" spans="1:25" ht="13.5" customHeight="1">
      <c r="A2" s="294"/>
      <c r="B2" s="294"/>
      <c r="C2" s="293"/>
      <c r="D2" s="292"/>
      <c r="E2" s="291"/>
      <c r="F2" s="291"/>
      <c r="G2" s="291"/>
      <c r="H2" s="291"/>
      <c r="I2" s="291"/>
    </row>
    <row r="3" spans="1:25" s="413" customFormat="1" ht="57.75" customHeight="1">
      <c r="A3" s="384" t="s">
        <v>929</v>
      </c>
      <c r="B3" s="384"/>
      <c r="C3" s="384"/>
      <c r="D3" s="384"/>
      <c r="E3" s="384"/>
      <c r="F3" s="384"/>
      <c r="G3" s="384"/>
      <c r="H3" s="384"/>
      <c r="I3" s="384"/>
      <c r="J3" s="412"/>
      <c r="K3" s="412"/>
      <c r="L3" s="412"/>
      <c r="M3" s="412"/>
      <c r="N3" s="412"/>
      <c r="O3" s="412"/>
      <c r="P3" s="412"/>
      <c r="Q3" s="412"/>
      <c r="R3" s="412"/>
      <c r="S3" s="412"/>
      <c r="T3" s="412"/>
      <c r="U3" s="412"/>
      <c r="V3" s="412"/>
      <c r="W3" s="412"/>
      <c r="X3" s="412"/>
      <c r="Y3" s="412"/>
    </row>
    <row r="4" spans="1:25" s="287" customFormat="1" ht="12.75" customHeight="1">
      <c r="A4" s="354" t="s">
        <v>6</v>
      </c>
      <c r="B4" s="356" t="s">
        <v>380</v>
      </c>
      <c r="C4" s="19"/>
      <c r="D4" s="290"/>
      <c r="E4" s="346" t="s">
        <v>1</v>
      </c>
      <c r="F4" s="346"/>
      <c r="G4" s="17"/>
      <c r="H4" s="344" t="s">
        <v>5</v>
      </c>
      <c r="I4" s="344"/>
      <c r="J4" s="288"/>
      <c r="K4" s="288"/>
      <c r="L4" s="288"/>
      <c r="M4" s="288"/>
      <c r="N4" s="288"/>
      <c r="O4" s="288"/>
      <c r="P4" s="288"/>
      <c r="Q4" s="288"/>
      <c r="R4" s="288"/>
      <c r="S4" s="288"/>
      <c r="T4" s="288"/>
      <c r="U4" s="288"/>
      <c r="V4" s="288"/>
      <c r="W4" s="288"/>
      <c r="X4" s="288"/>
      <c r="Y4" s="288"/>
    </row>
    <row r="5" spans="1:25" s="287" customFormat="1" ht="12.75" customHeight="1">
      <c r="A5" s="354"/>
      <c r="B5" s="356"/>
      <c r="C5" s="347" t="s">
        <v>2</v>
      </c>
      <c r="D5" s="347" t="s">
        <v>3</v>
      </c>
      <c r="E5" s="347" t="s">
        <v>4</v>
      </c>
      <c r="F5" s="289" t="s">
        <v>55</v>
      </c>
      <c r="G5" s="41"/>
      <c r="H5" s="345"/>
      <c r="I5" s="345"/>
      <c r="J5" s="288"/>
      <c r="K5" s="288"/>
      <c r="L5" s="288"/>
      <c r="M5" s="288"/>
      <c r="N5" s="288"/>
      <c r="O5" s="288"/>
      <c r="P5" s="288"/>
      <c r="Q5" s="288"/>
      <c r="R5" s="288"/>
      <c r="S5" s="288"/>
      <c r="T5" s="288"/>
      <c r="U5" s="288"/>
      <c r="V5" s="288"/>
      <c r="W5" s="288"/>
      <c r="X5" s="288"/>
      <c r="Y5" s="288"/>
    </row>
    <row r="6" spans="1:25" s="287" customFormat="1" ht="18" customHeight="1">
      <c r="A6" s="354"/>
      <c r="B6" s="356"/>
      <c r="C6" s="347"/>
      <c r="D6" s="347"/>
      <c r="E6" s="347"/>
      <c r="F6" s="40" t="s">
        <v>152</v>
      </c>
      <c r="G6" s="40"/>
      <c r="H6" s="41" t="s">
        <v>3</v>
      </c>
      <c r="I6" s="41" t="s">
        <v>7</v>
      </c>
      <c r="J6" s="288"/>
      <c r="K6" s="288"/>
      <c r="L6" s="288"/>
      <c r="M6" s="288"/>
      <c r="N6" s="288"/>
      <c r="O6" s="288"/>
      <c r="P6" s="288"/>
      <c r="Q6" s="288"/>
      <c r="R6" s="288"/>
      <c r="S6" s="288"/>
      <c r="T6" s="288"/>
      <c r="U6" s="288"/>
      <c r="V6" s="288"/>
      <c r="W6" s="288"/>
      <c r="X6" s="288"/>
      <c r="Y6" s="288"/>
    </row>
    <row r="7" spans="1:25" s="287" customFormat="1" ht="12.75" customHeight="1">
      <c r="A7" s="355"/>
      <c r="B7" s="357"/>
      <c r="C7" s="25" t="s">
        <v>8</v>
      </c>
      <c r="D7" s="25" t="s">
        <v>9</v>
      </c>
      <c r="E7" s="25" t="s">
        <v>10</v>
      </c>
      <c r="F7" s="26" t="s">
        <v>11</v>
      </c>
      <c r="G7" s="26"/>
      <c r="H7" s="26" t="s">
        <v>917</v>
      </c>
      <c r="I7" s="26" t="s">
        <v>918</v>
      </c>
      <c r="J7" s="288"/>
      <c r="K7" s="288"/>
      <c r="L7" s="288"/>
      <c r="M7" s="288"/>
      <c r="N7" s="288"/>
      <c r="O7" s="288"/>
      <c r="P7" s="288"/>
      <c r="Q7" s="288"/>
      <c r="R7" s="288"/>
      <c r="S7" s="288"/>
      <c r="T7" s="288"/>
      <c r="U7" s="288"/>
      <c r="V7" s="288"/>
      <c r="W7" s="288"/>
      <c r="X7" s="288"/>
      <c r="Y7" s="288"/>
    </row>
    <row r="8" spans="1:25">
      <c r="A8" s="301" t="s">
        <v>12</v>
      </c>
      <c r="B8" s="301"/>
      <c r="C8" s="295">
        <f>+C9+C11+C13+C20+C23+C31+C46+C75+C77+C82+C84+C89+C91+C93+C122+C124</f>
        <v>88026878228</v>
      </c>
      <c r="D8" s="295">
        <f>+D9+D11+D13+D20+D23+D31+D46+D75+D77+D82+D84+D89+D91+D93+D122+D124</f>
        <v>87275930225.039993</v>
      </c>
      <c r="E8" s="295">
        <f>+E9+E11+E13+E20+E23+E31+E46+E75+E77+E82+E84+E89+E91+E93+E122+E124</f>
        <v>49336481542.12001</v>
      </c>
      <c r="F8" s="295">
        <f>+F9+F11+F13+F20+F23+F31+F46+F75+F77+F82+F84+F89+F91+F93+F122+F124</f>
        <v>46911628558.919998</v>
      </c>
      <c r="G8" s="295"/>
      <c r="H8" s="305">
        <f t="shared" ref="H8:H39" si="0">IFERROR(+F8/D8*100,"n.a")</f>
        <v>53.750935037826466</v>
      </c>
      <c r="I8" s="305">
        <f t="shared" ref="I8:I39" si="1">IFERROR(+F8/E8*100,"n.a")</f>
        <v>95.085071112884606</v>
      </c>
    </row>
    <row r="9" spans="1:25">
      <c r="A9" s="302" t="s">
        <v>145</v>
      </c>
      <c r="B9" s="302"/>
      <c r="C9" s="296">
        <v>86697921</v>
      </c>
      <c r="D9" s="296">
        <f>+D10</f>
        <v>88428813.099999994</v>
      </c>
      <c r="E9" s="296">
        <f>+E10</f>
        <v>28278297.169999991</v>
      </c>
      <c r="F9" s="296">
        <f>+F10</f>
        <v>28157181.169999991</v>
      </c>
      <c r="G9" s="296"/>
      <c r="H9" s="306">
        <f t="shared" si="0"/>
        <v>31.841636433770017</v>
      </c>
      <c r="I9" s="306">
        <f t="shared" si="1"/>
        <v>99.571699811795995</v>
      </c>
    </row>
    <row r="10" spans="1:25">
      <c r="A10" s="286"/>
      <c r="B10" s="286" t="s">
        <v>881</v>
      </c>
      <c r="C10" s="297">
        <v>86697921</v>
      </c>
      <c r="D10" s="297">
        <v>88428813.099999994</v>
      </c>
      <c r="E10" s="297">
        <v>28278297.169999991</v>
      </c>
      <c r="F10" s="297">
        <v>28157181.169999991</v>
      </c>
      <c r="G10" s="297"/>
      <c r="H10" s="307">
        <f t="shared" si="0"/>
        <v>31.841636433770017</v>
      </c>
      <c r="I10" s="307">
        <f t="shared" si="1"/>
        <v>99.571699811795995</v>
      </c>
    </row>
    <row r="11" spans="1:25">
      <c r="A11" s="302" t="s">
        <v>362</v>
      </c>
      <c r="B11" s="303"/>
      <c r="C11" s="296">
        <v>5300000</v>
      </c>
      <c r="D11" s="296">
        <f>+D12</f>
        <v>5300000</v>
      </c>
      <c r="E11" s="296">
        <f>+E12</f>
        <v>2646000</v>
      </c>
      <c r="F11" s="296">
        <f>+F12</f>
        <v>2646000</v>
      </c>
      <c r="G11" s="296"/>
      <c r="H11" s="306">
        <f t="shared" si="0"/>
        <v>49.924528301886795</v>
      </c>
      <c r="I11" s="306">
        <f t="shared" si="1"/>
        <v>100</v>
      </c>
    </row>
    <row r="12" spans="1:25">
      <c r="A12" s="286"/>
      <c r="B12" s="286" t="s">
        <v>880</v>
      </c>
      <c r="C12" s="297">
        <v>5300000</v>
      </c>
      <c r="D12" s="297">
        <v>5300000</v>
      </c>
      <c r="E12" s="297">
        <v>2646000</v>
      </c>
      <c r="F12" s="297">
        <v>2646000</v>
      </c>
      <c r="G12" s="297"/>
      <c r="H12" s="307">
        <f t="shared" si="0"/>
        <v>49.924528301886795</v>
      </c>
      <c r="I12" s="307">
        <f t="shared" si="1"/>
        <v>100</v>
      </c>
    </row>
    <row r="13" spans="1:25" s="283" customFormat="1">
      <c r="A13" s="302" t="s">
        <v>378</v>
      </c>
      <c r="B13" s="303"/>
      <c r="C13" s="296">
        <v>7008034825</v>
      </c>
      <c r="D13" s="296">
        <f>SUM(D14:D19)</f>
        <v>7205293236.3400002</v>
      </c>
      <c r="E13" s="296">
        <f>SUM(E14:E19)</f>
        <v>3485631410.3799996</v>
      </c>
      <c r="F13" s="296">
        <f>SUM(F14:F19)</f>
        <v>3466573282.3899994</v>
      </c>
      <c r="G13" s="296"/>
      <c r="H13" s="306">
        <f t="shared" si="0"/>
        <v>48.111480944401919</v>
      </c>
      <c r="I13" s="306">
        <f t="shared" si="1"/>
        <v>99.45323742684765</v>
      </c>
    </row>
    <row r="14" spans="1:25" s="283" customFormat="1">
      <c r="A14" s="286"/>
      <c r="B14" s="286" t="s">
        <v>879</v>
      </c>
      <c r="C14" s="297">
        <v>794015625</v>
      </c>
      <c r="D14" s="297">
        <v>1038161817.6</v>
      </c>
      <c r="E14" s="297">
        <v>564209313.83999991</v>
      </c>
      <c r="F14" s="297">
        <v>561228226.99000001</v>
      </c>
      <c r="G14" s="297"/>
      <c r="H14" s="307">
        <f t="shared" si="0"/>
        <v>54.059802381042608</v>
      </c>
      <c r="I14" s="307">
        <f t="shared" si="1"/>
        <v>99.471634590767266</v>
      </c>
    </row>
    <row r="15" spans="1:25" s="283" customFormat="1">
      <c r="A15" s="286"/>
      <c r="B15" s="286" t="s">
        <v>377</v>
      </c>
      <c r="C15" s="297">
        <v>253828418</v>
      </c>
      <c r="D15" s="297">
        <v>218525431.44</v>
      </c>
      <c r="E15" s="297">
        <v>174502762.45000002</v>
      </c>
      <c r="F15" s="297">
        <v>173624065.80000001</v>
      </c>
      <c r="G15" s="297"/>
      <c r="H15" s="307">
        <f t="shared" si="0"/>
        <v>79.452567445300545</v>
      </c>
      <c r="I15" s="307">
        <f t="shared" si="1"/>
        <v>99.496456882594174</v>
      </c>
    </row>
    <row r="16" spans="1:25" s="283" customFormat="1">
      <c r="A16" s="286"/>
      <c r="B16" s="286" t="s">
        <v>235</v>
      </c>
      <c r="C16" s="297">
        <v>2392906349</v>
      </c>
      <c r="D16" s="297">
        <v>2392906349</v>
      </c>
      <c r="E16" s="297">
        <v>1302443559</v>
      </c>
      <c r="F16" s="297">
        <v>1302443559</v>
      </c>
      <c r="G16" s="297"/>
      <c r="H16" s="307">
        <f t="shared" si="0"/>
        <v>54.429357820221156</v>
      </c>
      <c r="I16" s="307">
        <f t="shared" si="1"/>
        <v>100</v>
      </c>
    </row>
    <row r="17" spans="1:9" s="283" customFormat="1">
      <c r="A17" s="286"/>
      <c r="B17" s="286" t="s">
        <v>239</v>
      </c>
      <c r="C17" s="297">
        <v>1229029083</v>
      </c>
      <c r="D17" s="297">
        <v>1229029083</v>
      </c>
      <c r="E17" s="297">
        <v>612713401.20000005</v>
      </c>
      <c r="F17" s="297">
        <v>612713401.20000005</v>
      </c>
      <c r="G17" s="297"/>
      <c r="H17" s="307">
        <f t="shared" si="0"/>
        <v>49.853450148176847</v>
      </c>
      <c r="I17" s="307">
        <f t="shared" si="1"/>
        <v>100</v>
      </c>
    </row>
    <row r="18" spans="1:9" s="283" customFormat="1">
      <c r="A18" s="286"/>
      <c r="B18" s="286" t="s">
        <v>878</v>
      </c>
      <c r="C18" s="297">
        <v>1617251898</v>
      </c>
      <c r="D18" s="297">
        <v>1617363397.5300004</v>
      </c>
      <c r="E18" s="297">
        <v>709768057.58000004</v>
      </c>
      <c r="F18" s="297">
        <v>701571055.24000001</v>
      </c>
      <c r="G18" s="297"/>
      <c r="H18" s="307">
        <f t="shared" si="0"/>
        <v>43.377453472201914</v>
      </c>
      <c r="I18" s="307">
        <f t="shared" si="1"/>
        <v>98.845115351070007</v>
      </c>
    </row>
    <row r="19" spans="1:9" s="283" customFormat="1">
      <c r="A19" s="281"/>
      <c r="B19" s="286" t="s">
        <v>877</v>
      </c>
      <c r="C19" s="297">
        <v>721003452</v>
      </c>
      <c r="D19" s="297">
        <v>709307157.76999998</v>
      </c>
      <c r="E19" s="297">
        <v>121994316.31</v>
      </c>
      <c r="F19" s="297">
        <v>114992974.16000001</v>
      </c>
      <c r="G19" s="297"/>
      <c r="H19" s="307">
        <f t="shared" si="0"/>
        <v>16.212013779971983</v>
      </c>
      <c r="I19" s="307">
        <f t="shared" si="1"/>
        <v>94.260927589274843</v>
      </c>
    </row>
    <row r="20" spans="1:9">
      <c r="A20" s="302" t="s">
        <v>16</v>
      </c>
      <c r="B20" s="303"/>
      <c r="C20" s="296">
        <v>289949477</v>
      </c>
      <c r="D20" s="296">
        <f>+D21+D22</f>
        <v>263597682.54000002</v>
      </c>
      <c r="E20" s="296">
        <f>+E21+E22</f>
        <v>131267561.22999996</v>
      </c>
      <c r="F20" s="296">
        <f>+F21+F22</f>
        <v>128328686.75999999</v>
      </c>
      <c r="G20" s="296"/>
      <c r="H20" s="306">
        <f t="shared" si="0"/>
        <v>48.683541343549777</v>
      </c>
      <c r="I20" s="306">
        <f t="shared" si="1"/>
        <v>97.761157103505084</v>
      </c>
    </row>
    <row r="21" spans="1:9">
      <c r="A21" s="286"/>
      <c r="B21" s="286" t="s">
        <v>876</v>
      </c>
      <c r="C21" s="297">
        <v>177966277</v>
      </c>
      <c r="D21" s="297">
        <v>174638305.40000004</v>
      </c>
      <c r="E21" s="297">
        <v>93109157.799999967</v>
      </c>
      <c r="F21" s="297">
        <v>90837476.359999985</v>
      </c>
      <c r="G21" s="297"/>
      <c r="H21" s="307">
        <f t="shared" si="0"/>
        <v>52.014634562527064</v>
      </c>
      <c r="I21" s="307">
        <f t="shared" si="1"/>
        <v>97.560195480578187</v>
      </c>
    </row>
    <row r="22" spans="1:9">
      <c r="A22" s="286"/>
      <c r="B22" s="286" t="s">
        <v>875</v>
      </c>
      <c r="C22" s="297">
        <v>111983200</v>
      </c>
      <c r="D22" s="297">
        <v>88959377.139999971</v>
      </c>
      <c r="E22" s="297">
        <v>38158403.43</v>
      </c>
      <c r="F22" s="297">
        <v>37491210.399999999</v>
      </c>
      <c r="G22" s="297"/>
      <c r="H22" s="307">
        <f t="shared" si="0"/>
        <v>42.144191658399478</v>
      </c>
      <c r="I22" s="307">
        <f t="shared" si="1"/>
        <v>98.251517437767177</v>
      </c>
    </row>
    <row r="23" spans="1:9" s="283" customFormat="1">
      <c r="A23" s="302" t="s">
        <v>19</v>
      </c>
      <c r="B23" s="303"/>
      <c r="C23" s="296">
        <v>2466855666</v>
      </c>
      <c r="D23" s="296">
        <f>SUM(D24:D30)</f>
        <v>2343154700.7399998</v>
      </c>
      <c r="E23" s="296">
        <f>SUM(E24:E30)</f>
        <v>629532068.67000008</v>
      </c>
      <c r="F23" s="296">
        <f>SUM(F24:F30)</f>
        <v>534508858.08000004</v>
      </c>
      <c r="G23" s="296"/>
      <c r="H23" s="306">
        <f t="shared" si="0"/>
        <v>22.811505271555266</v>
      </c>
      <c r="I23" s="306">
        <f t="shared" si="1"/>
        <v>84.905739466020577</v>
      </c>
    </row>
    <row r="24" spans="1:9" s="283" customFormat="1">
      <c r="A24" s="286"/>
      <c r="B24" s="286" t="s">
        <v>874</v>
      </c>
      <c r="C24" s="297">
        <v>3586200</v>
      </c>
      <c r="D24" s="297">
        <v>11735932.890000001</v>
      </c>
      <c r="E24" s="297">
        <v>9801896.7300000004</v>
      </c>
      <c r="F24" s="297">
        <v>9551030.5</v>
      </c>
      <c r="G24" s="297"/>
      <c r="H24" s="307">
        <f t="shared" si="0"/>
        <v>81.38279751188999</v>
      </c>
      <c r="I24" s="307">
        <f t="shared" si="1"/>
        <v>97.440635859463896</v>
      </c>
    </row>
    <row r="25" spans="1:9" s="283" customFormat="1">
      <c r="A25" s="286"/>
      <c r="B25" s="286" t="s">
        <v>873</v>
      </c>
      <c r="C25" s="297">
        <v>1130151796</v>
      </c>
      <c r="D25" s="297">
        <v>1028679459.5</v>
      </c>
      <c r="E25" s="297">
        <v>124109101.06</v>
      </c>
      <c r="F25" s="297">
        <v>123189104.29000001</v>
      </c>
      <c r="G25" s="297"/>
      <c r="H25" s="307">
        <f t="shared" si="0"/>
        <v>11.975460689171076</v>
      </c>
      <c r="I25" s="307">
        <f t="shared" si="1"/>
        <v>99.258719334728539</v>
      </c>
    </row>
    <row r="26" spans="1:9" s="283" customFormat="1">
      <c r="A26" s="286"/>
      <c r="B26" s="286" t="s">
        <v>872</v>
      </c>
      <c r="C26" s="297">
        <v>5000000</v>
      </c>
      <c r="D26" s="297">
        <v>5000000</v>
      </c>
      <c r="E26" s="297">
        <v>5000000</v>
      </c>
      <c r="F26" s="297">
        <v>5000000</v>
      </c>
      <c r="G26" s="297"/>
      <c r="H26" s="307">
        <f t="shared" si="0"/>
        <v>100</v>
      </c>
      <c r="I26" s="307">
        <f t="shared" si="1"/>
        <v>100</v>
      </c>
    </row>
    <row r="27" spans="1:9" s="283" customFormat="1">
      <c r="A27" s="286"/>
      <c r="B27" s="286" t="s">
        <v>871</v>
      </c>
      <c r="C27" s="297">
        <v>112247617</v>
      </c>
      <c r="D27" s="297">
        <v>112247617</v>
      </c>
      <c r="E27" s="297">
        <v>0</v>
      </c>
      <c r="F27" s="297">
        <v>0</v>
      </c>
      <c r="G27" s="297"/>
      <c r="H27" s="307">
        <f t="shared" si="0"/>
        <v>0</v>
      </c>
      <c r="I27" s="307" t="str">
        <f t="shared" si="1"/>
        <v>n.a</v>
      </c>
    </row>
    <row r="28" spans="1:9" s="283" customFormat="1">
      <c r="A28" s="286"/>
      <c r="B28" s="286" t="s">
        <v>870</v>
      </c>
      <c r="C28" s="297">
        <v>398233530</v>
      </c>
      <c r="D28" s="297">
        <v>376073930</v>
      </c>
      <c r="E28" s="297">
        <v>123118294.58999997</v>
      </c>
      <c r="F28" s="297">
        <v>100446775.24999997</v>
      </c>
      <c r="G28" s="297"/>
      <c r="H28" s="307">
        <f t="shared" si="0"/>
        <v>26.709316237368537</v>
      </c>
      <c r="I28" s="307">
        <f t="shared" si="1"/>
        <v>81.585580424502197</v>
      </c>
    </row>
    <row r="29" spans="1:9" s="283" customFormat="1">
      <c r="A29" s="286"/>
      <c r="B29" s="286" t="s">
        <v>869</v>
      </c>
      <c r="C29" s="297">
        <v>148914876</v>
      </c>
      <c r="D29" s="297">
        <v>140637500.34999999</v>
      </c>
      <c r="E29" s="297">
        <v>70149349.550000027</v>
      </c>
      <c r="F29" s="297">
        <v>55852848.169999994</v>
      </c>
      <c r="G29" s="297"/>
      <c r="H29" s="307">
        <f t="shared" si="0"/>
        <v>39.714050684206434</v>
      </c>
      <c r="I29" s="307">
        <f t="shared" si="1"/>
        <v>79.61990884917617</v>
      </c>
    </row>
    <row r="30" spans="1:9" s="283" customFormat="1">
      <c r="A30" s="286"/>
      <c r="B30" s="286" t="s">
        <v>868</v>
      </c>
      <c r="C30" s="297">
        <v>668721647</v>
      </c>
      <c r="D30" s="297">
        <v>668780261</v>
      </c>
      <c r="E30" s="297">
        <v>297353426.74000001</v>
      </c>
      <c r="F30" s="297">
        <v>240469099.87000006</v>
      </c>
      <c r="G30" s="297"/>
      <c r="H30" s="307">
        <f t="shared" si="0"/>
        <v>35.956369213175698</v>
      </c>
      <c r="I30" s="307">
        <f t="shared" si="1"/>
        <v>80.869792726572982</v>
      </c>
    </row>
    <row r="31" spans="1:9" s="283" customFormat="1">
      <c r="A31" s="302" t="s">
        <v>21</v>
      </c>
      <c r="B31" s="303"/>
      <c r="C31" s="296">
        <v>20099687955</v>
      </c>
      <c r="D31" s="296">
        <f>SUM(D32:D45)</f>
        <v>20210780227.789993</v>
      </c>
      <c r="E31" s="296">
        <f>SUM(E32:E45)</f>
        <v>11593141182.889999</v>
      </c>
      <c r="F31" s="296">
        <f>SUM(F32:F45)</f>
        <v>10524902957.879997</v>
      </c>
      <c r="G31" s="296"/>
      <c r="H31" s="306">
        <f t="shared" si="0"/>
        <v>52.075688515024112</v>
      </c>
      <c r="I31" s="306">
        <f t="shared" si="1"/>
        <v>90.785601519400231</v>
      </c>
    </row>
    <row r="32" spans="1:9" s="283" customFormat="1">
      <c r="A32" s="286"/>
      <c r="B32" s="286" t="s">
        <v>867</v>
      </c>
      <c r="C32" s="297">
        <v>2430000</v>
      </c>
      <c r="D32" s="297">
        <v>2430000</v>
      </c>
      <c r="E32" s="297">
        <v>2430000</v>
      </c>
      <c r="F32" s="297">
        <v>2430000</v>
      </c>
      <c r="G32" s="297"/>
      <c r="H32" s="307">
        <f t="shared" si="0"/>
        <v>100</v>
      </c>
      <c r="I32" s="307">
        <f t="shared" si="1"/>
        <v>100</v>
      </c>
    </row>
    <row r="33" spans="1:9">
      <c r="A33" s="286"/>
      <c r="B33" s="286" t="s">
        <v>866</v>
      </c>
      <c r="C33" s="297">
        <v>270004500</v>
      </c>
      <c r="D33" s="297">
        <v>270004500</v>
      </c>
      <c r="E33" s="297">
        <v>270004500</v>
      </c>
      <c r="F33" s="297">
        <v>270004500</v>
      </c>
      <c r="G33" s="297"/>
      <c r="H33" s="307">
        <f t="shared" si="0"/>
        <v>100</v>
      </c>
      <c r="I33" s="307">
        <f t="shared" si="1"/>
        <v>100</v>
      </c>
    </row>
    <row r="34" spans="1:9">
      <c r="A34" s="286"/>
      <c r="B34" s="286" t="s">
        <v>865</v>
      </c>
      <c r="C34" s="297">
        <v>7276975</v>
      </c>
      <c r="D34" s="297">
        <v>7276975</v>
      </c>
      <c r="E34" s="297">
        <v>392906.7</v>
      </c>
      <c r="F34" s="297">
        <v>392906.7</v>
      </c>
      <c r="G34" s="297"/>
      <c r="H34" s="307">
        <f t="shared" si="0"/>
        <v>5.3993135884072707</v>
      </c>
      <c r="I34" s="307">
        <f t="shared" si="1"/>
        <v>100</v>
      </c>
    </row>
    <row r="35" spans="1:9">
      <c r="A35" s="286"/>
      <c r="B35" s="286" t="s">
        <v>864</v>
      </c>
      <c r="C35" s="297">
        <v>39304672</v>
      </c>
      <c r="D35" s="297">
        <v>42283796.799999997</v>
      </c>
      <c r="E35" s="297">
        <v>23175337.590000004</v>
      </c>
      <c r="F35" s="297">
        <v>21055468.68</v>
      </c>
      <c r="G35" s="297"/>
      <c r="H35" s="307">
        <f t="shared" si="0"/>
        <v>49.795596123004735</v>
      </c>
      <c r="I35" s="307">
        <f t="shared" si="1"/>
        <v>90.852910332945001</v>
      </c>
    </row>
    <row r="36" spans="1:9">
      <c r="A36" s="286"/>
      <c r="B36" s="286" t="s">
        <v>863</v>
      </c>
      <c r="C36" s="297">
        <v>2155630315</v>
      </c>
      <c r="D36" s="297">
        <v>2156896178</v>
      </c>
      <c r="E36" s="297">
        <v>1251118884</v>
      </c>
      <c r="F36" s="297">
        <v>1251118884</v>
      </c>
      <c r="G36" s="297"/>
      <c r="H36" s="307">
        <f t="shared" si="0"/>
        <v>58.005521858734546</v>
      </c>
      <c r="I36" s="307">
        <f t="shared" si="1"/>
        <v>100</v>
      </c>
    </row>
    <row r="37" spans="1:9">
      <c r="A37" s="286"/>
      <c r="B37" s="286" t="s">
        <v>862</v>
      </c>
      <c r="C37" s="297">
        <v>10223573200</v>
      </c>
      <c r="D37" s="297">
        <v>10404821685.68</v>
      </c>
      <c r="E37" s="297">
        <v>6359794057.3999996</v>
      </c>
      <c r="F37" s="297">
        <v>5751400070.3999996</v>
      </c>
      <c r="G37" s="297"/>
      <c r="H37" s="307">
        <f t="shared" si="0"/>
        <v>55.276296357058818</v>
      </c>
      <c r="I37" s="307">
        <f t="shared" si="1"/>
        <v>90.433747044181445</v>
      </c>
    </row>
    <row r="38" spans="1:9">
      <c r="A38" s="286"/>
      <c r="B38" s="286" t="s">
        <v>861</v>
      </c>
      <c r="C38" s="297">
        <v>2867860161</v>
      </c>
      <c r="D38" s="297">
        <v>2874954491.5699997</v>
      </c>
      <c r="E38" s="297">
        <v>1479558771.27</v>
      </c>
      <c r="F38" s="297">
        <v>1479558771.27</v>
      </c>
      <c r="G38" s="297"/>
      <c r="H38" s="307">
        <f t="shared" si="0"/>
        <v>51.463728403645781</v>
      </c>
      <c r="I38" s="307">
        <f t="shared" si="1"/>
        <v>100</v>
      </c>
    </row>
    <row r="39" spans="1:9">
      <c r="A39" s="286"/>
      <c r="B39" s="286" t="s">
        <v>860</v>
      </c>
      <c r="C39" s="297">
        <v>250093227</v>
      </c>
      <c r="D39" s="297">
        <v>256415310.21000001</v>
      </c>
      <c r="E39" s="297">
        <v>120770099.15999997</v>
      </c>
      <c r="F39" s="297">
        <v>120442677.73999996</v>
      </c>
      <c r="G39" s="297"/>
      <c r="H39" s="307">
        <f t="shared" si="0"/>
        <v>46.97171851452994</v>
      </c>
      <c r="I39" s="307">
        <f t="shared" si="1"/>
        <v>99.728888671718124</v>
      </c>
    </row>
    <row r="40" spans="1:9">
      <c r="A40" s="286"/>
      <c r="B40" s="286" t="s">
        <v>859</v>
      </c>
      <c r="C40" s="297">
        <v>2783675</v>
      </c>
      <c r="D40" s="297">
        <v>2664983.31</v>
      </c>
      <c r="E40" s="297">
        <v>987104.62000000011</v>
      </c>
      <c r="F40" s="297">
        <v>966102.9</v>
      </c>
      <c r="G40" s="297"/>
      <c r="H40" s="307">
        <f t="shared" ref="H40:H71" si="2">IFERROR(+F40/D40*100,"n.a")</f>
        <v>36.251742979958848</v>
      </c>
      <c r="I40" s="307">
        <f t="shared" ref="I40:I71" si="3">IFERROR(+F40/E40*100,"n.a")</f>
        <v>97.872391682251461</v>
      </c>
    </row>
    <row r="41" spans="1:9">
      <c r="A41" s="286"/>
      <c r="B41" s="286" t="s">
        <v>858</v>
      </c>
      <c r="C41" s="297">
        <v>3076573847</v>
      </c>
      <c r="D41" s="297">
        <v>2976138271.3599982</v>
      </c>
      <c r="E41" s="297">
        <v>1501670103.79</v>
      </c>
      <c r="F41" s="297">
        <v>1075404315.0800004</v>
      </c>
      <c r="G41" s="297"/>
      <c r="H41" s="307">
        <f t="shared" si="2"/>
        <v>36.134218810625882</v>
      </c>
      <c r="I41" s="307">
        <f t="shared" si="3"/>
        <v>71.613885923801377</v>
      </c>
    </row>
    <row r="42" spans="1:9">
      <c r="A42" s="286"/>
      <c r="B42" s="286" t="s">
        <v>857</v>
      </c>
      <c r="C42" s="297">
        <v>137119317</v>
      </c>
      <c r="D42" s="297">
        <v>136825891.05000001</v>
      </c>
      <c r="E42" s="297">
        <v>66323470.530000001</v>
      </c>
      <c r="F42" s="297">
        <v>52031601.960000001</v>
      </c>
      <c r="G42" s="297"/>
      <c r="H42" s="307">
        <f t="shared" si="2"/>
        <v>38.027599572500641</v>
      </c>
      <c r="I42" s="307">
        <f t="shared" si="3"/>
        <v>78.451265508587369</v>
      </c>
    </row>
    <row r="43" spans="1:9">
      <c r="A43" s="286"/>
      <c r="B43" s="286" t="s">
        <v>856</v>
      </c>
      <c r="C43" s="297">
        <v>675754777</v>
      </c>
      <c r="D43" s="297">
        <v>675691559.29999995</v>
      </c>
      <c r="E43" s="297">
        <v>318168662</v>
      </c>
      <c r="F43" s="297">
        <v>301438405.26999998</v>
      </c>
      <c r="G43" s="297"/>
      <c r="H43" s="307">
        <f t="shared" si="2"/>
        <v>44.611835255465209</v>
      </c>
      <c r="I43" s="307">
        <f t="shared" si="3"/>
        <v>94.741701893318449</v>
      </c>
    </row>
    <row r="44" spans="1:9">
      <c r="A44" s="286"/>
      <c r="B44" s="286" t="s">
        <v>855</v>
      </c>
      <c r="C44" s="297">
        <v>200118321</v>
      </c>
      <c r="D44" s="297">
        <v>213245582.91000006</v>
      </c>
      <c r="E44" s="297">
        <v>104435385.83000004</v>
      </c>
      <c r="F44" s="297">
        <v>104347353.88000003</v>
      </c>
      <c r="G44" s="297"/>
      <c r="H44" s="307">
        <f t="shared" si="2"/>
        <v>48.93294972681317</v>
      </c>
      <c r="I44" s="307">
        <f t="shared" si="3"/>
        <v>99.915706779555236</v>
      </c>
    </row>
    <row r="45" spans="1:9">
      <c r="A45" s="286"/>
      <c r="B45" s="286" t="s">
        <v>228</v>
      </c>
      <c r="C45" s="297">
        <v>191164968</v>
      </c>
      <c r="D45" s="297">
        <v>191131002.59999999</v>
      </c>
      <c r="E45" s="297">
        <v>94311900</v>
      </c>
      <c r="F45" s="297">
        <v>94311900</v>
      </c>
      <c r="G45" s="297"/>
      <c r="H45" s="307">
        <f t="shared" si="2"/>
        <v>49.344114098211719</v>
      </c>
      <c r="I45" s="307">
        <f t="shared" si="3"/>
        <v>100</v>
      </c>
    </row>
    <row r="46" spans="1:9">
      <c r="A46" s="302" t="s">
        <v>26</v>
      </c>
      <c r="B46" s="303"/>
      <c r="C46" s="296">
        <v>6218200830</v>
      </c>
      <c r="D46" s="296">
        <f>SUM(D47:D74)</f>
        <v>6031198564.2400007</v>
      </c>
      <c r="E46" s="296">
        <f>SUM(E47:E74)</f>
        <v>2335119791.0100007</v>
      </c>
      <c r="F46" s="296">
        <f>SUM(F47:F74)</f>
        <v>2216371094.2000003</v>
      </c>
      <c r="G46" s="296"/>
      <c r="H46" s="306">
        <f t="shared" si="2"/>
        <v>36.748435167451468</v>
      </c>
      <c r="I46" s="306">
        <f t="shared" si="3"/>
        <v>94.914663595967454</v>
      </c>
    </row>
    <row r="47" spans="1:9">
      <c r="A47" s="281"/>
      <c r="B47" s="286" t="s">
        <v>854</v>
      </c>
      <c r="C47" s="297">
        <v>2590560</v>
      </c>
      <c r="D47" s="297">
        <v>2780560</v>
      </c>
      <c r="E47" s="297">
        <v>989057.65</v>
      </c>
      <c r="F47" s="297">
        <v>844945.36</v>
      </c>
      <c r="G47" s="297"/>
      <c r="H47" s="307">
        <f t="shared" si="2"/>
        <v>30.387596743102108</v>
      </c>
      <c r="I47" s="307">
        <f t="shared" si="3"/>
        <v>85.429333669275991</v>
      </c>
    </row>
    <row r="48" spans="1:9">
      <c r="A48" s="281"/>
      <c r="B48" s="286" t="s">
        <v>853</v>
      </c>
      <c r="C48" s="297">
        <v>2910084258</v>
      </c>
      <c r="D48" s="297">
        <v>2859577795.4499998</v>
      </c>
      <c r="E48" s="297">
        <v>1063775316.5500002</v>
      </c>
      <c r="F48" s="297">
        <v>1063210359.3000002</v>
      </c>
      <c r="G48" s="297"/>
      <c r="H48" s="307">
        <f t="shared" si="2"/>
        <v>37.180676147077413</v>
      </c>
      <c r="I48" s="307">
        <f t="shared" si="3"/>
        <v>99.946891299204779</v>
      </c>
    </row>
    <row r="49" spans="1:9">
      <c r="A49" s="286"/>
      <c r="B49" s="286" t="s">
        <v>852</v>
      </c>
      <c r="C49" s="297">
        <v>11584010</v>
      </c>
      <c r="D49" s="297">
        <v>6355127.5300000003</v>
      </c>
      <c r="E49" s="297">
        <v>3542840.33</v>
      </c>
      <c r="F49" s="297">
        <v>3542840.33</v>
      </c>
      <c r="G49" s="297"/>
      <c r="H49" s="307">
        <f t="shared" si="2"/>
        <v>55.747745631785925</v>
      </c>
      <c r="I49" s="307">
        <f t="shared" si="3"/>
        <v>100</v>
      </c>
    </row>
    <row r="50" spans="1:9">
      <c r="A50" s="286"/>
      <c r="B50" s="286" t="s">
        <v>851</v>
      </c>
      <c r="C50" s="297">
        <v>131659791.00000001</v>
      </c>
      <c r="D50" s="297">
        <v>134697036.94000006</v>
      </c>
      <c r="E50" s="297">
        <v>58363364.639999993</v>
      </c>
      <c r="F50" s="297">
        <v>54763910.610000037</v>
      </c>
      <c r="G50" s="297"/>
      <c r="H50" s="307">
        <f t="shared" si="2"/>
        <v>40.657101191018981</v>
      </c>
      <c r="I50" s="307">
        <f t="shared" si="3"/>
        <v>93.832682450365397</v>
      </c>
    </row>
    <row r="51" spans="1:9">
      <c r="A51" s="286"/>
      <c r="B51" s="286" t="s">
        <v>850</v>
      </c>
      <c r="C51" s="297">
        <v>10591977</v>
      </c>
      <c r="D51" s="297">
        <v>9691977</v>
      </c>
      <c r="E51" s="297">
        <v>3549022.83</v>
      </c>
      <c r="F51" s="297">
        <v>3496836.33</v>
      </c>
      <c r="G51" s="297"/>
      <c r="H51" s="307">
        <f t="shared" si="2"/>
        <v>36.079701076467678</v>
      </c>
      <c r="I51" s="307">
        <f t="shared" si="3"/>
        <v>98.529552992478216</v>
      </c>
    </row>
    <row r="52" spans="1:9">
      <c r="A52" s="286"/>
      <c r="B52" s="286" t="s">
        <v>849</v>
      </c>
      <c r="C52" s="297">
        <v>390000</v>
      </c>
      <c r="D52" s="297">
        <v>390000</v>
      </c>
      <c r="E52" s="297">
        <v>145036.25</v>
      </c>
      <c r="F52" s="297">
        <v>145036.25</v>
      </c>
      <c r="G52" s="297"/>
      <c r="H52" s="307">
        <f t="shared" si="2"/>
        <v>37.188782051282047</v>
      </c>
      <c r="I52" s="307">
        <f t="shared" si="3"/>
        <v>100</v>
      </c>
    </row>
    <row r="53" spans="1:9">
      <c r="A53" s="286"/>
      <c r="B53" s="286" t="s">
        <v>848</v>
      </c>
      <c r="C53" s="297">
        <v>180514898</v>
      </c>
      <c r="D53" s="297">
        <v>94981597.170000017</v>
      </c>
      <c r="E53" s="297">
        <v>50428898.909999996</v>
      </c>
      <c r="F53" s="297">
        <v>50428898.909999996</v>
      </c>
      <c r="G53" s="297"/>
      <c r="H53" s="307">
        <f t="shared" si="2"/>
        <v>53.093336406779216</v>
      </c>
      <c r="I53" s="307">
        <f t="shared" si="3"/>
        <v>100</v>
      </c>
    </row>
    <row r="54" spans="1:9">
      <c r="A54" s="286"/>
      <c r="B54" s="286" t="s">
        <v>847</v>
      </c>
      <c r="C54" s="297">
        <v>84382053</v>
      </c>
      <c r="D54" s="297">
        <v>82512735</v>
      </c>
      <c r="E54" s="297">
        <v>38531995.359999999</v>
      </c>
      <c r="F54" s="297">
        <v>38409470.609999999</v>
      </c>
      <c r="G54" s="297"/>
      <c r="H54" s="307">
        <f t="shared" si="2"/>
        <v>46.549748484279426</v>
      </c>
      <c r="I54" s="307">
        <f t="shared" si="3"/>
        <v>99.682018154379847</v>
      </c>
    </row>
    <row r="55" spans="1:9">
      <c r="A55" s="286"/>
      <c r="B55" s="286" t="s">
        <v>846</v>
      </c>
      <c r="C55" s="297">
        <v>136727683</v>
      </c>
      <c r="D55" s="297">
        <v>130956967.55000001</v>
      </c>
      <c r="E55" s="297">
        <v>51086339.280000009</v>
      </c>
      <c r="F55" s="297">
        <v>49755727.150000006</v>
      </c>
      <c r="G55" s="297"/>
      <c r="H55" s="307">
        <f t="shared" si="2"/>
        <v>37.993951815509952</v>
      </c>
      <c r="I55" s="307">
        <f t="shared" si="3"/>
        <v>97.395366063113215</v>
      </c>
    </row>
    <row r="56" spans="1:9">
      <c r="A56" s="286"/>
      <c r="B56" s="286" t="s">
        <v>845</v>
      </c>
      <c r="C56" s="297">
        <v>174414547</v>
      </c>
      <c r="D56" s="297">
        <v>175088547</v>
      </c>
      <c r="E56" s="297">
        <v>84763341.519999981</v>
      </c>
      <c r="F56" s="297">
        <v>80278632.809999973</v>
      </c>
      <c r="G56" s="297"/>
      <c r="H56" s="307">
        <f t="shared" si="2"/>
        <v>45.850304994535115</v>
      </c>
      <c r="I56" s="307">
        <f t="shared" si="3"/>
        <v>94.709141204701282</v>
      </c>
    </row>
    <row r="57" spans="1:9">
      <c r="A57" s="286"/>
      <c r="B57" s="286" t="s">
        <v>844</v>
      </c>
      <c r="C57" s="297">
        <v>26406312</v>
      </c>
      <c r="D57" s="297">
        <v>26306312</v>
      </c>
      <c r="E57" s="297">
        <v>3825238.5</v>
      </c>
      <c r="F57" s="297">
        <v>3709647.2600000002</v>
      </c>
      <c r="G57" s="297"/>
      <c r="H57" s="307">
        <f t="shared" si="2"/>
        <v>14.1017382444183</v>
      </c>
      <c r="I57" s="307">
        <f t="shared" si="3"/>
        <v>96.978195215801591</v>
      </c>
    </row>
    <row r="58" spans="1:9">
      <c r="A58" s="286"/>
      <c r="B58" s="286" t="s">
        <v>843</v>
      </c>
      <c r="C58" s="297">
        <v>5727899</v>
      </c>
      <c r="D58" s="297">
        <v>5727899</v>
      </c>
      <c r="E58" s="297">
        <v>2312997.0700000003</v>
      </c>
      <c r="F58" s="297">
        <v>1757603.63</v>
      </c>
      <c r="G58" s="297"/>
      <c r="H58" s="307">
        <f t="shared" si="2"/>
        <v>30.684961972967749</v>
      </c>
      <c r="I58" s="307">
        <f t="shared" si="3"/>
        <v>75.988147706559772</v>
      </c>
    </row>
    <row r="59" spans="1:9">
      <c r="A59" s="286"/>
      <c r="B59" s="286" t="s">
        <v>842</v>
      </c>
      <c r="C59" s="297">
        <v>6990464</v>
      </c>
      <c r="D59" s="297">
        <v>6626690</v>
      </c>
      <c r="E59" s="297">
        <v>1679038.72</v>
      </c>
      <c r="F59" s="297">
        <v>1656078.33</v>
      </c>
      <c r="G59" s="297"/>
      <c r="H59" s="307">
        <f t="shared" si="2"/>
        <v>24.991033683483007</v>
      </c>
      <c r="I59" s="307">
        <f t="shared" si="3"/>
        <v>98.63252766440074</v>
      </c>
    </row>
    <row r="60" spans="1:9">
      <c r="A60" s="286"/>
      <c r="B60" s="286" t="s">
        <v>841</v>
      </c>
      <c r="C60" s="297">
        <v>97341923</v>
      </c>
      <c r="D60" s="297">
        <v>93574866.159999996</v>
      </c>
      <c r="E60" s="297">
        <v>38177245.369999997</v>
      </c>
      <c r="F60" s="297">
        <v>38171004.609999999</v>
      </c>
      <c r="G60" s="297"/>
      <c r="H60" s="307">
        <f t="shared" si="2"/>
        <v>40.791941443691613</v>
      </c>
      <c r="I60" s="307">
        <f t="shared" si="3"/>
        <v>99.983653194620217</v>
      </c>
    </row>
    <row r="61" spans="1:9">
      <c r="A61" s="286"/>
      <c r="B61" s="286" t="s">
        <v>840</v>
      </c>
      <c r="C61" s="297">
        <v>2233343</v>
      </c>
      <c r="D61" s="297">
        <v>2339427.06</v>
      </c>
      <c r="E61" s="297">
        <v>1379763.76</v>
      </c>
      <c r="F61" s="297">
        <v>905402.1100000001</v>
      </c>
      <c r="G61" s="297"/>
      <c r="H61" s="307">
        <f t="shared" si="2"/>
        <v>38.701873868211138</v>
      </c>
      <c r="I61" s="307">
        <f t="shared" si="3"/>
        <v>65.620081947941586</v>
      </c>
    </row>
    <row r="62" spans="1:9">
      <c r="A62" s="286"/>
      <c r="B62" s="286" t="s">
        <v>839</v>
      </c>
      <c r="C62" s="297">
        <v>132249129.00000001</v>
      </c>
      <c r="D62" s="297">
        <v>126006972.40999998</v>
      </c>
      <c r="E62" s="297">
        <v>46044006.899999999</v>
      </c>
      <c r="F62" s="297">
        <v>40209389.07</v>
      </c>
      <c r="G62" s="297"/>
      <c r="H62" s="307">
        <f t="shared" si="2"/>
        <v>31.910447732342277</v>
      </c>
      <c r="I62" s="307">
        <f t="shared" si="3"/>
        <v>87.328170976362188</v>
      </c>
    </row>
    <row r="63" spans="1:9">
      <c r="A63" s="286"/>
      <c r="B63" s="286" t="s">
        <v>838</v>
      </c>
      <c r="C63" s="297">
        <v>138943564</v>
      </c>
      <c r="D63" s="297">
        <v>138943564</v>
      </c>
      <c r="E63" s="297">
        <v>51991466</v>
      </c>
      <c r="F63" s="297">
        <v>51991466</v>
      </c>
      <c r="G63" s="297"/>
      <c r="H63" s="307">
        <f t="shared" si="2"/>
        <v>37.419125077286772</v>
      </c>
      <c r="I63" s="307">
        <f t="shared" si="3"/>
        <v>100</v>
      </c>
    </row>
    <row r="64" spans="1:9">
      <c r="A64" s="286"/>
      <c r="B64" s="286" t="s">
        <v>837</v>
      </c>
      <c r="C64" s="297">
        <v>215258531</v>
      </c>
      <c r="D64" s="297">
        <v>206772686.68999997</v>
      </c>
      <c r="E64" s="297">
        <v>87515380.739999995</v>
      </c>
      <c r="F64" s="297">
        <v>80922120.98999998</v>
      </c>
      <c r="G64" s="297"/>
      <c r="H64" s="307">
        <f t="shared" si="2"/>
        <v>39.135788331328754</v>
      </c>
      <c r="I64" s="307">
        <f t="shared" si="3"/>
        <v>92.466170295724396</v>
      </c>
    </row>
    <row r="65" spans="1:9">
      <c r="A65" s="281"/>
      <c r="B65" s="286" t="s">
        <v>836</v>
      </c>
      <c r="C65" s="297">
        <v>51487197</v>
      </c>
      <c r="D65" s="297">
        <v>42079928.289999999</v>
      </c>
      <c r="E65" s="297">
        <v>15962082.9</v>
      </c>
      <c r="F65" s="297">
        <v>15329163.83</v>
      </c>
      <c r="G65" s="297"/>
      <c r="H65" s="307">
        <f t="shared" si="2"/>
        <v>36.428683348405009</v>
      </c>
      <c r="I65" s="307">
        <f t="shared" si="3"/>
        <v>96.034859147361018</v>
      </c>
    </row>
    <row r="66" spans="1:9">
      <c r="A66" s="286"/>
      <c r="B66" s="286" t="s">
        <v>835</v>
      </c>
      <c r="C66" s="297">
        <v>367918365</v>
      </c>
      <c r="D66" s="297">
        <v>371665998.30000001</v>
      </c>
      <c r="E66" s="297">
        <v>132758235.5</v>
      </c>
      <c r="F66" s="297">
        <v>127547159.44999999</v>
      </c>
      <c r="G66" s="297"/>
      <c r="H66" s="307">
        <f t="shared" si="2"/>
        <v>34.31768309003261</v>
      </c>
      <c r="I66" s="307">
        <f t="shared" si="3"/>
        <v>96.074762495619325</v>
      </c>
    </row>
    <row r="67" spans="1:9">
      <c r="A67" s="286"/>
      <c r="B67" s="286" t="s">
        <v>834</v>
      </c>
      <c r="C67" s="297">
        <v>199816210</v>
      </c>
      <c r="D67" s="297">
        <v>195778197.47</v>
      </c>
      <c r="E67" s="297">
        <v>58566237.860000007</v>
      </c>
      <c r="F67" s="297">
        <v>56123476.219999991</v>
      </c>
      <c r="G67" s="297"/>
      <c r="H67" s="307">
        <f t="shared" si="2"/>
        <v>28.666867376077487</v>
      </c>
      <c r="I67" s="307">
        <f t="shared" si="3"/>
        <v>95.82906170985521</v>
      </c>
    </row>
    <row r="68" spans="1:9">
      <c r="A68" s="286"/>
      <c r="B68" s="286" t="s">
        <v>833</v>
      </c>
      <c r="C68" s="297">
        <v>124972871</v>
      </c>
      <c r="D68" s="297">
        <v>124972871</v>
      </c>
      <c r="E68" s="297">
        <v>55804780.939999998</v>
      </c>
      <c r="F68" s="297">
        <v>52161354.939999998</v>
      </c>
      <c r="G68" s="297"/>
      <c r="H68" s="307">
        <f t="shared" si="2"/>
        <v>41.738142464535358</v>
      </c>
      <c r="I68" s="307">
        <f t="shared" si="3"/>
        <v>93.471122117803262</v>
      </c>
    </row>
    <row r="69" spans="1:9">
      <c r="A69" s="286"/>
      <c r="B69" s="286" t="s">
        <v>832</v>
      </c>
      <c r="C69" s="297">
        <v>210287294</v>
      </c>
      <c r="D69" s="297">
        <v>209971497.41</v>
      </c>
      <c r="E69" s="297">
        <v>89092724.959999993</v>
      </c>
      <c r="F69" s="297">
        <v>88332766.959999993</v>
      </c>
      <c r="G69" s="297"/>
      <c r="H69" s="307">
        <f t="shared" si="2"/>
        <v>42.068932235844073</v>
      </c>
      <c r="I69" s="307">
        <f t="shared" si="3"/>
        <v>99.14700330432008</v>
      </c>
    </row>
    <row r="70" spans="1:9">
      <c r="A70" s="286"/>
      <c r="B70" s="286" t="s">
        <v>831</v>
      </c>
      <c r="C70" s="297">
        <v>264883853</v>
      </c>
      <c r="D70" s="297">
        <v>253345435.75</v>
      </c>
      <c r="E70" s="297">
        <v>92934114.400000006</v>
      </c>
      <c r="F70" s="297">
        <v>84979419.189999998</v>
      </c>
      <c r="G70" s="297"/>
      <c r="H70" s="307">
        <f t="shared" si="2"/>
        <v>33.54290513994389</v>
      </c>
      <c r="I70" s="307">
        <f t="shared" si="3"/>
        <v>91.440500335794866</v>
      </c>
    </row>
    <row r="71" spans="1:9">
      <c r="A71" s="286"/>
      <c r="B71" s="286" t="s">
        <v>348</v>
      </c>
      <c r="C71" s="297">
        <v>122589965</v>
      </c>
      <c r="D71" s="297">
        <v>126447783.02</v>
      </c>
      <c r="E71" s="297">
        <v>41406340.399999999</v>
      </c>
      <c r="F71" s="297">
        <v>40380751.719999999</v>
      </c>
      <c r="G71" s="297"/>
      <c r="H71" s="307">
        <f t="shared" si="2"/>
        <v>31.934724955686296</v>
      </c>
      <c r="I71" s="307">
        <f t="shared" si="3"/>
        <v>97.523111991804996</v>
      </c>
    </row>
    <row r="72" spans="1:9">
      <c r="A72" s="286"/>
      <c r="B72" s="286" t="s">
        <v>830</v>
      </c>
      <c r="C72" s="297">
        <v>516210426</v>
      </c>
      <c r="D72" s="297">
        <v>508645885.20000011</v>
      </c>
      <c r="E72" s="297">
        <v>221001503.75000006</v>
      </c>
      <c r="F72" s="297">
        <v>158447662.39000008</v>
      </c>
      <c r="G72" s="297"/>
      <c r="H72" s="307">
        <f t="shared" ref="H72:H103" si="4">IFERROR(+F72/D72*100,"n.a")</f>
        <v>31.150878636853275</v>
      </c>
      <c r="I72" s="307">
        <f t="shared" ref="I72:I103" si="5">IFERROR(+F72/E72*100,"n.a")</f>
        <v>71.695287000960079</v>
      </c>
    </row>
    <row r="73" spans="1:9">
      <c r="A73" s="286"/>
      <c r="B73" s="286" t="s">
        <v>829</v>
      </c>
      <c r="C73" s="297">
        <v>42582788</v>
      </c>
      <c r="D73" s="297">
        <v>42582788</v>
      </c>
      <c r="E73" s="297">
        <v>18734720</v>
      </c>
      <c r="F73" s="297">
        <v>8380121.3399999999</v>
      </c>
      <c r="G73" s="297"/>
      <c r="H73" s="307">
        <f t="shared" si="4"/>
        <v>19.679597634612371</v>
      </c>
      <c r="I73" s="307">
        <f t="shared" si="5"/>
        <v>44.730432800703717</v>
      </c>
    </row>
    <row r="74" spans="1:9">
      <c r="A74" s="281"/>
      <c r="B74" s="286" t="s">
        <v>828</v>
      </c>
      <c r="C74" s="297">
        <v>49360919</v>
      </c>
      <c r="D74" s="297">
        <v>52377418.839999996</v>
      </c>
      <c r="E74" s="297">
        <v>20758699.920000002</v>
      </c>
      <c r="F74" s="297">
        <v>20489848.500000004</v>
      </c>
      <c r="G74" s="297"/>
      <c r="H74" s="307">
        <f t="shared" si="4"/>
        <v>39.119622451406784</v>
      </c>
      <c r="I74" s="307">
        <f t="shared" si="5"/>
        <v>98.704873517917306</v>
      </c>
    </row>
    <row r="75" spans="1:9">
      <c r="A75" s="302" t="s">
        <v>739</v>
      </c>
      <c r="B75" s="303"/>
      <c r="C75" s="296">
        <v>15000000</v>
      </c>
      <c r="D75" s="296">
        <f>+D76</f>
        <v>0</v>
      </c>
      <c r="E75" s="296">
        <f>+E76</f>
        <v>0</v>
      </c>
      <c r="F75" s="296">
        <f>+F76</f>
        <v>0</v>
      </c>
      <c r="G75" s="296"/>
      <c r="H75" s="306" t="str">
        <f t="shared" si="4"/>
        <v>n.a</v>
      </c>
      <c r="I75" s="306" t="str">
        <f t="shared" si="5"/>
        <v>n.a</v>
      </c>
    </row>
    <row r="76" spans="1:9">
      <c r="A76" s="286"/>
      <c r="B76" s="286" t="s">
        <v>827</v>
      </c>
      <c r="C76" s="297">
        <v>15000000</v>
      </c>
      <c r="D76" s="297">
        <v>0</v>
      </c>
      <c r="E76" s="297">
        <v>0</v>
      </c>
      <c r="F76" s="297">
        <v>0</v>
      </c>
      <c r="G76" s="297"/>
      <c r="H76" s="307" t="str">
        <f t="shared" si="4"/>
        <v>n.a</v>
      </c>
      <c r="I76" s="307" t="str">
        <f t="shared" si="5"/>
        <v>n.a</v>
      </c>
    </row>
    <row r="77" spans="1:9">
      <c r="A77" s="302" t="s">
        <v>32</v>
      </c>
      <c r="B77" s="303"/>
      <c r="C77" s="296">
        <v>797978225</v>
      </c>
      <c r="D77" s="296">
        <f>SUM(D78:D81)</f>
        <v>786705670</v>
      </c>
      <c r="E77" s="296">
        <f>SUM(E78:E81)</f>
        <v>337847529.12999994</v>
      </c>
      <c r="F77" s="296">
        <f>SUM(F78:F81)</f>
        <v>317721434.71999985</v>
      </c>
      <c r="G77" s="296"/>
      <c r="H77" s="306">
        <f t="shared" si="4"/>
        <v>40.386315598818534</v>
      </c>
      <c r="I77" s="306">
        <f t="shared" si="5"/>
        <v>94.042846942871734</v>
      </c>
    </row>
    <row r="78" spans="1:9">
      <c r="A78" s="286"/>
      <c r="B78" s="286" t="s">
        <v>826</v>
      </c>
      <c r="C78" s="297">
        <v>11400000</v>
      </c>
      <c r="D78" s="297">
        <v>11400000</v>
      </c>
      <c r="E78" s="297">
        <v>0</v>
      </c>
      <c r="F78" s="297">
        <v>0</v>
      </c>
      <c r="G78" s="297"/>
      <c r="H78" s="305">
        <f t="shared" si="4"/>
        <v>0</v>
      </c>
      <c r="I78" s="305" t="str">
        <f t="shared" si="5"/>
        <v>n.a</v>
      </c>
    </row>
    <row r="79" spans="1:9">
      <c r="A79" s="286"/>
      <c r="B79" s="286" t="s">
        <v>825</v>
      </c>
      <c r="C79" s="297">
        <v>7400000</v>
      </c>
      <c r="D79" s="297">
        <v>27400000</v>
      </c>
      <c r="E79" s="297">
        <v>27400000</v>
      </c>
      <c r="F79" s="297">
        <v>27400000</v>
      </c>
      <c r="G79" s="297"/>
      <c r="H79" s="307">
        <f t="shared" si="4"/>
        <v>100</v>
      </c>
      <c r="I79" s="307">
        <f t="shared" si="5"/>
        <v>100</v>
      </c>
    </row>
    <row r="80" spans="1:9">
      <c r="A80" s="286"/>
      <c r="B80" s="286" t="s">
        <v>824</v>
      </c>
      <c r="C80" s="297">
        <v>521555209</v>
      </c>
      <c r="D80" s="297">
        <v>516996209</v>
      </c>
      <c r="E80" s="297">
        <v>179637333.71999997</v>
      </c>
      <c r="F80" s="297">
        <v>176823789.96999988</v>
      </c>
      <c r="G80" s="297"/>
      <c r="H80" s="307">
        <f t="shared" si="4"/>
        <v>34.202144404892508</v>
      </c>
      <c r="I80" s="307">
        <f t="shared" si="5"/>
        <v>98.433764467699376</v>
      </c>
    </row>
    <row r="81" spans="1:9">
      <c r="A81" s="281"/>
      <c r="B81" s="286" t="s">
        <v>823</v>
      </c>
      <c r="C81" s="297">
        <v>257623016</v>
      </c>
      <c r="D81" s="297">
        <v>230909461</v>
      </c>
      <c r="E81" s="297">
        <v>130810195.40999997</v>
      </c>
      <c r="F81" s="297">
        <v>113497644.74999997</v>
      </c>
      <c r="G81" s="297"/>
      <c r="H81" s="307">
        <f t="shared" si="4"/>
        <v>49.152444537558374</v>
      </c>
      <c r="I81" s="307">
        <f t="shared" si="5"/>
        <v>86.765136612068304</v>
      </c>
    </row>
    <row r="82" spans="1:9">
      <c r="A82" s="302" t="s">
        <v>730</v>
      </c>
      <c r="B82" s="303"/>
      <c r="C82" s="296">
        <v>198419381</v>
      </c>
      <c r="D82" s="296">
        <f>+D83</f>
        <v>198419381.00000003</v>
      </c>
      <c r="E82" s="296">
        <f>+E83</f>
        <v>94575941</v>
      </c>
      <c r="F82" s="296">
        <f>+F83</f>
        <v>75754614.299999997</v>
      </c>
      <c r="G82" s="296"/>
      <c r="H82" s="306">
        <f t="shared" si="4"/>
        <v>38.179039727978989</v>
      </c>
      <c r="I82" s="306">
        <f t="shared" si="5"/>
        <v>80.099244584835787</v>
      </c>
    </row>
    <row r="83" spans="1:9">
      <c r="A83" s="286"/>
      <c r="B83" s="286" t="s">
        <v>822</v>
      </c>
      <c r="C83" s="297">
        <v>198419381</v>
      </c>
      <c r="D83" s="297">
        <v>198419381.00000003</v>
      </c>
      <c r="E83" s="297">
        <v>94575941</v>
      </c>
      <c r="F83" s="297">
        <v>75754614.299999997</v>
      </c>
      <c r="G83" s="297"/>
      <c r="H83" s="307">
        <f t="shared" si="4"/>
        <v>38.179039727978989</v>
      </c>
      <c r="I83" s="307">
        <f t="shared" si="5"/>
        <v>80.099244584835787</v>
      </c>
    </row>
    <row r="84" spans="1:9">
      <c r="A84" s="302" t="s">
        <v>374</v>
      </c>
      <c r="B84" s="303"/>
      <c r="C84" s="296">
        <v>8164192177</v>
      </c>
      <c r="D84" s="296">
        <f>SUM(D85:D88)</f>
        <v>13154140619</v>
      </c>
      <c r="E84" s="296">
        <f>SUM(E85:E88)</f>
        <v>7678425223.2300014</v>
      </c>
      <c r="F84" s="296">
        <f>SUM(F85:F88)</f>
        <v>7643915940.2300014</v>
      </c>
      <c r="G84" s="296"/>
      <c r="H84" s="306">
        <f t="shared" si="4"/>
        <v>58.110340778849789</v>
      </c>
      <c r="I84" s="306">
        <f t="shared" si="5"/>
        <v>99.550568222041193</v>
      </c>
    </row>
    <row r="85" spans="1:9">
      <c r="A85" s="286"/>
      <c r="B85" s="281" t="s">
        <v>821</v>
      </c>
      <c r="C85" s="297">
        <v>0</v>
      </c>
      <c r="D85" s="297">
        <v>4177448633</v>
      </c>
      <c r="E85" s="297">
        <v>4177448633</v>
      </c>
      <c r="F85" s="297">
        <v>4177448633</v>
      </c>
      <c r="G85" s="297"/>
      <c r="H85" s="307">
        <f t="shared" si="4"/>
        <v>100</v>
      </c>
      <c r="I85" s="307">
        <f t="shared" si="5"/>
        <v>100</v>
      </c>
    </row>
    <row r="86" spans="1:9">
      <c r="A86" s="286"/>
      <c r="B86" s="286" t="s">
        <v>367</v>
      </c>
      <c r="C86" s="297">
        <v>957886249</v>
      </c>
      <c r="D86" s="297">
        <v>957886249</v>
      </c>
      <c r="E86" s="297">
        <v>414812861</v>
      </c>
      <c r="F86" s="297">
        <v>380303578</v>
      </c>
      <c r="G86" s="297"/>
      <c r="H86" s="307">
        <f t="shared" si="4"/>
        <v>39.702373679236317</v>
      </c>
      <c r="I86" s="307">
        <f t="shared" si="5"/>
        <v>91.680758663844813</v>
      </c>
    </row>
    <row r="87" spans="1:9">
      <c r="A87" s="286"/>
      <c r="B87" s="286" t="s">
        <v>820</v>
      </c>
      <c r="C87" s="297">
        <v>6439880736</v>
      </c>
      <c r="D87" s="297">
        <v>7252380545</v>
      </c>
      <c r="E87" s="297">
        <v>2786081414.2300014</v>
      </c>
      <c r="F87" s="297">
        <v>2786081414.2300014</v>
      </c>
      <c r="G87" s="297"/>
      <c r="H87" s="307">
        <f t="shared" si="4"/>
        <v>38.416095197194338</v>
      </c>
      <c r="I87" s="307">
        <f t="shared" si="5"/>
        <v>100</v>
      </c>
    </row>
    <row r="88" spans="1:9">
      <c r="A88" s="286"/>
      <c r="B88" s="286" t="s">
        <v>819</v>
      </c>
      <c r="C88" s="297">
        <v>766425192</v>
      </c>
      <c r="D88" s="297">
        <v>766425192</v>
      </c>
      <c r="E88" s="297">
        <v>300082315</v>
      </c>
      <c r="F88" s="297">
        <v>300082315</v>
      </c>
      <c r="G88" s="297"/>
      <c r="H88" s="307">
        <f t="shared" si="4"/>
        <v>39.153503581599395</v>
      </c>
      <c r="I88" s="307">
        <f t="shared" si="5"/>
        <v>100</v>
      </c>
    </row>
    <row r="89" spans="1:9">
      <c r="A89" s="302" t="s">
        <v>818</v>
      </c>
      <c r="B89" s="303"/>
      <c r="C89" s="296">
        <v>30810460</v>
      </c>
      <c r="D89" s="296">
        <f>+D90</f>
        <v>28925644.289999999</v>
      </c>
      <c r="E89" s="296">
        <f>+E90</f>
        <v>16707237.41</v>
      </c>
      <c r="F89" s="296">
        <f>+F90</f>
        <v>15553263.700000001</v>
      </c>
      <c r="G89" s="296"/>
      <c r="H89" s="306">
        <f t="shared" si="4"/>
        <v>53.769809045798787</v>
      </c>
      <c r="I89" s="306">
        <f t="shared" si="5"/>
        <v>93.09297113771008</v>
      </c>
    </row>
    <row r="90" spans="1:9">
      <c r="A90" s="286"/>
      <c r="B90" s="286" t="s">
        <v>817</v>
      </c>
      <c r="C90" s="297">
        <v>30810460</v>
      </c>
      <c r="D90" s="297">
        <v>28925644.289999999</v>
      </c>
      <c r="E90" s="297">
        <v>16707237.41</v>
      </c>
      <c r="F90" s="297">
        <v>15553263.700000001</v>
      </c>
      <c r="G90" s="297"/>
      <c r="H90" s="307">
        <f t="shared" si="4"/>
        <v>53.769809045798787</v>
      </c>
      <c r="I90" s="307">
        <f t="shared" si="5"/>
        <v>93.09297113771008</v>
      </c>
    </row>
    <row r="91" spans="1:9">
      <c r="A91" s="299" t="s">
        <v>47</v>
      </c>
      <c r="B91" s="303"/>
      <c r="C91" s="296">
        <v>4886200000</v>
      </c>
      <c r="D91" s="296">
        <f>+D92</f>
        <v>0</v>
      </c>
      <c r="E91" s="296">
        <f>+E92</f>
        <v>0</v>
      </c>
      <c r="F91" s="296">
        <f>+F92</f>
        <v>0</v>
      </c>
      <c r="G91" s="296"/>
      <c r="H91" s="308" t="str">
        <f t="shared" si="4"/>
        <v>n.a</v>
      </c>
      <c r="I91" s="308" t="str">
        <f t="shared" si="5"/>
        <v>n.a</v>
      </c>
    </row>
    <row r="92" spans="1:9">
      <c r="A92" s="281"/>
      <c r="B92" s="304" t="s">
        <v>816</v>
      </c>
      <c r="C92" s="297">
        <v>4886200000</v>
      </c>
      <c r="D92" s="297">
        <v>0</v>
      </c>
      <c r="E92" s="297">
        <v>0</v>
      </c>
      <c r="F92" s="297">
        <v>0</v>
      </c>
      <c r="G92" s="297"/>
      <c r="H92" s="307" t="str">
        <f t="shared" si="4"/>
        <v>n.a</v>
      </c>
      <c r="I92" s="307" t="str">
        <f t="shared" si="5"/>
        <v>n.a</v>
      </c>
    </row>
    <row r="93" spans="1:9">
      <c r="A93" s="302" t="s">
        <v>53</v>
      </c>
      <c r="B93" s="303"/>
      <c r="C93" s="296">
        <v>37117775682.999992</v>
      </c>
      <c r="D93" s="296">
        <f>SUM(D94:D121)</f>
        <v>36333035913</v>
      </c>
      <c r="E93" s="296">
        <f>SUM(E94:E121)</f>
        <v>22698742702</v>
      </c>
      <c r="F93" s="296">
        <f>SUM(F94:F121)</f>
        <v>21644286650.489998</v>
      </c>
      <c r="G93" s="296"/>
      <c r="H93" s="306">
        <f t="shared" si="4"/>
        <v>59.571918796759974</v>
      </c>
      <c r="I93" s="306">
        <f t="shared" si="5"/>
        <v>95.354561856780322</v>
      </c>
    </row>
    <row r="94" spans="1:9">
      <c r="A94" s="286"/>
      <c r="B94" s="286" t="s">
        <v>815</v>
      </c>
      <c r="C94" s="297">
        <v>75104134</v>
      </c>
      <c r="D94" s="297">
        <v>75104134</v>
      </c>
      <c r="E94" s="297">
        <v>42994995</v>
      </c>
      <c r="F94" s="297">
        <v>42994995</v>
      </c>
      <c r="G94" s="297"/>
      <c r="H94" s="307">
        <f t="shared" si="4"/>
        <v>57.247174969090253</v>
      </c>
      <c r="I94" s="307">
        <f t="shared" si="5"/>
        <v>100</v>
      </c>
    </row>
    <row r="95" spans="1:9">
      <c r="A95" s="286"/>
      <c r="B95" s="286" t="s">
        <v>814</v>
      </c>
      <c r="C95" s="297">
        <v>253443886</v>
      </c>
      <c r="D95" s="297">
        <v>249443886</v>
      </c>
      <c r="E95" s="297">
        <v>134054715</v>
      </c>
      <c r="F95" s="297">
        <v>134054715</v>
      </c>
      <c r="G95" s="297"/>
      <c r="H95" s="307">
        <f t="shared" si="4"/>
        <v>53.741431449636735</v>
      </c>
      <c r="I95" s="307">
        <f t="shared" si="5"/>
        <v>100</v>
      </c>
    </row>
    <row r="96" spans="1:9">
      <c r="A96" s="286"/>
      <c r="B96" s="286" t="s">
        <v>813</v>
      </c>
      <c r="C96" s="297">
        <v>228901313</v>
      </c>
      <c r="D96" s="297">
        <v>249219067</v>
      </c>
      <c r="E96" s="297">
        <v>137810683</v>
      </c>
      <c r="F96" s="297">
        <v>137810683</v>
      </c>
      <c r="G96" s="297"/>
      <c r="H96" s="307">
        <f t="shared" si="4"/>
        <v>55.297006227858162</v>
      </c>
      <c r="I96" s="307">
        <f t="shared" si="5"/>
        <v>100</v>
      </c>
    </row>
    <row r="97" spans="1:9">
      <c r="A97" s="286"/>
      <c r="B97" s="286" t="s">
        <v>812</v>
      </c>
      <c r="C97" s="297">
        <v>289524739</v>
      </c>
      <c r="D97" s="297">
        <v>314524739</v>
      </c>
      <c r="E97" s="297">
        <v>135140781</v>
      </c>
      <c r="F97" s="297">
        <v>135140781</v>
      </c>
      <c r="G97" s="297"/>
      <c r="H97" s="307">
        <f t="shared" si="4"/>
        <v>42.966661837051873</v>
      </c>
      <c r="I97" s="307">
        <f t="shared" si="5"/>
        <v>100</v>
      </c>
    </row>
    <row r="98" spans="1:9">
      <c r="A98" s="286"/>
      <c r="B98" s="286" t="s">
        <v>811</v>
      </c>
      <c r="C98" s="297">
        <v>233077239</v>
      </c>
      <c r="D98" s="297">
        <v>259077239</v>
      </c>
      <c r="E98" s="297">
        <v>130923584</v>
      </c>
      <c r="F98" s="297">
        <v>130923584</v>
      </c>
      <c r="G98" s="297"/>
      <c r="H98" s="307">
        <f t="shared" si="4"/>
        <v>50.534575906917091</v>
      </c>
      <c r="I98" s="307">
        <f t="shared" si="5"/>
        <v>100</v>
      </c>
    </row>
    <row r="99" spans="1:9">
      <c r="A99" s="286"/>
      <c r="B99" s="286" t="s">
        <v>810</v>
      </c>
      <c r="C99" s="297">
        <v>201618173</v>
      </c>
      <c r="D99" s="297">
        <v>201618173</v>
      </c>
      <c r="E99" s="297">
        <v>115132757</v>
      </c>
      <c r="F99" s="297">
        <v>115132757</v>
      </c>
      <c r="G99" s="297"/>
      <c r="H99" s="307">
        <f t="shared" si="4"/>
        <v>57.104354873803963</v>
      </c>
      <c r="I99" s="307">
        <f t="shared" si="5"/>
        <v>100</v>
      </c>
    </row>
    <row r="100" spans="1:9">
      <c r="A100" s="286"/>
      <c r="B100" s="286" t="s">
        <v>809</v>
      </c>
      <c r="C100" s="297">
        <v>545673655</v>
      </c>
      <c r="D100" s="297">
        <v>454055874</v>
      </c>
      <c r="E100" s="297">
        <v>217228738</v>
      </c>
      <c r="F100" s="297">
        <v>217228738</v>
      </c>
      <c r="G100" s="297"/>
      <c r="H100" s="307">
        <f t="shared" si="4"/>
        <v>47.841851727701687</v>
      </c>
      <c r="I100" s="307">
        <f t="shared" si="5"/>
        <v>100</v>
      </c>
    </row>
    <row r="101" spans="1:9">
      <c r="A101" s="286"/>
      <c r="B101" s="286" t="s">
        <v>808</v>
      </c>
      <c r="C101" s="297">
        <v>452334402</v>
      </c>
      <c r="D101" s="297">
        <v>449334402.00000006</v>
      </c>
      <c r="E101" s="297">
        <v>216254927</v>
      </c>
      <c r="F101" s="297">
        <v>216254927</v>
      </c>
      <c r="G101" s="297"/>
      <c r="H101" s="307">
        <f t="shared" si="4"/>
        <v>48.127836648483452</v>
      </c>
      <c r="I101" s="307">
        <f t="shared" si="5"/>
        <v>100</v>
      </c>
    </row>
    <row r="102" spans="1:9">
      <c r="A102" s="286"/>
      <c r="B102" s="286" t="s">
        <v>807</v>
      </c>
      <c r="C102" s="297">
        <v>273902382</v>
      </c>
      <c r="D102" s="297">
        <v>273902382</v>
      </c>
      <c r="E102" s="297">
        <v>129286154</v>
      </c>
      <c r="F102" s="297">
        <v>129286154</v>
      </c>
      <c r="G102" s="297"/>
      <c r="H102" s="307">
        <f t="shared" si="4"/>
        <v>47.201544234836192</v>
      </c>
      <c r="I102" s="307">
        <f t="shared" si="5"/>
        <v>100</v>
      </c>
    </row>
    <row r="103" spans="1:9">
      <c r="A103" s="286"/>
      <c r="B103" s="286" t="s">
        <v>806</v>
      </c>
      <c r="C103" s="297">
        <v>215801414</v>
      </c>
      <c r="D103" s="297">
        <v>254054666</v>
      </c>
      <c r="E103" s="297">
        <v>146390932</v>
      </c>
      <c r="F103" s="297">
        <v>146390932</v>
      </c>
      <c r="G103" s="297"/>
      <c r="H103" s="307">
        <f t="shared" si="4"/>
        <v>57.621823800709095</v>
      </c>
      <c r="I103" s="307">
        <f t="shared" si="5"/>
        <v>100</v>
      </c>
    </row>
    <row r="104" spans="1:9">
      <c r="A104" s="286"/>
      <c r="B104" s="286" t="s">
        <v>805</v>
      </c>
      <c r="C104" s="297">
        <v>243697400</v>
      </c>
      <c r="D104" s="297">
        <v>206705928</v>
      </c>
      <c r="E104" s="297">
        <v>100972517</v>
      </c>
      <c r="F104" s="297">
        <v>100972517</v>
      </c>
      <c r="G104" s="297"/>
      <c r="H104" s="307">
        <f t="shared" ref="H104:H125" si="6">IFERROR(+F104/D104*100,"n.a")</f>
        <v>48.848389582711924</v>
      </c>
      <c r="I104" s="307">
        <f t="shared" ref="I104:I125" si="7">IFERROR(+F104/E104*100,"n.a")</f>
        <v>100</v>
      </c>
    </row>
    <row r="105" spans="1:9">
      <c r="A105" s="286"/>
      <c r="B105" s="286" t="s">
        <v>804</v>
      </c>
      <c r="C105" s="297">
        <v>302139454</v>
      </c>
      <c r="D105" s="297">
        <v>293139454</v>
      </c>
      <c r="E105" s="297">
        <v>135715478</v>
      </c>
      <c r="F105" s="297">
        <v>135715478</v>
      </c>
      <c r="G105" s="297"/>
      <c r="H105" s="307">
        <f t="shared" si="6"/>
        <v>46.297240493597975</v>
      </c>
      <c r="I105" s="307">
        <f t="shared" si="7"/>
        <v>100</v>
      </c>
    </row>
    <row r="106" spans="1:9">
      <c r="A106" s="286"/>
      <c r="B106" s="286" t="s">
        <v>803</v>
      </c>
      <c r="C106" s="297">
        <v>27142678974</v>
      </c>
      <c r="D106" s="297">
        <v>26354940493</v>
      </c>
      <c r="E106" s="297">
        <v>17965058676</v>
      </c>
      <c r="F106" s="297">
        <v>16910602624.49</v>
      </c>
      <c r="G106" s="297"/>
      <c r="H106" s="307">
        <f t="shared" si="6"/>
        <v>64.164829470897644</v>
      </c>
      <c r="I106" s="307">
        <f t="shared" si="7"/>
        <v>94.130517074688569</v>
      </c>
    </row>
    <row r="107" spans="1:9">
      <c r="A107" s="286"/>
      <c r="B107" s="286" t="s">
        <v>802</v>
      </c>
      <c r="C107" s="297">
        <v>626363102</v>
      </c>
      <c r="D107" s="297">
        <v>626363102</v>
      </c>
      <c r="E107" s="297">
        <v>239223895</v>
      </c>
      <c r="F107" s="297">
        <v>239223895</v>
      </c>
      <c r="G107" s="297"/>
      <c r="H107" s="307">
        <f t="shared" si="6"/>
        <v>38.192526704741944</v>
      </c>
      <c r="I107" s="307">
        <f t="shared" si="7"/>
        <v>100</v>
      </c>
    </row>
    <row r="108" spans="1:9">
      <c r="A108" s="286"/>
      <c r="B108" s="286" t="s">
        <v>801</v>
      </c>
      <c r="C108" s="297">
        <v>990870817</v>
      </c>
      <c r="D108" s="297">
        <v>990870817</v>
      </c>
      <c r="E108" s="297">
        <v>440047800</v>
      </c>
      <c r="F108" s="297">
        <v>440047800</v>
      </c>
      <c r="G108" s="297"/>
      <c r="H108" s="307">
        <f t="shared" si="6"/>
        <v>44.410208924338519</v>
      </c>
      <c r="I108" s="307">
        <f t="shared" si="7"/>
        <v>100</v>
      </c>
    </row>
    <row r="109" spans="1:9">
      <c r="A109" s="286"/>
      <c r="B109" s="286" t="s">
        <v>800</v>
      </c>
      <c r="C109" s="297">
        <v>353732033</v>
      </c>
      <c r="D109" s="297">
        <v>349732033</v>
      </c>
      <c r="E109" s="297">
        <v>162654829</v>
      </c>
      <c r="F109" s="297">
        <v>162654829</v>
      </c>
      <c r="G109" s="297"/>
      <c r="H109" s="307">
        <f t="shared" si="6"/>
        <v>46.508416059217545</v>
      </c>
      <c r="I109" s="307">
        <f t="shared" si="7"/>
        <v>100</v>
      </c>
    </row>
    <row r="110" spans="1:9">
      <c r="A110" s="286"/>
      <c r="B110" s="286" t="s">
        <v>799</v>
      </c>
      <c r="C110" s="297">
        <v>394204020</v>
      </c>
      <c r="D110" s="297">
        <v>386204020</v>
      </c>
      <c r="E110" s="297">
        <v>171649622</v>
      </c>
      <c r="F110" s="297">
        <v>171649622</v>
      </c>
      <c r="G110" s="297"/>
      <c r="H110" s="307">
        <f t="shared" si="6"/>
        <v>44.445322448999889</v>
      </c>
      <c r="I110" s="307">
        <f t="shared" si="7"/>
        <v>100</v>
      </c>
    </row>
    <row r="111" spans="1:9">
      <c r="A111" s="286"/>
      <c r="B111" s="286" t="s">
        <v>798</v>
      </c>
      <c r="C111" s="297">
        <v>164710542</v>
      </c>
      <c r="D111" s="297">
        <v>164710542</v>
      </c>
      <c r="E111" s="297">
        <v>67723888</v>
      </c>
      <c r="F111" s="297">
        <v>67723888</v>
      </c>
      <c r="G111" s="297"/>
      <c r="H111" s="307">
        <f t="shared" si="6"/>
        <v>41.116911630343608</v>
      </c>
      <c r="I111" s="307">
        <f t="shared" si="7"/>
        <v>100</v>
      </c>
    </row>
    <row r="112" spans="1:9">
      <c r="A112" s="286"/>
      <c r="B112" s="286" t="s">
        <v>797</v>
      </c>
      <c r="C112" s="297">
        <v>119811165</v>
      </c>
      <c r="D112" s="297">
        <v>117811165</v>
      </c>
      <c r="E112" s="297">
        <v>61621806</v>
      </c>
      <c r="F112" s="297">
        <v>61621806</v>
      </c>
      <c r="G112" s="297"/>
      <c r="H112" s="307">
        <f t="shared" si="6"/>
        <v>52.305573924169245</v>
      </c>
      <c r="I112" s="307">
        <f t="shared" si="7"/>
        <v>100</v>
      </c>
    </row>
    <row r="113" spans="1:11">
      <c r="A113" s="286"/>
      <c r="B113" s="286" t="s">
        <v>796</v>
      </c>
      <c r="C113" s="297">
        <v>974859538</v>
      </c>
      <c r="D113" s="297">
        <v>974859538</v>
      </c>
      <c r="E113" s="297">
        <v>509043319</v>
      </c>
      <c r="F113" s="297">
        <v>509043319</v>
      </c>
      <c r="G113" s="297"/>
      <c r="H113" s="307">
        <f t="shared" si="6"/>
        <v>52.217093761460433</v>
      </c>
      <c r="I113" s="307">
        <f t="shared" si="7"/>
        <v>100</v>
      </c>
    </row>
    <row r="114" spans="1:11">
      <c r="A114" s="286"/>
      <c r="B114" s="286" t="s">
        <v>795</v>
      </c>
      <c r="C114" s="297">
        <v>203491460</v>
      </c>
      <c r="D114" s="297">
        <v>203491460</v>
      </c>
      <c r="E114" s="297">
        <v>112521130</v>
      </c>
      <c r="F114" s="297">
        <v>112521130</v>
      </c>
      <c r="G114" s="297"/>
      <c r="H114" s="307">
        <f t="shared" si="6"/>
        <v>55.295259073771454</v>
      </c>
      <c r="I114" s="307">
        <f t="shared" si="7"/>
        <v>100</v>
      </c>
    </row>
    <row r="115" spans="1:11">
      <c r="A115" s="286"/>
      <c r="B115" s="286" t="s">
        <v>794</v>
      </c>
      <c r="C115" s="297">
        <v>329534913</v>
      </c>
      <c r="D115" s="297">
        <v>328627559</v>
      </c>
      <c r="E115" s="297">
        <v>157026125</v>
      </c>
      <c r="F115" s="297">
        <v>157026125</v>
      </c>
      <c r="G115" s="297"/>
      <c r="H115" s="307">
        <f t="shared" si="6"/>
        <v>47.782397032623791</v>
      </c>
      <c r="I115" s="307">
        <f t="shared" si="7"/>
        <v>100</v>
      </c>
    </row>
    <row r="116" spans="1:11">
      <c r="A116" s="286"/>
      <c r="B116" s="286" t="s">
        <v>793</v>
      </c>
      <c r="C116" s="297">
        <v>210415484</v>
      </c>
      <c r="D116" s="297">
        <v>243707522</v>
      </c>
      <c r="E116" s="297">
        <v>134068054</v>
      </c>
      <c r="F116" s="297">
        <v>134068054</v>
      </c>
      <c r="G116" s="297"/>
      <c r="H116" s="307">
        <f t="shared" si="6"/>
        <v>55.011865411359771</v>
      </c>
      <c r="I116" s="307">
        <f t="shared" si="7"/>
        <v>100</v>
      </c>
    </row>
    <row r="117" spans="1:11">
      <c r="A117" s="286"/>
      <c r="B117" s="286" t="s">
        <v>792</v>
      </c>
      <c r="C117" s="297">
        <v>461788655</v>
      </c>
      <c r="D117" s="297">
        <v>481913790</v>
      </c>
      <c r="E117" s="297">
        <v>195108817</v>
      </c>
      <c r="F117" s="297">
        <v>195108817</v>
      </c>
      <c r="G117" s="297"/>
      <c r="H117" s="307">
        <f t="shared" si="6"/>
        <v>40.486249003167138</v>
      </c>
      <c r="I117" s="307">
        <f t="shared" si="7"/>
        <v>100</v>
      </c>
    </row>
    <row r="118" spans="1:11">
      <c r="A118" s="286"/>
      <c r="B118" s="286" t="s">
        <v>791</v>
      </c>
      <c r="C118" s="297">
        <v>222250027</v>
      </c>
      <c r="D118" s="297">
        <v>222250027</v>
      </c>
      <c r="E118" s="297">
        <v>136755044</v>
      </c>
      <c r="F118" s="297">
        <v>136755044</v>
      </c>
      <c r="G118" s="297"/>
      <c r="H118" s="307">
        <f t="shared" si="6"/>
        <v>61.532070815001518</v>
      </c>
      <c r="I118" s="307">
        <f t="shared" si="7"/>
        <v>100</v>
      </c>
    </row>
    <row r="119" spans="1:11">
      <c r="A119" s="286"/>
      <c r="B119" s="286" t="s">
        <v>790</v>
      </c>
      <c r="C119" s="297">
        <v>613125433</v>
      </c>
      <c r="D119" s="297">
        <v>613125433</v>
      </c>
      <c r="E119" s="297">
        <v>263720842</v>
      </c>
      <c r="F119" s="297">
        <v>263720842</v>
      </c>
      <c r="G119" s="297"/>
      <c r="H119" s="307">
        <f t="shared" si="6"/>
        <v>43.012543242517879</v>
      </c>
      <c r="I119" s="307">
        <f t="shared" si="7"/>
        <v>100</v>
      </c>
    </row>
    <row r="120" spans="1:11">
      <c r="A120" s="286"/>
      <c r="B120" s="286" t="s">
        <v>789</v>
      </c>
      <c r="C120" s="297">
        <v>574792453</v>
      </c>
      <c r="D120" s="297">
        <v>580319592</v>
      </c>
      <c r="E120" s="297">
        <v>251799633</v>
      </c>
      <c r="F120" s="297">
        <v>251799633</v>
      </c>
      <c r="G120" s="297"/>
      <c r="H120" s="307">
        <f t="shared" si="6"/>
        <v>43.389821138418498</v>
      </c>
      <c r="I120" s="307">
        <f t="shared" si="7"/>
        <v>100</v>
      </c>
    </row>
    <row r="121" spans="1:11">
      <c r="A121" s="286"/>
      <c r="B121" s="286" t="s">
        <v>788</v>
      </c>
      <c r="C121" s="297">
        <v>419928876</v>
      </c>
      <c r="D121" s="297">
        <v>413928876</v>
      </c>
      <c r="E121" s="297">
        <v>188812961</v>
      </c>
      <c r="F121" s="297">
        <v>188812961</v>
      </c>
      <c r="G121" s="297"/>
      <c r="H121" s="307">
        <f t="shared" si="6"/>
        <v>45.614831906532658</v>
      </c>
      <c r="I121" s="307">
        <f t="shared" si="7"/>
        <v>100</v>
      </c>
    </row>
    <row r="122" spans="1:11" s="283" customFormat="1">
      <c r="A122" s="302" t="s">
        <v>787</v>
      </c>
      <c r="B122" s="303"/>
      <c r="C122" s="296">
        <v>549113710</v>
      </c>
      <c r="D122" s="296">
        <f>+D123</f>
        <v>534572101</v>
      </c>
      <c r="E122" s="296">
        <f>+E123</f>
        <v>269386252</v>
      </c>
      <c r="F122" s="296">
        <f>+F123</f>
        <v>288714298</v>
      </c>
      <c r="G122" s="296"/>
      <c r="H122" s="306">
        <f t="shared" si="6"/>
        <v>54.008485938550685</v>
      </c>
      <c r="I122" s="306">
        <f t="shared" si="7"/>
        <v>107.17484498800629</v>
      </c>
    </row>
    <row r="123" spans="1:11" ht="15" customHeight="1">
      <c r="A123" s="286"/>
      <c r="B123" s="286" t="s">
        <v>786</v>
      </c>
      <c r="C123" s="297">
        <v>549113710</v>
      </c>
      <c r="D123" s="297">
        <v>534572101</v>
      </c>
      <c r="E123" s="297">
        <v>269386252</v>
      </c>
      <c r="F123" s="297">
        <v>288714298</v>
      </c>
      <c r="G123" s="297"/>
      <c r="H123" s="307">
        <f t="shared" si="6"/>
        <v>54.008485938550685</v>
      </c>
      <c r="I123" s="307">
        <f t="shared" si="7"/>
        <v>107.17484498800629</v>
      </c>
      <c r="J123" s="352"/>
      <c r="K123" s="352"/>
    </row>
    <row r="124" spans="1:11">
      <c r="A124" s="302" t="s">
        <v>785</v>
      </c>
      <c r="B124" s="303"/>
      <c r="C124" s="296">
        <v>92661918</v>
      </c>
      <c r="D124" s="296">
        <f>+D125</f>
        <v>92377672</v>
      </c>
      <c r="E124" s="296">
        <f>+E125</f>
        <v>35180346</v>
      </c>
      <c r="F124" s="296">
        <f>+F125</f>
        <v>24194297</v>
      </c>
      <c r="G124" s="296"/>
      <c r="H124" s="306">
        <f t="shared" si="6"/>
        <v>26.190632948619879</v>
      </c>
      <c r="I124" s="306">
        <f t="shared" si="7"/>
        <v>68.772197408177846</v>
      </c>
      <c r="J124" s="352"/>
      <c r="K124" s="352"/>
    </row>
    <row r="125" spans="1:11" ht="13.5" thickBot="1">
      <c r="A125" s="300"/>
      <c r="B125" s="300" t="s">
        <v>784</v>
      </c>
      <c r="C125" s="298">
        <v>92661918</v>
      </c>
      <c r="D125" s="298">
        <v>92377672</v>
      </c>
      <c r="E125" s="298">
        <v>35180346</v>
      </c>
      <c r="F125" s="298">
        <v>24194297</v>
      </c>
      <c r="G125" s="298"/>
      <c r="H125" s="309">
        <f t="shared" si="6"/>
        <v>26.190632948619879</v>
      </c>
      <c r="I125" s="309">
        <f t="shared" si="7"/>
        <v>68.772197408177846</v>
      </c>
      <c r="J125" s="352"/>
      <c r="K125" s="352"/>
    </row>
    <row r="126" spans="1:11" ht="46.5" customHeight="1">
      <c r="A126" s="353" t="s">
        <v>922</v>
      </c>
      <c r="B126" s="353"/>
      <c r="C126" s="353"/>
      <c r="D126" s="353"/>
      <c r="E126" s="353"/>
      <c r="F126" s="353"/>
      <c r="G126" s="353"/>
      <c r="H126" s="353"/>
      <c r="I126" s="353"/>
    </row>
  </sheetData>
  <mergeCells count="11">
    <mergeCell ref="A126:I126"/>
    <mergeCell ref="A1:B1"/>
    <mergeCell ref="A3:I3"/>
    <mergeCell ref="A4:A7"/>
    <mergeCell ref="B4:B7"/>
    <mergeCell ref="H4:I5"/>
    <mergeCell ref="C5:C6"/>
    <mergeCell ref="D5:D6"/>
    <mergeCell ref="E5:E6"/>
    <mergeCell ref="E4:F4"/>
    <mergeCell ref="J123:K125"/>
  </mergeCells>
  <pageMargins left="0.19685039370078741" right="0.19685039370078741" top="0.39370078740157483" bottom="0.39370078740157483" header="0.39370078740157483" footer="0.3937007874015748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3"/>
  <sheetViews>
    <sheetView showGridLines="0" zoomScale="150" zoomScaleNormal="150" workbookViewId="0">
      <selection sqref="A1:B1"/>
    </sheetView>
  </sheetViews>
  <sheetFormatPr baseColWidth="10" defaultRowHeight="12.75"/>
  <cols>
    <col min="1" max="1" width="5.5703125" style="233" customWidth="1"/>
    <col min="2" max="2" width="50.140625" style="233" customWidth="1"/>
    <col min="3" max="3" width="13.7109375" style="238" customWidth="1"/>
    <col min="4" max="5" width="13.7109375" style="237" customWidth="1"/>
    <col min="6" max="6" width="13.7109375" style="236" customWidth="1"/>
    <col min="7" max="7" width="0.85546875" style="235" customWidth="1"/>
    <col min="8" max="9" width="9.7109375" style="234" customWidth="1"/>
    <col min="10" max="10" width="2.140625" style="233" customWidth="1"/>
    <col min="11" max="242" width="11.42578125" style="233"/>
    <col min="243" max="243" width="5.5703125" style="233" customWidth="1"/>
    <col min="244" max="244" width="5" style="233" customWidth="1"/>
    <col min="245" max="248" width="6.85546875" style="233" customWidth="1"/>
    <col min="249" max="249" width="5.5703125" style="233" customWidth="1"/>
    <col min="250" max="250" width="6.85546875" style="233" customWidth="1"/>
    <col min="251" max="251" width="16.140625" style="233" customWidth="1"/>
    <col min="252" max="252" width="13.85546875" style="233" customWidth="1"/>
    <col min="253" max="253" width="12.42578125" style="233" customWidth="1"/>
    <col min="254" max="254" width="13.5703125" style="233" customWidth="1"/>
    <col min="255" max="255" width="11.5703125" style="233" customWidth="1"/>
    <col min="256" max="256" width="13" style="233" customWidth="1"/>
    <col min="257" max="257" width="13.5703125" style="233" customWidth="1"/>
    <col min="258" max="258" width="9.7109375" style="233" customWidth="1"/>
    <col min="259" max="259" width="11.42578125" style="233" customWidth="1"/>
    <col min="260" max="260" width="2.140625" style="233" customWidth="1"/>
    <col min="261" max="498" width="11.42578125" style="233"/>
    <col min="499" max="499" width="5.5703125" style="233" customWidth="1"/>
    <col min="500" max="500" width="5" style="233" customWidth="1"/>
    <col min="501" max="504" width="6.85546875" style="233" customWidth="1"/>
    <col min="505" max="505" width="5.5703125" style="233" customWidth="1"/>
    <col min="506" max="506" width="6.85546875" style="233" customWidth="1"/>
    <col min="507" max="507" width="16.140625" style="233" customWidth="1"/>
    <col min="508" max="508" width="13.85546875" style="233" customWidth="1"/>
    <col min="509" max="509" width="12.42578125" style="233" customWidth="1"/>
    <col min="510" max="510" width="13.5703125" style="233" customWidth="1"/>
    <col min="511" max="511" width="11.5703125" style="233" customWidth="1"/>
    <col min="512" max="512" width="13" style="233" customWidth="1"/>
    <col min="513" max="513" width="13.5703125" style="233" customWidth="1"/>
    <col min="514" max="514" width="9.7109375" style="233" customWidth="1"/>
    <col min="515" max="515" width="11.42578125" style="233" customWidth="1"/>
    <col min="516" max="516" width="2.140625" style="233" customWidth="1"/>
    <col min="517" max="754" width="11.42578125" style="233"/>
    <col min="755" max="755" width="5.5703125" style="233" customWidth="1"/>
    <col min="756" max="756" width="5" style="233" customWidth="1"/>
    <col min="757" max="760" width="6.85546875" style="233" customWidth="1"/>
    <col min="761" max="761" width="5.5703125" style="233" customWidth="1"/>
    <col min="762" max="762" width="6.85546875" style="233" customWidth="1"/>
    <col min="763" max="763" width="16.140625" style="233" customWidth="1"/>
    <col min="764" max="764" width="13.85546875" style="233" customWidth="1"/>
    <col min="765" max="765" width="12.42578125" style="233" customWidth="1"/>
    <col min="766" max="766" width="13.5703125" style="233" customWidth="1"/>
    <col min="767" max="767" width="11.5703125" style="233" customWidth="1"/>
    <col min="768" max="768" width="13" style="233" customWidth="1"/>
    <col min="769" max="769" width="13.5703125" style="233" customWidth="1"/>
    <col min="770" max="770" width="9.7109375" style="233" customWidth="1"/>
    <col min="771" max="771" width="11.42578125" style="233" customWidth="1"/>
    <col min="772" max="772" width="2.140625" style="233" customWidth="1"/>
    <col min="773" max="1010" width="11.42578125" style="233"/>
    <col min="1011" max="1011" width="5.5703125" style="233" customWidth="1"/>
    <col min="1012" max="1012" width="5" style="233" customWidth="1"/>
    <col min="1013" max="1016" width="6.85546875" style="233" customWidth="1"/>
    <col min="1017" max="1017" width="5.5703125" style="233" customWidth="1"/>
    <col min="1018" max="1018" width="6.85546875" style="233" customWidth="1"/>
    <col min="1019" max="1019" width="16.140625" style="233" customWidth="1"/>
    <col min="1020" max="1020" width="13.85546875" style="233" customWidth="1"/>
    <col min="1021" max="1021" width="12.42578125" style="233" customWidth="1"/>
    <col min="1022" max="1022" width="13.5703125" style="233" customWidth="1"/>
    <col min="1023" max="1023" width="11.5703125" style="233" customWidth="1"/>
    <col min="1024" max="1024" width="13" style="233" customWidth="1"/>
    <col min="1025" max="1025" width="13.5703125" style="233" customWidth="1"/>
    <col min="1026" max="1026" width="9.7109375" style="233" customWidth="1"/>
    <col min="1027" max="1027" width="11.42578125" style="233" customWidth="1"/>
    <col min="1028" max="1028" width="2.140625" style="233" customWidth="1"/>
    <col min="1029" max="1266" width="11.42578125" style="233"/>
    <col min="1267" max="1267" width="5.5703125" style="233" customWidth="1"/>
    <col min="1268" max="1268" width="5" style="233" customWidth="1"/>
    <col min="1269" max="1272" width="6.85546875" style="233" customWidth="1"/>
    <col min="1273" max="1273" width="5.5703125" style="233" customWidth="1"/>
    <col min="1274" max="1274" width="6.85546875" style="233" customWidth="1"/>
    <col min="1275" max="1275" width="16.140625" style="233" customWidth="1"/>
    <col min="1276" max="1276" width="13.85546875" style="233" customWidth="1"/>
    <col min="1277" max="1277" width="12.42578125" style="233" customWidth="1"/>
    <col min="1278" max="1278" width="13.5703125" style="233" customWidth="1"/>
    <col min="1279" max="1279" width="11.5703125" style="233" customWidth="1"/>
    <col min="1280" max="1280" width="13" style="233" customWidth="1"/>
    <col min="1281" max="1281" width="13.5703125" style="233" customWidth="1"/>
    <col min="1282" max="1282" width="9.7109375" style="233" customWidth="1"/>
    <col min="1283" max="1283" width="11.42578125" style="233" customWidth="1"/>
    <col min="1284" max="1284" width="2.140625" style="233" customWidth="1"/>
    <col min="1285" max="1522" width="11.42578125" style="233"/>
    <col min="1523" max="1523" width="5.5703125" style="233" customWidth="1"/>
    <col min="1524" max="1524" width="5" style="233" customWidth="1"/>
    <col min="1525" max="1528" width="6.85546875" style="233" customWidth="1"/>
    <col min="1529" max="1529" width="5.5703125" style="233" customWidth="1"/>
    <col min="1530" max="1530" width="6.85546875" style="233" customWidth="1"/>
    <col min="1531" max="1531" width="16.140625" style="233" customWidth="1"/>
    <col min="1532" max="1532" width="13.85546875" style="233" customWidth="1"/>
    <col min="1533" max="1533" width="12.42578125" style="233" customWidth="1"/>
    <col min="1534" max="1534" width="13.5703125" style="233" customWidth="1"/>
    <col min="1535" max="1535" width="11.5703125" style="233" customWidth="1"/>
    <col min="1536" max="1536" width="13" style="233" customWidth="1"/>
    <col min="1537" max="1537" width="13.5703125" style="233" customWidth="1"/>
    <col min="1538" max="1538" width="9.7109375" style="233" customWidth="1"/>
    <col min="1539" max="1539" width="11.42578125" style="233" customWidth="1"/>
    <col min="1540" max="1540" width="2.140625" style="233" customWidth="1"/>
    <col min="1541" max="1778" width="11.42578125" style="233"/>
    <col min="1779" max="1779" width="5.5703125" style="233" customWidth="1"/>
    <col min="1780" max="1780" width="5" style="233" customWidth="1"/>
    <col min="1781" max="1784" width="6.85546875" style="233" customWidth="1"/>
    <col min="1785" max="1785" width="5.5703125" style="233" customWidth="1"/>
    <col min="1786" max="1786" width="6.85546875" style="233" customWidth="1"/>
    <col min="1787" max="1787" width="16.140625" style="233" customWidth="1"/>
    <col min="1788" max="1788" width="13.85546875" style="233" customWidth="1"/>
    <col min="1789" max="1789" width="12.42578125" style="233" customWidth="1"/>
    <col min="1790" max="1790" width="13.5703125" style="233" customWidth="1"/>
    <col min="1791" max="1791" width="11.5703125" style="233" customWidth="1"/>
    <col min="1792" max="1792" width="13" style="233" customWidth="1"/>
    <col min="1793" max="1793" width="13.5703125" style="233" customWidth="1"/>
    <col min="1794" max="1794" width="9.7109375" style="233" customWidth="1"/>
    <col min="1795" max="1795" width="11.42578125" style="233" customWidth="1"/>
    <col min="1796" max="1796" width="2.140625" style="233" customWidth="1"/>
    <col min="1797" max="2034" width="11.42578125" style="233"/>
    <col min="2035" max="2035" width="5.5703125" style="233" customWidth="1"/>
    <col min="2036" max="2036" width="5" style="233" customWidth="1"/>
    <col min="2037" max="2040" width="6.85546875" style="233" customWidth="1"/>
    <col min="2041" max="2041" width="5.5703125" style="233" customWidth="1"/>
    <col min="2042" max="2042" width="6.85546875" style="233" customWidth="1"/>
    <col min="2043" max="2043" width="16.140625" style="233" customWidth="1"/>
    <col min="2044" max="2044" width="13.85546875" style="233" customWidth="1"/>
    <col min="2045" max="2045" width="12.42578125" style="233" customWidth="1"/>
    <col min="2046" max="2046" width="13.5703125" style="233" customWidth="1"/>
    <col min="2047" max="2047" width="11.5703125" style="233" customWidth="1"/>
    <col min="2048" max="2048" width="13" style="233" customWidth="1"/>
    <col min="2049" max="2049" width="13.5703125" style="233" customWidth="1"/>
    <col min="2050" max="2050" width="9.7109375" style="233" customWidth="1"/>
    <col min="2051" max="2051" width="11.42578125" style="233" customWidth="1"/>
    <col min="2052" max="2052" width="2.140625" style="233" customWidth="1"/>
    <col min="2053" max="2290" width="11.42578125" style="233"/>
    <col min="2291" max="2291" width="5.5703125" style="233" customWidth="1"/>
    <col min="2292" max="2292" width="5" style="233" customWidth="1"/>
    <col min="2293" max="2296" width="6.85546875" style="233" customWidth="1"/>
    <col min="2297" max="2297" width="5.5703125" style="233" customWidth="1"/>
    <col min="2298" max="2298" width="6.85546875" style="233" customWidth="1"/>
    <col min="2299" max="2299" width="16.140625" style="233" customWidth="1"/>
    <col min="2300" max="2300" width="13.85546875" style="233" customWidth="1"/>
    <col min="2301" max="2301" width="12.42578125" style="233" customWidth="1"/>
    <col min="2302" max="2302" width="13.5703125" style="233" customWidth="1"/>
    <col min="2303" max="2303" width="11.5703125" style="233" customWidth="1"/>
    <col min="2304" max="2304" width="13" style="233" customWidth="1"/>
    <col min="2305" max="2305" width="13.5703125" style="233" customWidth="1"/>
    <col min="2306" max="2306" width="9.7109375" style="233" customWidth="1"/>
    <col min="2307" max="2307" width="11.42578125" style="233" customWidth="1"/>
    <col min="2308" max="2308" width="2.140625" style="233" customWidth="1"/>
    <col min="2309" max="2546" width="11.42578125" style="233"/>
    <col min="2547" max="2547" width="5.5703125" style="233" customWidth="1"/>
    <col min="2548" max="2548" width="5" style="233" customWidth="1"/>
    <col min="2549" max="2552" width="6.85546875" style="233" customWidth="1"/>
    <col min="2553" max="2553" width="5.5703125" style="233" customWidth="1"/>
    <col min="2554" max="2554" width="6.85546875" style="233" customWidth="1"/>
    <col min="2555" max="2555" width="16.140625" style="233" customWidth="1"/>
    <col min="2556" max="2556" width="13.85546875" style="233" customWidth="1"/>
    <col min="2557" max="2557" width="12.42578125" style="233" customWidth="1"/>
    <col min="2558" max="2558" width="13.5703125" style="233" customWidth="1"/>
    <col min="2559" max="2559" width="11.5703125" style="233" customWidth="1"/>
    <col min="2560" max="2560" width="13" style="233" customWidth="1"/>
    <col min="2561" max="2561" width="13.5703125" style="233" customWidth="1"/>
    <col min="2562" max="2562" width="9.7109375" style="233" customWidth="1"/>
    <col min="2563" max="2563" width="11.42578125" style="233" customWidth="1"/>
    <col min="2564" max="2564" width="2.140625" style="233" customWidth="1"/>
    <col min="2565" max="2802" width="11.42578125" style="233"/>
    <col min="2803" max="2803" width="5.5703125" style="233" customWidth="1"/>
    <col min="2804" max="2804" width="5" style="233" customWidth="1"/>
    <col min="2805" max="2808" width="6.85546875" style="233" customWidth="1"/>
    <col min="2809" max="2809" width="5.5703125" style="233" customWidth="1"/>
    <col min="2810" max="2810" width="6.85546875" style="233" customWidth="1"/>
    <col min="2811" max="2811" width="16.140625" style="233" customWidth="1"/>
    <col min="2812" max="2812" width="13.85546875" style="233" customWidth="1"/>
    <col min="2813" max="2813" width="12.42578125" style="233" customWidth="1"/>
    <col min="2814" max="2814" width="13.5703125" style="233" customWidth="1"/>
    <col min="2815" max="2815" width="11.5703125" style="233" customWidth="1"/>
    <col min="2816" max="2816" width="13" style="233" customWidth="1"/>
    <col min="2817" max="2817" width="13.5703125" style="233" customWidth="1"/>
    <col min="2818" max="2818" width="9.7109375" style="233" customWidth="1"/>
    <col min="2819" max="2819" width="11.42578125" style="233" customWidth="1"/>
    <col min="2820" max="2820" width="2.140625" style="233" customWidth="1"/>
    <col min="2821" max="3058" width="11.42578125" style="233"/>
    <col min="3059" max="3059" width="5.5703125" style="233" customWidth="1"/>
    <col min="3060" max="3060" width="5" style="233" customWidth="1"/>
    <col min="3061" max="3064" width="6.85546875" style="233" customWidth="1"/>
    <col min="3065" max="3065" width="5.5703125" style="233" customWidth="1"/>
    <col min="3066" max="3066" width="6.85546875" style="233" customWidth="1"/>
    <col min="3067" max="3067" width="16.140625" style="233" customWidth="1"/>
    <col min="3068" max="3068" width="13.85546875" style="233" customWidth="1"/>
    <col min="3069" max="3069" width="12.42578125" style="233" customWidth="1"/>
    <col min="3070" max="3070" width="13.5703125" style="233" customWidth="1"/>
    <col min="3071" max="3071" width="11.5703125" style="233" customWidth="1"/>
    <col min="3072" max="3072" width="13" style="233" customWidth="1"/>
    <col min="3073" max="3073" width="13.5703125" style="233" customWidth="1"/>
    <col min="3074" max="3074" width="9.7109375" style="233" customWidth="1"/>
    <col min="3075" max="3075" width="11.42578125" style="233" customWidth="1"/>
    <col min="3076" max="3076" width="2.140625" style="233" customWidth="1"/>
    <col min="3077" max="3314" width="11.42578125" style="233"/>
    <col min="3315" max="3315" width="5.5703125" style="233" customWidth="1"/>
    <col min="3316" max="3316" width="5" style="233" customWidth="1"/>
    <col min="3317" max="3320" width="6.85546875" style="233" customWidth="1"/>
    <col min="3321" max="3321" width="5.5703125" style="233" customWidth="1"/>
    <col min="3322" max="3322" width="6.85546875" style="233" customWidth="1"/>
    <col min="3323" max="3323" width="16.140625" style="233" customWidth="1"/>
    <col min="3324" max="3324" width="13.85546875" style="233" customWidth="1"/>
    <col min="3325" max="3325" width="12.42578125" style="233" customWidth="1"/>
    <col min="3326" max="3326" width="13.5703125" style="233" customWidth="1"/>
    <col min="3327" max="3327" width="11.5703125" style="233" customWidth="1"/>
    <col min="3328" max="3328" width="13" style="233" customWidth="1"/>
    <col min="3329" max="3329" width="13.5703125" style="233" customWidth="1"/>
    <col min="3330" max="3330" width="9.7109375" style="233" customWidth="1"/>
    <col min="3331" max="3331" width="11.42578125" style="233" customWidth="1"/>
    <col min="3332" max="3332" width="2.140625" style="233" customWidth="1"/>
    <col min="3333" max="3570" width="11.42578125" style="233"/>
    <col min="3571" max="3571" width="5.5703125" style="233" customWidth="1"/>
    <col min="3572" max="3572" width="5" style="233" customWidth="1"/>
    <col min="3573" max="3576" width="6.85546875" style="233" customWidth="1"/>
    <col min="3577" max="3577" width="5.5703125" style="233" customWidth="1"/>
    <col min="3578" max="3578" width="6.85546875" style="233" customWidth="1"/>
    <col min="3579" max="3579" width="16.140625" style="233" customWidth="1"/>
    <col min="3580" max="3580" width="13.85546875" style="233" customWidth="1"/>
    <col min="3581" max="3581" width="12.42578125" style="233" customWidth="1"/>
    <col min="3582" max="3582" width="13.5703125" style="233" customWidth="1"/>
    <col min="3583" max="3583" width="11.5703125" style="233" customWidth="1"/>
    <col min="3584" max="3584" width="13" style="233" customWidth="1"/>
    <col min="3585" max="3585" width="13.5703125" style="233" customWidth="1"/>
    <col min="3586" max="3586" width="9.7109375" style="233" customWidth="1"/>
    <col min="3587" max="3587" width="11.42578125" style="233" customWidth="1"/>
    <col min="3588" max="3588" width="2.140625" style="233" customWidth="1"/>
    <col min="3589" max="3826" width="11.42578125" style="233"/>
    <col min="3827" max="3827" width="5.5703125" style="233" customWidth="1"/>
    <col min="3828" max="3828" width="5" style="233" customWidth="1"/>
    <col min="3829" max="3832" width="6.85546875" style="233" customWidth="1"/>
    <col min="3833" max="3833" width="5.5703125" style="233" customWidth="1"/>
    <col min="3834" max="3834" width="6.85546875" style="233" customWidth="1"/>
    <col min="3835" max="3835" width="16.140625" style="233" customWidth="1"/>
    <col min="3836" max="3836" width="13.85546875" style="233" customWidth="1"/>
    <col min="3837" max="3837" width="12.42578125" style="233" customWidth="1"/>
    <col min="3838" max="3838" width="13.5703125" style="233" customWidth="1"/>
    <col min="3839" max="3839" width="11.5703125" style="233" customWidth="1"/>
    <col min="3840" max="3840" width="13" style="233" customWidth="1"/>
    <col min="3841" max="3841" width="13.5703125" style="233" customWidth="1"/>
    <col min="3842" max="3842" width="9.7109375" style="233" customWidth="1"/>
    <col min="3843" max="3843" width="11.42578125" style="233" customWidth="1"/>
    <col min="3844" max="3844" width="2.140625" style="233" customWidth="1"/>
    <col min="3845" max="4082" width="11.42578125" style="233"/>
    <col min="4083" max="4083" width="5.5703125" style="233" customWidth="1"/>
    <col min="4084" max="4084" width="5" style="233" customWidth="1"/>
    <col min="4085" max="4088" width="6.85546875" style="233" customWidth="1"/>
    <col min="4089" max="4089" width="5.5703125" style="233" customWidth="1"/>
    <col min="4090" max="4090" width="6.85546875" style="233" customWidth="1"/>
    <col min="4091" max="4091" width="16.140625" style="233" customWidth="1"/>
    <col min="4092" max="4092" width="13.85546875" style="233" customWidth="1"/>
    <col min="4093" max="4093" width="12.42578125" style="233" customWidth="1"/>
    <col min="4094" max="4094" width="13.5703125" style="233" customWidth="1"/>
    <col min="4095" max="4095" width="11.5703125" style="233" customWidth="1"/>
    <col min="4096" max="4096" width="13" style="233" customWidth="1"/>
    <col min="4097" max="4097" width="13.5703125" style="233" customWidth="1"/>
    <col min="4098" max="4098" width="9.7109375" style="233" customWidth="1"/>
    <col min="4099" max="4099" width="11.42578125" style="233" customWidth="1"/>
    <col min="4100" max="4100" width="2.140625" style="233" customWidth="1"/>
    <col min="4101" max="4338" width="11.42578125" style="233"/>
    <col min="4339" max="4339" width="5.5703125" style="233" customWidth="1"/>
    <col min="4340" max="4340" width="5" style="233" customWidth="1"/>
    <col min="4341" max="4344" width="6.85546875" style="233" customWidth="1"/>
    <col min="4345" max="4345" width="5.5703125" style="233" customWidth="1"/>
    <col min="4346" max="4346" width="6.85546875" style="233" customWidth="1"/>
    <col min="4347" max="4347" width="16.140625" style="233" customWidth="1"/>
    <col min="4348" max="4348" width="13.85546875" style="233" customWidth="1"/>
    <col min="4349" max="4349" width="12.42578125" style="233" customWidth="1"/>
    <col min="4350" max="4350" width="13.5703125" style="233" customWidth="1"/>
    <col min="4351" max="4351" width="11.5703125" style="233" customWidth="1"/>
    <col min="4352" max="4352" width="13" style="233" customWidth="1"/>
    <col min="4353" max="4353" width="13.5703125" style="233" customWidth="1"/>
    <col min="4354" max="4354" width="9.7109375" style="233" customWidth="1"/>
    <col min="4355" max="4355" width="11.42578125" style="233" customWidth="1"/>
    <col min="4356" max="4356" width="2.140625" style="233" customWidth="1"/>
    <col min="4357" max="4594" width="11.42578125" style="233"/>
    <col min="4595" max="4595" width="5.5703125" style="233" customWidth="1"/>
    <col min="4596" max="4596" width="5" style="233" customWidth="1"/>
    <col min="4597" max="4600" width="6.85546875" style="233" customWidth="1"/>
    <col min="4601" max="4601" width="5.5703125" style="233" customWidth="1"/>
    <col min="4602" max="4602" width="6.85546875" style="233" customWidth="1"/>
    <col min="4603" max="4603" width="16.140625" style="233" customWidth="1"/>
    <col min="4604" max="4604" width="13.85546875" style="233" customWidth="1"/>
    <col min="4605" max="4605" width="12.42578125" style="233" customWidth="1"/>
    <col min="4606" max="4606" width="13.5703125" style="233" customWidth="1"/>
    <col min="4607" max="4607" width="11.5703125" style="233" customWidth="1"/>
    <col min="4608" max="4608" width="13" style="233" customWidth="1"/>
    <col min="4609" max="4609" width="13.5703125" style="233" customWidth="1"/>
    <col min="4610" max="4610" width="9.7109375" style="233" customWidth="1"/>
    <col min="4611" max="4611" width="11.42578125" style="233" customWidth="1"/>
    <col min="4612" max="4612" width="2.140625" style="233" customWidth="1"/>
    <col min="4613" max="4850" width="11.42578125" style="233"/>
    <col min="4851" max="4851" width="5.5703125" style="233" customWidth="1"/>
    <col min="4852" max="4852" width="5" style="233" customWidth="1"/>
    <col min="4853" max="4856" width="6.85546875" style="233" customWidth="1"/>
    <col min="4857" max="4857" width="5.5703125" style="233" customWidth="1"/>
    <col min="4858" max="4858" width="6.85546875" style="233" customWidth="1"/>
    <col min="4859" max="4859" width="16.140625" style="233" customWidth="1"/>
    <col min="4860" max="4860" width="13.85546875" style="233" customWidth="1"/>
    <col min="4861" max="4861" width="12.42578125" style="233" customWidth="1"/>
    <col min="4862" max="4862" width="13.5703125" style="233" customWidth="1"/>
    <col min="4863" max="4863" width="11.5703125" style="233" customWidth="1"/>
    <col min="4864" max="4864" width="13" style="233" customWidth="1"/>
    <col min="4865" max="4865" width="13.5703125" style="233" customWidth="1"/>
    <col min="4866" max="4866" width="9.7109375" style="233" customWidth="1"/>
    <col min="4867" max="4867" width="11.42578125" style="233" customWidth="1"/>
    <col min="4868" max="4868" width="2.140625" style="233" customWidth="1"/>
    <col min="4869" max="5106" width="11.42578125" style="233"/>
    <col min="5107" max="5107" width="5.5703125" style="233" customWidth="1"/>
    <col min="5108" max="5108" width="5" style="233" customWidth="1"/>
    <col min="5109" max="5112" width="6.85546875" style="233" customWidth="1"/>
    <col min="5113" max="5113" width="5.5703125" style="233" customWidth="1"/>
    <col min="5114" max="5114" width="6.85546875" style="233" customWidth="1"/>
    <col min="5115" max="5115" width="16.140625" style="233" customWidth="1"/>
    <col min="5116" max="5116" width="13.85546875" style="233" customWidth="1"/>
    <col min="5117" max="5117" width="12.42578125" style="233" customWidth="1"/>
    <col min="5118" max="5118" width="13.5703125" style="233" customWidth="1"/>
    <col min="5119" max="5119" width="11.5703125" style="233" customWidth="1"/>
    <col min="5120" max="5120" width="13" style="233" customWidth="1"/>
    <col min="5121" max="5121" width="13.5703125" style="233" customWidth="1"/>
    <col min="5122" max="5122" width="9.7109375" style="233" customWidth="1"/>
    <col min="5123" max="5123" width="11.42578125" style="233" customWidth="1"/>
    <col min="5124" max="5124" width="2.140625" style="233" customWidth="1"/>
    <col min="5125" max="5362" width="11.42578125" style="233"/>
    <col min="5363" max="5363" width="5.5703125" style="233" customWidth="1"/>
    <col min="5364" max="5364" width="5" style="233" customWidth="1"/>
    <col min="5365" max="5368" width="6.85546875" style="233" customWidth="1"/>
    <col min="5369" max="5369" width="5.5703125" style="233" customWidth="1"/>
    <col min="5370" max="5370" width="6.85546875" style="233" customWidth="1"/>
    <col min="5371" max="5371" width="16.140625" style="233" customWidth="1"/>
    <col min="5372" max="5372" width="13.85546875" style="233" customWidth="1"/>
    <col min="5373" max="5373" width="12.42578125" style="233" customWidth="1"/>
    <col min="5374" max="5374" width="13.5703125" style="233" customWidth="1"/>
    <col min="5375" max="5375" width="11.5703125" style="233" customWidth="1"/>
    <col min="5376" max="5376" width="13" style="233" customWidth="1"/>
    <col min="5377" max="5377" width="13.5703125" style="233" customWidth="1"/>
    <col min="5378" max="5378" width="9.7109375" style="233" customWidth="1"/>
    <col min="5379" max="5379" width="11.42578125" style="233" customWidth="1"/>
    <col min="5380" max="5380" width="2.140625" style="233" customWidth="1"/>
    <col min="5381" max="5618" width="11.42578125" style="233"/>
    <col min="5619" max="5619" width="5.5703125" style="233" customWidth="1"/>
    <col min="5620" max="5620" width="5" style="233" customWidth="1"/>
    <col min="5621" max="5624" width="6.85546875" style="233" customWidth="1"/>
    <col min="5625" max="5625" width="5.5703125" style="233" customWidth="1"/>
    <col min="5626" max="5626" width="6.85546875" style="233" customWidth="1"/>
    <col min="5627" max="5627" width="16.140625" style="233" customWidth="1"/>
    <col min="5628" max="5628" width="13.85546875" style="233" customWidth="1"/>
    <col min="5629" max="5629" width="12.42578125" style="233" customWidth="1"/>
    <col min="5630" max="5630" width="13.5703125" style="233" customWidth="1"/>
    <col min="5631" max="5631" width="11.5703125" style="233" customWidth="1"/>
    <col min="5632" max="5632" width="13" style="233" customWidth="1"/>
    <col min="5633" max="5633" width="13.5703125" style="233" customWidth="1"/>
    <col min="5634" max="5634" width="9.7109375" style="233" customWidth="1"/>
    <col min="5635" max="5635" width="11.42578125" style="233" customWidth="1"/>
    <col min="5636" max="5636" width="2.140625" style="233" customWidth="1"/>
    <col min="5637" max="5874" width="11.42578125" style="233"/>
    <col min="5875" max="5875" width="5.5703125" style="233" customWidth="1"/>
    <col min="5876" max="5876" width="5" style="233" customWidth="1"/>
    <col min="5877" max="5880" width="6.85546875" style="233" customWidth="1"/>
    <col min="5881" max="5881" width="5.5703125" style="233" customWidth="1"/>
    <col min="5882" max="5882" width="6.85546875" style="233" customWidth="1"/>
    <col min="5883" max="5883" width="16.140625" style="233" customWidth="1"/>
    <col min="5884" max="5884" width="13.85546875" style="233" customWidth="1"/>
    <col min="5885" max="5885" width="12.42578125" style="233" customWidth="1"/>
    <col min="5886" max="5886" width="13.5703125" style="233" customWidth="1"/>
    <col min="5887" max="5887" width="11.5703125" style="233" customWidth="1"/>
    <col min="5888" max="5888" width="13" style="233" customWidth="1"/>
    <col min="5889" max="5889" width="13.5703125" style="233" customWidth="1"/>
    <col min="5890" max="5890" width="9.7109375" style="233" customWidth="1"/>
    <col min="5891" max="5891" width="11.42578125" style="233" customWidth="1"/>
    <col min="5892" max="5892" width="2.140625" style="233" customWidth="1"/>
    <col min="5893" max="6130" width="11.42578125" style="233"/>
    <col min="6131" max="6131" width="5.5703125" style="233" customWidth="1"/>
    <col min="6132" max="6132" width="5" style="233" customWidth="1"/>
    <col min="6133" max="6136" width="6.85546875" style="233" customWidth="1"/>
    <col min="6137" max="6137" width="5.5703125" style="233" customWidth="1"/>
    <col min="6138" max="6138" width="6.85546875" style="233" customWidth="1"/>
    <col min="6139" max="6139" width="16.140625" style="233" customWidth="1"/>
    <col min="6140" max="6140" width="13.85546875" style="233" customWidth="1"/>
    <col min="6141" max="6141" width="12.42578125" style="233" customWidth="1"/>
    <col min="6142" max="6142" width="13.5703125" style="233" customWidth="1"/>
    <col min="6143" max="6143" width="11.5703125" style="233" customWidth="1"/>
    <col min="6144" max="6144" width="13" style="233" customWidth="1"/>
    <col min="6145" max="6145" width="13.5703125" style="233" customWidth="1"/>
    <col min="6146" max="6146" width="9.7109375" style="233" customWidth="1"/>
    <col min="6147" max="6147" width="11.42578125" style="233" customWidth="1"/>
    <col min="6148" max="6148" width="2.140625" style="233" customWidth="1"/>
    <col min="6149" max="6386" width="11.42578125" style="233"/>
    <col min="6387" max="6387" width="5.5703125" style="233" customWidth="1"/>
    <col min="6388" max="6388" width="5" style="233" customWidth="1"/>
    <col min="6389" max="6392" width="6.85546875" style="233" customWidth="1"/>
    <col min="6393" max="6393" width="5.5703125" style="233" customWidth="1"/>
    <col min="6394" max="6394" width="6.85546875" style="233" customWidth="1"/>
    <col min="6395" max="6395" width="16.140625" style="233" customWidth="1"/>
    <col min="6396" max="6396" width="13.85546875" style="233" customWidth="1"/>
    <col min="6397" max="6397" width="12.42578125" style="233" customWidth="1"/>
    <col min="6398" max="6398" width="13.5703125" style="233" customWidth="1"/>
    <col min="6399" max="6399" width="11.5703125" style="233" customWidth="1"/>
    <col min="6400" max="6400" width="13" style="233" customWidth="1"/>
    <col min="6401" max="6401" width="13.5703125" style="233" customWidth="1"/>
    <col min="6402" max="6402" width="9.7109375" style="233" customWidth="1"/>
    <col min="6403" max="6403" width="11.42578125" style="233" customWidth="1"/>
    <col min="6404" max="6404" width="2.140625" style="233" customWidth="1"/>
    <col min="6405" max="6642" width="11.42578125" style="233"/>
    <col min="6643" max="6643" width="5.5703125" style="233" customWidth="1"/>
    <col min="6644" max="6644" width="5" style="233" customWidth="1"/>
    <col min="6645" max="6648" width="6.85546875" style="233" customWidth="1"/>
    <col min="6649" max="6649" width="5.5703125" style="233" customWidth="1"/>
    <col min="6650" max="6650" width="6.85546875" style="233" customWidth="1"/>
    <col min="6651" max="6651" width="16.140625" style="233" customWidth="1"/>
    <col min="6652" max="6652" width="13.85546875" style="233" customWidth="1"/>
    <col min="6653" max="6653" width="12.42578125" style="233" customWidth="1"/>
    <col min="6654" max="6654" width="13.5703125" style="233" customWidth="1"/>
    <col min="6655" max="6655" width="11.5703125" style="233" customWidth="1"/>
    <col min="6656" max="6656" width="13" style="233" customWidth="1"/>
    <col min="6657" max="6657" width="13.5703125" style="233" customWidth="1"/>
    <col min="6658" max="6658" width="9.7109375" style="233" customWidth="1"/>
    <col min="6659" max="6659" width="11.42578125" style="233" customWidth="1"/>
    <col min="6660" max="6660" width="2.140625" style="233" customWidth="1"/>
    <col min="6661" max="6898" width="11.42578125" style="233"/>
    <col min="6899" max="6899" width="5.5703125" style="233" customWidth="1"/>
    <col min="6900" max="6900" width="5" style="233" customWidth="1"/>
    <col min="6901" max="6904" width="6.85546875" style="233" customWidth="1"/>
    <col min="6905" max="6905" width="5.5703125" style="233" customWidth="1"/>
    <col min="6906" max="6906" width="6.85546875" style="233" customWidth="1"/>
    <col min="6907" max="6907" width="16.140625" style="233" customWidth="1"/>
    <col min="6908" max="6908" width="13.85546875" style="233" customWidth="1"/>
    <col min="6909" max="6909" width="12.42578125" style="233" customWidth="1"/>
    <col min="6910" max="6910" width="13.5703125" style="233" customWidth="1"/>
    <col min="6911" max="6911" width="11.5703125" style="233" customWidth="1"/>
    <col min="6912" max="6912" width="13" style="233" customWidth="1"/>
    <col min="6913" max="6913" width="13.5703125" style="233" customWidth="1"/>
    <col min="6914" max="6914" width="9.7109375" style="233" customWidth="1"/>
    <col min="6915" max="6915" width="11.42578125" style="233" customWidth="1"/>
    <col min="6916" max="6916" width="2.140625" style="233" customWidth="1"/>
    <col min="6917" max="7154" width="11.42578125" style="233"/>
    <col min="7155" max="7155" width="5.5703125" style="233" customWidth="1"/>
    <col min="7156" max="7156" width="5" style="233" customWidth="1"/>
    <col min="7157" max="7160" width="6.85546875" style="233" customWidth="1"/>
    <col min="7161" max="7161" width="5.5703125" style="233" customWidth="1"/>
    <col min="7162" max="7162" width="6.85546875" style="233" customWidth="1"/>
    <col min="7163" max="7163" width="16.140625" style="233" customWidth="1"/>
    <col min="7164" max="7164" width="13.85546875" style="233" customWidth="1"/>
    <col min="7165" max="7165" width="12.42578125" style="233" customWidth="1"/>
    <col min="7166" max="7166" width="13.5703125" style="233" customWidth="1"/>
    <col min="7167" max="7167" width="11.5703125" style="233" customWidth="1"/>
    <col min="7168" max="7168" width="13" style="233" customWidth="1"/>
    <col min="7169" max="7169" width="13.5703125" style="233" customWidth="1"/>
    <col min="7170" max="7170" width="9.7109375" style="233" customWidth="1"/>
    <col min="7171" max="7171" width="11.42578125" style="233" customWidth="1"/>
    <col min="7172" max="7172" width="2.140625" style="233" customWidth="1"/>
    <col min="7173" max="7410" width="11.42578125" style="233"/>
    <col min="7411" max="7411" width="5.5703125" style="233" customWidth="1"/>
    <col min="7412" max="7412" width="5" style="233" customWidth="1"/>
    <col min="7413" max="7416" width="6.85546875" style="233" customWidth="1"/>
    <col min="7417" max="7417" width="5.5703125" style="233" customWidth="1"/>
    <col min="7418" max="7418" width="6.85546875" style="233" customWidth="1"/>
    <col min="7419" max="7419" width="16.140625" style="233" customWidth="1"/>
    <col min="7420" max="7420" width="13.85546875" style="233" customWidth="1"/>
    <col min="7421" max="7421" width="12.42578125" style="233" customWidth="1"/>
    <col min="7422" max="7422" width="13.5703125" style="233" customWidth="1"/>
    <col min="7423" max="7423" width="11.5703125" style="233" customWidth="1"/>
    <col min="7424" max="7424" width="13" style="233" customWidth="1"/>
    <col min="7425" max="7425" width="13.5703125" style="233" customWidth="1"/>
    <col min="7426" max="7426" width="9.7109375" style="233" customWidth="1"/>
    <col min="7427" max="7427" width="11.42578125" style="233" customWidth="1"/>
    <col min="7428" max="7428" width="2.140625" style="233" customWidth="1"/>
    <col min="7429" max="7666" width="11.42578125" style="233"/>
    <col min="7667" max="7667" width="5.5703125" style="233" customWidth="1"/>
    <col min="7668" max="7668" width="5" style="233" customWidth="1"/>
    <col min="7669" max="7672" width="6.85546875" style="233" customWidth="1"/>
    <col min="7673" max="7673" width="5.5703125" style="233" customWidth="1"/>
    <col min="7674" max="7674" width="6.85546875" style="233" customWidth="1"/>
    <col min="7675" max="7675" width="16.140625" style="233" customWidth="1"/>
    <col min="7676" max="7676" width="13.85546875" style="233" customWidth="1"/>
    <col min="7677" max="7677" width="12.42578125" style="233" customWidth="1"/>
    <col min="7678" max="7678" width="13.5703125" style="233" customWidth="1"/>
    <col min="7679" max="7679" width="11.5703125" style="233" customWidth="1"/>
    <col min="7680" max="7680" width="13" style="233" customWidth="1"/>
    <col min="7681" max="7681" width="13.5703125" style="233" customWidth="1"/>
    <col min="7682" max="7682" width="9.7109375" style="233" customWidth="1"/>
    <col min="7683" max="7683" width="11.42578125" style="233" customWidth="1"/>
    <col min="7684" max="7684" width="2.140625" style="233" customWidth="1"/>
    <col min="7685" max="7922" width="11.42578125" style="233"/>
    <col min="7923" max="7923" width="5.5703125" style="233" customWidth="1"/>
    <col min="7924" max="7924" width="5" style="233" customWidth="1"/>
    <col min="7925" max="7928" width="6.85546875" style="233" customWidth="1"/>
    <col min="7929" max="7929" width="5.5703125" style="233" customWidth="1"/>
    <col min="7930" max="7930" width="6.85546875" style="233" customWidth="1"/>
    <col min="7931" max="7931" width="16.140625" style="233" customWidth="1"/>
    <col min="7932" max="7932" width="13.85546875" style="233" customWidth="1"/>
    <col min="7933" max="7933" width="12.42578125" style="233" customWidth="1"/>
    <col min="7934" max="7934" width="13.5703125" style="233" customWidth="1"/>
    <col min="7935" max="7935" width="11.5703125" style="233" customWidth="1"/>
    <col min="7936" max="7936" width="13" style="233" customWidth="1"/>
    <col min="7937" max="7937" width="13.5703125" style="233" customWidth="1"/>
    <col min="7938" max="7938" width="9.7109375" style="233" customWidth="1"/>
    <col min="7939" max="7939" width="11.42578125" style="233" customWidth="1"/>
    <col min="7940" max="7940" width="2.140625" style="233" customWidth="1"/>
    <col min="7941" max="8178" width="11.42578125" style="233"/>
    <col min="8179" max="8179" width="5.5703125" style="233" customWidth="1"/>
    <col min="8180" max="8180" width="5" style="233" customWidth="1"/>
    <col min="8181" max="8184" width="6.85546875" style="233" customWidth="1"/>
    <col min="8185" max="8185" width="5.5703125" style="233" customWidth="1"/>
    <col min="8186" max="8186" width="6.85546875" style="233" customWidth="1"/>
    <col min="8187" max="8187" width="16.140625" style="233" customWidth="1"/>
    <col min="8188" max="8188" width="13.85546875" style="233" customWidth="1"/>
    <col min="8189" max="8189" width="12.42578125" style="233" customWidth="1"/>
    <col min="8190" max="8190" width="13.5703125" style="233" customWidth="1"/>
    <col min="8191" max="8191" width="11.5703125" style="233" customWidth="1"/>
    <col min="8192" max="8192" width="13" style="233" customWidth="1"/>
    <col min="8193" max="8193" width="13.5703125" style="233" customWidth="1"/>
    <col min="8194" max="8194" width="9.7109375" style="233" customWidth="1"/>
    <col min="8195" max="8195" width="11.42578125" style="233" customWidth="1"/>
    <col min="8196" max="8196" width="2.140625" style="233" customWidth="1"/>
    <col min="8197" max="8434" width="11.42578125" style="233"/>
    <col min="8435" max="8435" width="5.5703125" style="233" customWidth="1"/>
    <col min="8436" max="8436" width="5" style="233" customWidth="1"/>
    <col min="8437" max="8440" width="6.85546875" style="233" customWidth="1"/>
    <col min="8441" max="8441" width="5.5703125" style="233" customWidth="1"/>
    <col min="8442" max="8442" width="6.85546875" style="233" customWidth="1"/>
    <col min="8443" max="8443" width="16.140625" style="233" customWidth="1"/>
    <col min="8444" max="8444" width="13.85546875" style="233" customWidth="1"/>
    <col min="8445" max="8445" width="12.42578125" style="233" customWidth="1"/>
    <col min="8446" max="8446" width="13.5703125" style="233" customWidth="1"/>
    <col min="8447" max="8447" width="11.5703125" style="233" customWidth="1"/>
    <col min="8448" max="8448" width="13" style="233" customWidth="1"/>
    <col min="8449" max="8449" width="13.5703125" style="233" customWidth="1"/>
    <col min="8450" max="8450" width="9.7109375" style="233" customWidth="1"/>
    <col min="8451" max="8451" width="11.42578125" style="233" customWidth="1"/>
    <col min="8452" max="8452" width="2.140625" style="233" customWidth="1"/>
    <col min="8453" max="8690" width="11.42578125" style="233"/>
    <col min="8691" max="8691" width="5.5703125" style="233" customWidth="1"/>
    <col min="8692" max="8692" width="5" style="233" customWidth="1"/>
    <col min="8693" max="8696" width="6.85546875" style="233" customWidth="1"/>
    <col min="8697" max="8697" width="5.5703125" style="233" customWidth="1"/>
    <col min="8698" max="8698" width="6.85546875" style="233" customWidth="1"/>
    <col min="8699" max="8699" width="16.140625" style="233" customWidth="1"/>
    <col min="8700" max="8700" width="13.85546875" style="233" customWidth="1"/>
    <col min="8701" max="8701" width="12.42578125" style="233" customWidth="1"/>
    <col min="8702" max="8702" width="13.5703125" style="233" customWidth="1"/>
    <col min="8703" max="8703" width="11.5703125" style="233" customWidth="1"/>
    <col min="8704" max="8704" width="13" style="233" customWidth="1"/>
    <col min="8705" max="8705" width="13.5703125" style="233" customWidth="1"/>
    <col min="8706" max="8706" width="9.7109375" style="233" customWidth="1"/>
    <col min="8707" max="8707" width="11.42578125" style="233" customWidth="1"/>
    <col min="8708" max="8708" width="2.140625" style="233" customWidth="1"/>
    <col min="8709" max="8946" width="11.42578125" style="233"/>
    <col min="8947" max="8947" width="5.5703125" style="233" customWidth="1"/>
    <col min="8948" max="8948" width="5" style="233" customWidth="1"/>
    <col min="8949" max="8952" width="6.85546875" style="233" customWidth="1"/>
    <col min="8953" max="8953" width="5.5703125" style="233" customWidth="1"/>
    <col min="8954" max="8954" width="6.85546875" style="233" customWidth="1"/>
    <col min="8955" max="8955" width="16.140625" style="233" customWidth="1"/>
    <col min="8956" max="8956" width="13.85546875" style="233" customWidth="1"/>
    <col min="8957" max="8957" width="12.42578125" style="233" customWidth="1"/>
    <col min="8958" max="8958" width="13.5703125" style="233" customWidth="1"/>
    <col min="8959" max="8959" width="11.5703125" style="233" customWidth="1"/>
    <col min="8960" max="8960" width="13" style="233" customWidth="1"/>
    <col min="8961" max="8961" width="13.5703125" style="233" customWidth="1"/>
    <col min="8962" max="8962" width="9.7109375" style="233" customWidth="1"/>
    <col min="8963" max="8963" width="11.42578125" style="233" customWidth="1"/>
    <col min="8964" max="8964" width="2.140625" style="233" customWidth="1"/>
    <col min="8965" max="9202" width="11.42578125" style="233"/>
    <col min="9203" max="9203" width="5.5703125" style="233" customWidth="1"/>
    <col min="9204" max="9204" width="5" style="233" customWidth="1"/>
    <col min="9205" max="9208" width="6.85546875" style="233" customWidth="1"/>
    <col min="9209" max="9209" width="5.5703125" style="233" customWidth="1"/>
    <col min="9210" max="9210" width="6.85546875" style="233" customWidth="1"/>
    <col min="9211" max="9211" width="16.140625" style="233" customWidth="1"/>
    <col min="9212" max="9212" width="13.85546875" style="233" customWidth="1"/>
    <col min="9213" max="9213" width="12.42578125" style="233" customWidth="1"/>
    <col min="9214" max="9214" width="13.5703125" style="233" customWidth="1"/>
    <col min="9215" max="9215" width="11.5703125" style="233" customWidth="1"/>
    <col min="9216" max="9216" width="13" style="233" customWidth="1"/>
    <col min="9217" max="9217" width="13.5703125" style="233" customWidth="1"/>
    <col min="9218" max="9218" width="9.7109375" style="233" customWidth="1"/>
    <col min="9219" max="9219" width="11.42578125" style="233" customWidth="1"/>
    <col min="9220" max="9220" width="2.140625" style="233" customWidth="1"/>
    <col min="9221" max="9458" width="11.42578125" style="233"/>
    <col min="9459" max="9459" width="5.5703125" style="233" customWidth="1"/>
    <col min="9460" max="9460" width="5" style="233" customWidth="1"/>
    <col min="9461" max="9464" width="6.85546875" style="233" customWidth="1"/>
    <col min="9465" max="9465" width="5.5703125" style="233" customWidth="1"/>
    <col min="9466" max="9466" width="6.85546875" style="233" customWidth="1"/>
    <col min="9467" max="9467" width="16.140625" style="233" customWidth="1"/>
    <col min="9468" max="9468" width="13.85546875" style="233" customWidth="1"/>
    <col min="9469" max="9469" width="12.42578125" style="233" customWidth="1"/>
    <col min="9470" max="9470" width="13.5703125" style="233" customWidth="1"/>
    <col min="9471" max="9471" width="11.5703125" style="233" customWidth="1"/>
    <col min="9472" max="9472" width="13" style="233" customWidth="1"/>
    <col min="9473" max="9473" width="13.5703125" style="233" customWidth="1"/>
    <col min="9474" max="9474" width="9.7109375" style="233" customWidth="1"/>
    <col min="9475" max="9475" width="11.42578125" style="233" customWidth="1"/>
    <col min="9476" max="9476" width="2.140625" style="233" customWidth="1"/>
    <col min="9477" max="9714" width="11.42578125" style="233"/>
    <col min="9715" max="9715" width="5.5703125" style="233" customWidth="1"/>
    <col min="9716" max="9716" width="5" style="233" customWidth="1"/>
    <col min="9717" max="9720" width="6.85546875" style="233" customWidth="1"/>
    <col min="9721" max="9721" width="5.5703125" style="233" customWidth="1"/>
    <col min="9722" max="9722" width="6.85546875" style="233" customWidth="1"/>
    <col min="9723" max="9723" width="16.140625" style="233" customWidth="1"/>
    <col min="9724" max="9724" width="13.85546875" style="233" customWidth="1"/>
    <col min="9725" max="9725" width="12.42578125" style="233" customWidth="1"/>
    <col min="9726" max="9726" width="13.5703125" style="233" customWidth="1"/>
    <col min="9727" max="9727" width="11.5703125" style="233" customWidth="1"/>
    <col min="9728" max="9728" width="13" style="233" customWidth="1"/>
    <col min="9729" max="9729" width="13.5703125" style="233" customWidth="1"/>
    <col min="9730" max="9730" width="9.7109375" style="233" customWidth="1"/>
    <col min="9731" max="9731" width="11.42578125" style="233" customWidth="1"/>
    <col min="9732" max="9732" width="2.140625" style="233" customWidth="1"/>
    <col min="9733" max="9970" width="11.42578125" style="233"/>
    <col min="9971" max="9971" width="5.5703125" style="233" customWidth="1"/>
    <col min="9972" max="9972" width="5" style="233" customWidth="1"/>
    <col min="9973" max="9976" width="6.85546875" style="233" customWidth="1"/>
    <col min="9977" max="9977" width="5.5703125" style="233" customWidth="1"/>
    <col min="9978" max="9978" width="6.85546875" style="233" customWidth="1"/>
    <col min="9979" max="9979" width="16.140625" style="233" customWidth="1"/>
    <col min="9980" max="9980" width="13.85546875" style="233" customWidth="1"/>
    <col min="9981" max="9981" width="12.42578125" style="233" customWidth="1"/>
    <col min="9982" max="9982" width="13.5703125" style="233" customWidth="1"/>
    <col min="9983" max="9983" width="11.5703125" style="233" customWidth="1"/>
    <col min="9984" max="9984" width="13" style="233" customWidth="1"/>
    <col min="9985" max="9985" width="13.5703125" style="233" customWidth="1"/>
    <col min="9986" max="9986" width="9.7109375" style="233" customWidth="1"/>
    <col min="9987" max="9987" width="11.42578125" style="233" customWidth="1"/>
    <col min="9988" max="9988" width="2.140625" style="233" customWidth="1"/>
    <col min="9989" max="10226" width="11.42578125" style="233"/>
    <col min="10227" max="10227" width="5.5703125" style="233" customWidth="1"/>
    <col min="10228" max="10228" width="5" style="233" customWidth="1"/>
    <col min="10229" max="10232" width="6.85546875" style="233" customWidth="1"/>
    <col min="10233" max="10233" width="5.5703125" style="233" customWidth="1"/>
    <col min="10234" max="10234" width="6.85546875" style="233" customWidth="1"/>
    <col min="10235" max="10235" width="16.140625" style="233" customWidth="1"/>
    <col min="10236" max="10236" width="13.85546875" style="233" customWidth="1"/>
    <col min="10237" max="10237" width="12.42578125" style="233" customWidth="1"/>
    <col min="10238" max="10238" width="13.5703125" style="233" customWidth="1"/>
    <col min="10239" max="10239" width="11.5703125" style="233" customWidth="1"/>
    <col min="10240" max="10240" width="13" style="233" customWidth="1"/>
    <col min="10241" max="10241" width="13.5703125" style="233" customWidth="1"/>
    <col min="10242" max="10242" width="9.7109375" style="233" customWidth="1"/>
    <col min="10243" max="10243" width="11.42578125" style="233" customWidth="1"/>
    <col min="10244" max="10244" width="2.140625" style="233" customWidth="1"/>
    <col min="10245" max="10482" width="11.42578125" style="233"/>
    <col min="10483" max="10483" width="5.5703125" style="233" customWidth="1"/>
    <col min="10484" max="10484" width="5" style="233" customWidth="1"/>
    <col min="10485" max="10488" width="6.85546875" style="233" customWidth="1"/>
    <col min="10489" max="10489" width="5.5703125" style="233" customWidth="1"/>
    <col min="10490" max="10490" width="6.85546875" style="233" customWidth="1"/>
    <col min="10491" max="10491" width="16.140625" style="233" customWidth="1"/>
    <col min="10492" max="10492" width="13.85546875" style="233" customWidth="1"/>
    <col min="10493" max="10493" width="12.42578125" style="233" customWidth="1"/>
    <col min="10494" max="10494" width="13.5703125" style="233" customWidth="1"/>
    <col min="10495" max="10495" width="11.5703125" style="233" customWidth="1"/>
    <col min="10496" max="10496" width="13" style="233" customWidth="1"/>
    <col min="10497" max="10497" width="13.5703125" style="233" customWidth="1"/>
    <col min="10498" max="10498" width="9.7109375" style="233" customWidth="1"/>
    <col min="10499" max="10499" width="11.42578125" style="233" customWidth="1"/>
    <col min="10500" max="10500" width="2.140625" style="233" customWidth="1"/>
    <col min="10501" max="10738" width="11.42578125" style="233"/>
    <col min="10739" max="10739" width="5.5703125" style="233" customWidth="1"/>
    <col min="10740" max="10740" width="5" style="233" customWidth="1"/>
    <col min="10741" max="10744" width="6.85546875" style="233" customWidth="1"/>
    <col min="10745" max="10745" width="5.5703125" style="233" customWidth="1"/>
    <col min="10746" max="10746" width="6.85546875" style="233" customWidth="1"/>
    <col min="10747" max="10747" width="16.140625" style="233" customWidth="1"/>
    <col min="10748" max="10748" width="13.85546875" style="233" customWidth="1"/>
    <col min="10749" max="10749" width="12.42578125" style="233" customWidth="1"/>
    <col min="10750" max="10750" width="13.5703125" style="233" customWidth="1"/>
    <col min="10751" max="10751" width="11.5703125" style="233" customWidth="1"/>
    <col min="10752" max="10752" width="13" style="233" customWidth="1"/>
    <col min="10753" max="10753" width="13.5703125" style="233" customWidth="1"/>
    <col min="10754" max="10754" width="9.7109375" style="233" customWidth="1"/>
    <col min="10755" max="10755" width="11.42578125" style="233" customWidth="1"/>
    <col min="10756" max="10756" width="2.140625" style="233" customWidth="1"/>
    <col min="10757" max="10994" width="11.42578125" style="233"/>
    <col min="10995" max="10995" width="5.5703125" style="233" customWidth="1"/>
    <col min="10996" max="10996" width="5" style="233" customWidth="1"/>
    <col min="10997" max="11000" width="6.85546875" style="233" customWidth="1"/>
    <col min="11001" max="11001" width="5.5703125" style="233" customWidth="1"/>
    <col min="11002" max="11002" width="6.85546875" style="233" customWidth="1"/>
    <col min="11003" max="11003" width="16.140625" style="233" customWidth="1"/>
    <col min="11004" max="11004" width="13.85546875" style="233" customWidth="1"/>
    <col min="11005" max="11005" width="12.42578125" style="233" customWidth="1"/>
    <col min="11006" max="11006" width="13.5703125" style="233" customWidth="1"/>
    <col min="11007" max="11007" width="11.5703125" style="233" customWidth="1"/>
    <col min="11008" max="11008" width="13" style="233" customWidth="1"/>
    <col min="11009" max="11009" width="13.5703125" style="233" customWidth="1"/>
    <col min="11010" max="11010" width="9.7109375" style="233" customWidth="1"/>
    <col min="11011" max="11011" width="11.42578125" style="233" customWidth="1"/>
    <col min="11012" max="11012" width="2.140625" style="233" customWidth="1"/>
    <col min="11013" max="11250" width="11.42578125" style="233"/>
    <col min="11251" max="11251" width="5.5703125" style="233" customWidth="1"/>
    <col min="11252" max="11252" width="5" style="233" customWidth="1"/>
    <col min="11253" max="11256" width="6.85546875" style="233" customWidth="1"/>
    <col min="11257" max="11257" width="5.5703125" style="233" customWidth="1"/>
    <col min="11258" max="11258" width="6.85546875" style="233" customWidth="1"/>
    <col min="11259" max="11259" width="16.140625" style="233" customWidth="1"/>
    <col min="11260" max="11260" width="13.85546875" style="233" customWidth="1"/>
    <col min="11261" max="11261" width="12.42578125" style="233" customWidth="1"/>
    <col min="11262" max="11262" width="13.5703125" style="233" customWidth="1"/>
    <col min="11263" max="11263" width="11.5703125" style="233" customWidth="1"/>
    <col min="11264" max="11264" width="13" style="233" customWidth="1"/>
    <col min="11265" max="11265" width="13.5703125" style="233" customWidth="1"/>
    <col min="11266" max="11266" width="9.7109375" style="233" customWidth="1"/>
    <col min="11267" max="11267" width="11.42578125" style="233" customWidth="1"/>
    <col min="11268" max="11268" width="2.140625" style="233" customWidth="1"/>
    <col min="11269" max="11506" width="11.42578125" style="233"/>
    <col min="11507" max="11507" width="5.5703125" style="233" customWidth="1"/>
    <col min="11508" max="11508" width="5" style="233" customWidth="1"/>
    <col min="11509" max="11512" width="6.85546875" style="233" customWidth="1"/>
    <col min="11513" max="11513" width="5.5703125" style="233" customWidth="1"/>
    <col min="11514" max="11514" width="6.85546875" style="233" customWidth="1"/>
    <col min="11515" max="11515" width="16.140625" style="233" customWidth="1"/>
    <col min="11516" max="11516" width="13.85546875" style="233" customWidth="1"/>
    <col min="11517" max="11517" width="12.42578125" style="233" customWidth="1"/>
    <col min="11518" max="11518" width="13.5703125" style="233" customWidth="1"/>
    <col min="11519" max="11519" width="11.5703125" style="233" customWidth="1"/>
    <col min="11520" max="11520" width="13" style="233" customWidth="1"/>
    <col min="11521" max="11521" width="13.5703125" style="233" customWidth="1"/>
    <col min="11522" max="11522" width="9.7109375" style="233" customWidth="1"/>
    <col min="11523" max="11523" width="11.42578125" style="233" customWidth="1"/>
    <col min="11524" max="11524" width="2.140625" style="233" customWidth="1"/>
    <col min="11525" max="11762" width="11.42578125" style="233"/>
    <col min="11763" max="11763" width="5.5703125" style="233" customWidth="1"/>
    <col min="11764" max="11764" width="5" style="233" customWidth="1"/>
    <col min="11765" max="11768" width="6.85546875" style="233" customWidth="1"/>
    <col min="11769" max="11769" width="5.5703125" style="233" customWidth="1"/>
    <col min="11770" max="11770" width="6.85546875" style="233" customWidth="1"/>
    <col min="11771" max="11771" width="16.140625" style="233" customWidth="1"/>
    <col min="11772" max="11772" width="13.85546875" style="233" customWidth="1"/>
    <col min="11773" max="11773" width="12.42578125" style="233" customWidth="1"/>
    <col min="11774" max="11774" width="13.5703125" style="233" customWidth="1"/>
    <col min="11775" max="11775" width="11.5703125" style="233" customWidth="1"/>
    <col min="11776" max="11776" width="13" style="233" customWidth="1"/>
    <col min="11777" max="11777" width="13.5703125" style="233" customWidth="1"/>
    <col min="11778" max="11778" width="9.7109375" style="233" customWidth="1"/>
    <col min="11779" max="11779" width="11.42578125" style="233" customWidth="1"/>
    <col min="11780" max="11780" width="2.140625" style="233" customWidth="1"/>
    <col min="11781" max="12018" width="11.42578125" style="233"/>
    <col min="12019" max="12019" width="5.5703125" style="233" customWidth="1"/>
    <col min="12020" max="12020" width="5" style="233" customWidth="1"/>
    <col min="12021" max="12024" width="6.85546875" style="233" customWidth="1"/>
    <col min="12025" max="12025" width="5.5703125" style="233" customWidth="1"/>
    <col min="12026" max="12026" width="6.85546875" style="233" customWidth="1"/>
    <col min="12027" max="12027" width="16.140625" style="233" customWidth="1"/>
    <col min="12028" max="12028" width="13.85546875" style="233" customWidth="1"/>
    <col min="12029" max="12029" width="12.42578125" style="233" customWidth="1"/>
    <col min="12030" max="12030" width="13.5703125" style="233" customWidth="1"/>
    <col min="12031" max="12031" width="11.5703125" style="233" customWidth="1"/>
    <col min="12032" max="12032" width="13" style="233" customWidth="1"/>
    <col min="12033" max="12033" width="13.5703125" style="233" customWidth="1"/>
    <col min="12034" max="12034" width="9.7109375" style="233" customWidth="1"/>
    <col min="12035" max="12035" width="11.42578125" style="233" customWidth="1"/>
    <col min="12036" max="12036" width="2.140625" style="233" customWidth="1"/>
    <col min="12037" max="12274" width="11.42578125" style="233"/>
    <col min="12275" max="12275" width="5.5703125" style="233" customWidth="1"/>
    <col min="12276" max="12276" width="5" style="233" customWidth="1"/>
    <col min="12277" max="12280" width="6.85546875" style="233" customWidth="1"/>
    <col min="12281" max="12281" width="5.5703125" style="233" customWidth="1"/>
    <col min="12282" max="12282" width="6.85546875" style="233" customWidth="1"/>
    <col min="12283" max="12283" width="16.140625" style="233" customWidth="1"/>
    <col min="12284" max="12284" width="13.85546875" style="233" customWidth="1"/>
    <col min="12285" max="12285" width="12.42578125" style="233" customWidth="1"/>
    <col min="12286" max="12286" width="13.5703125" style="233" customWidth="1"/>
    <col min="12287" max="12287" width="11.5703125" style="233" customWidth="1"/>
    <col min="12288" max="12288" width="13" style="233" customWidth="1"/>
    <col min="12289" max="12289" width="13.5703125" style="233" customWidth="1"/>
    <col min="12290" max="12290" width="9.7109375" style="233" customWidth="1"/>
    <col min="12291" max="12291" width="11.42578125" style="233" customWidth="1"/>
    <col min="12292" max="12292" width="2.140625" style="233" customWidth="1"/>
    <col min="12293" max="12530" width="11.42578125" style="233"/>
    <col min="12531" max="12531" width="5.5703125" style="233" customWidth="1"/>
    <col min="12532" max="12532" width="5" style="233" customWidth="1"/>
    <col min="12533" max="12536" width="6.85546875" style="233" customWidth="1"/>
    <col min="12537" max="12537" width="5.5703125" style="233" customWidth="1"/>
    <col min="12538" max="12538" width="6.85546875" style="233" customWidth="1"/>
    <col min="12539" max="12539" width="16.140625" style="233" customWidth="1"/>
    <col min="12540" max="12540" width="13.85546875" style="233" customWidth="1"/>
    <col min="12541" max="12541" width="12.42578125" style="233" customWidth="1"/>
    <col min="12542" max="12542" width="13.5703125" style="233" customWidth="1"/>
    <col min="12543" max="12543" width="11.5703125" style="233" customWidth="1"/>
    <col min="12544" max="12544" width="13" style="233" customWidth="1"/>
    <col min="12545" max="12545" width="13.5703125" style="233" customWidth="1"/>
    <col min="12546" max="12546" width="9.7109375" style="233" customWidth="1"/>
    <col min="12547" max="12547" width="11.42578125" style="233" customWidth="1"/>
    <col min="12548" max="12548" width="2.140625" style="233" customWidth="1"/>
    <col min="12549" max="12786" width="11.42578125" style="233"/>
    <col min="12787" max="12787" width="5.5703125" style="233" customWidth="1"/>
    <col min="12788" max="12788" width="5" style="233" customWidth="1"/>
    <col min="12789" max="12792" width="6.85546875" style="233" customWidth="1"/>
    <col min="12793" max="12793" width="5.5703125" style="233" customWidth="1"/>
    <col min="12794" max="12794" width="6.85546875" style="233" customWidth="1"/>
    <col min="12795" max="12795" width="16.140625" style="233" customWidth="1"/>
    <col min="12796" max="12796" width="13.85546875" style="233" customWidth="1"/>
    <col min="12797" max="12797" width="12.42578125" style="233" customWidth="1"/>
    <col min="12798" max="12798" width="13.5703125" style="233" customWidth="1"/>
    <col min="12799" max="12799" width="11.5703125" style="233" customWidth="1"/>
    <col min="12800" max="12800" width="13" style="233" customWidth="1"/>
    <col min="12801" max="12801" width="13.5703125" style="233" customWidth="1"/>
    <col min="12802" max="12802" width="9.7109375" style="233" customWidth="1"/>
    <col min="12803" max="12803" width="11.42578125" style="233" customWidth="1"/>
    <col min="12804" max="12804" width="2.140625" style="233" customWidth="1"/>
    <col min="12805" max="13042" width="11.42578125" style="233"/>
    <col min="13043" max="13043" width="5.5703125" style="233" customWidth="1"/>
    <col min="13044" max="13044" width="5" style="233" customWidth="1"/>
    <col min="13045" max="13048" width="6.85546875" style="233" customWidth="1"/>
    <col min="13049" max="13049" width="5.5703125" style="233" customWidth="1"/>
    <col min="13050" max="13050" width="6.85546875" style="233" customWidth="1"/>
    <col min="13051" max="13051" width="16.140625" style="233" customWidth="1"/>
    <col min="13052" max="13052" width="13.85546875" style="233" customWidth="1"/>
    <col min="13053" max="13053" width="12.42578125" style="233" customWidth="1"/>
    <col min="13054" max="13054" width="13.5703125" style="233" customWidth="1"/>
    <col min="13055" max="13055" width="11.5703125" style="233" customWidth="1"/>
    <col min="13056" max="13056" width="13" style="233" customWidth="1"/>
    <col min="13057" max="13057" width="13.5703125" style="233" customWidth="1"/>
    <col min="13058" max="13058" width="9.7109375" style="233" customWidth="1"/>
    <col min="13059" max="13059" width="11.42578125" style="233" customWidth="1"/>
    <col min="13060" max="13060" width="2.140625" style="233" customWidth="1"/>
    <col min="13061" max="13298" width="11.42578125" style="233"/>
    <col min="13299" max="13299" width="5.5703125" style="233" customWidth="1"/>
    <col min="13300" max="13300" width="5" style="233" customWidth="1"/>
    <col min="13301" max="13304" width="6.85546875" style="233" customWidth="1"/>
    <col min="13305" max="13305" width="5.5703125" style="233" customWidth="1"/>
    <col min="13306" max="13306" width="6.85546875" style="233" customWidth="1"/>
    <col min="13307" max="13307" width="16.140625" style="233" customWidth="1"/>
    <col min="13308" max="13308" width="13.85546875" style="233" customWidth="1"/>
    <col min="13309" max="13309" width="12.42578125" style="233" customWidth="1"/>
    <col min="13310" max="13310" width="13.5703125" style="233" customWidth="1"/>
    <col min="13311" max="13311" width="11.5703125" style="233" customWidth="1"/>
    <col min="13312" max="13312" width="13" style="233" customWidth="1"/>
    <col min="13313" max="13313" width="13.5703125" style="233" customWidth="1"/>
    <col min="13314" max="13314" width="9.7109375" style="233" customWidth="1"/>
    <col min="13315" max="13315" width="11.42578125" style="233" customWidth="1"/>
    <col min="13316" max="13316" width="2.140625" style="233" customWidth="1"/>
    <col min="13317" max="13554" width="11.42578125" style="233"/>
    <col min="13555" max="13555" width="5.5703125" style="233" customWidth="1"/>
    <col min="13556" max="13556" width="5" style="233" customWidth="1"/>
    <col min="13557" max="13560" width="6.85546875" style="233" customWidth="1"/>
    <col min="13561" max="13561" width="5.5703125" style="233" customWidth="1"/>
    <col min="13562" max="13562" width="6.85546875" style="233" customWidth="1"/>
    <col min="13563" max="13563" width="16.140625" style="233" customWidth="1"/>
    <col min="13564" max="13564" width="13.85546875" style="233" customWidth="1"/>
    <col min="13565" max="13565" width="12.42578125" style="233" customWidth="1"/>
    <col min="13566" max="13566" width="13.5703125" style="233" customWidth="1"/>
    <col min="13567" max="13567" width="11.5703125" style="233" customWidth="1"/>
    <col min="13568" max="13568" width="13" style="233" customWidth="1"/>
    <col min="13569" max="13569" width="13.5703125" style="233" customWidth="1"/>
    <col min="13570" max="13570" width="9.7109375" style="233" customWidth="1"/>
    <col min="13571" max="13571" width="11.42578125" style="233" customWidth="1"/>
    <col min="13572" max="13572" width="2.140625" style="233" customWidth="1"/>
    <col min="13573" max="13810" width="11.42578125" style="233"/>
    <col min="13811" max="13811" width="5.5703125" style="233" customWidth="1"/>
    <col min="13812" max="13812" width="5" style="233" customWidth="1"/>
    <col min="13813" max="13816" width="6.85546875" style="233" customWidth="1"/>
    <col min="13817" max="13817" width="5.5703125" style="233" customWidth="1"/>
    <col min="13818" max="13818" width="6.85546875" style="233" customWidth="1"/>
    <col min="13819" max="13819" width="16.140625" style="233" customWidth="1"/>
    <col min="13820" max="13820" width="13.85546875" style="233" customWidth="1"/>
    <col min="13821" max="13821" width="12.42578125" style="233" customWidth="1"/>
    <col min="13822" max="13822" width="13.5703125" style="233" customWidth="1"/>
    <col min="13823" max="13823" width="11.5703125" style="233" customWidth="1"/>
    <col min="13824" max="13824" width="13" style="233" customWidth="1"/>
    <col min="13825" max="13825" width="13.5703125" style="233" customWidth="1"/>
    <col min="13826" max="13826" width="9.7109375" style="233" customWidth="1"/>
    <col min="13827" max="13827" width="11.42578125" style="233" customWidth="1"/>
    <col min="13828" max="13828" width="2.140625" style="233" customWidth="1"/>
    <col min="13829" max="14066" width="11.42578125" style="233"/>
    <col min="14067" max="14067" width="5.5703125" style="233" customWidth="1"/>
    <col min="14068" max="14068" width="5" style="233" customWidth="1"/>
    <col min="14069" max="14072" width="6.85546875" style="233" customWidth="1"/>
    <col min="14073" max="14073" width="5.5703125" style="233" customWidth="1"/>
    <col min="14074" max="14074" width="6.85546875" style="233" customWidth="1"/>
    <col min="14075" max="14075" width="16.140625" style="233" customWidth="1"/>
    <col min="14076" max="14076" width="13.85546875" style="233" customWidth="1"/>
    <col min="14077" max="14077" width="12.42578125" style="233" customWidth="1"/>
    <col min="14078" max="14078" width="13.5703125" style="233" customWidth="1"/>
    <col min="14079" max="14079" width="11.5703125" style="233" customWidth="1"/>
    <col min="14080" max="14080" width="13" style="233" customWidth="1"/>
    <col min="14081" max="14081" width="13.5703125" style="233" customWidth="1"/>
    <col min="14082" max="14082" width="9.7109375" style="233" customWidth="1"/>
    <col min="14083" max="14083" width="11.42578125" style="233" customWidth="1"/>
    <col min="14084" max="14084" width="2.140625" style="233" customWidth="1"/>
    <col min="14085" max="14322" width="11.42578125" style="233"/>
    <col min="14323" max="14323" width="5.5703125" style="233" customWidth="1"/>
    <col min="14324" max="14324" width="5" style="233" customWidth="1"/>
    <col min="14325" max="14328" width="6.85546875" style="233" customWidth="1"/>
    <col min="14329" max="14329" width="5.5703125" style="233" customWidth="1"/>
    <col min="14330" max="14330" width="6.85546875" style="233" customWidth="1"/>
    <col min="14331" max="14331" width="16.140625" style="233" customWidth="1"/>
    <col min="14332" max="14332" width="13.85546875" style="233" customWidth="1"/>
    <col min="14333" max="14333" width="12.42578125" style="233" customWidth="1"/>
    <col min="14334" max="14334" width="13.5703125" style="233" customWidth="1"/>
    <col min="14335" max="14335" width="11.5703125" style="233" customWidth="1"/>
    <col min="14336" max="14336" width="13" style="233" customWidth="1"/>
    <col min="14337" max="14337" width="13.5703125" style="233" customWidth="1"/>
    <col min="14338" max="14338" width="9.7109375" style="233" customWidth="1"/>
    <col min="14339" max="14339" width="11.42578125" style="233" customWidth="1"/>
    <col min="14340" max="14340" width="2.140625" style="233" customWidth="1"/>
    <col min="14341" max="14578" width="11.42578125" style="233"/>
    <col min="14579" max="14579" width="5.5703125" style="233" customWidth="1"/>
    <col min="14580" max="14580" width="5" style="233" customWidth="1"/>
    <col min="14581" max="14584" width="6.85546875" style="233" customWidth="1"/>
    <col min="14585" max="14585" width="5.5703125" style="233" customWidth="1"/>
    <col min="14586" max="14586" width="6.85546875" style="233" customWidth="1"/>
    <col min="14587" max="14587" width="16.140625" style="233" customWidth="1"/>
    <col min="14588" max="14588" width="13.85546875" style="233" customWidth="1"/>
    <col min="14589" max="14589" width="12.42578125" style="233" customWidth="1"/>
    <col min="14590" max="14590" width="13.5703125" style="233" customWidth="1"/>
    <col min="14591" max="14591" width="11.5703125" style="233" customWidth="1"/>
    <col min="14592" max="14592" width="13" style="233" customWidth="1"/>
    <col min="14593" max="14593" width="13.5703125" style="233" customWidth="1"/>
    <col min="14594" max="14594" width="9.7109375" style="233" customWidth="1"/>
    <col min="14595" max="14595" width="11.42578125" style="233" customWidth="1"/>
    <col min="14596" max="14596" width="2.140625" style="233" customWidth="1"/>
    <col min="14597" max="14834" width="11.42578125" style="233"/>
    <col min="14835" max="14835" width="5.5703125" style="233" customWidth="1"/>
    <col min="14836" max="14836" width="5" style="233" customWidth="1"/>
    <col min="14837" max="14840" width="6.85546875" style="233" customWidth="1"/>
    <col min="14841" max="14841" width="5.5703125" style="233" customWidth="1"/>
    <col min="14842" max="14842" width="6.85546875" style="233" customWidth="1"/>
    <col min="14843" max="14843" width="16.140625" style="233" customWidth="1"/>
    <col min="14844" max="14844" width="13.85546875" style="233" customWidth="1"/>
    <col min="14845" max="14845" width="12.42578125" style="233" customWidth="1"/>
    <col min="14846" max="14846" width="13.5703125" style="233" customWidth="1"/>
    <col min="14847" max="14847" width="11.5703125" style="233" customWidth="1"/>
    <col min="14848" max="14848" width="13" style="233" customWidth="1"/>
    <col min="14849" max="14849" width="13.5703125" style="233" customWidth="1"/>
    <col min="14850" max="14850" width="9.7109375" style="233" customWidth="1"/>
    <col min="14851" max="14851" width="11.42578125" style="233" customWidth="1"/>
    <col min="14852" max="14852" width="2.140625" style="233" customWidth="1"/>
    <col min="14853" max="15090" width="11.42578125" style="233"/>
    <col min="15091" max="15091" width="5.5703125" style="233" customWidth="1"/>
    <col min="15092" max="15092" width="5" style="233" customWidth="1"/>
    <col min="15093" max="15096" width="6.85546875" style="233" customWidth="1"/>
    <col min="15097" max="15097" width="5.5703125" style="233" customWidth="1"/>
    <col min="15098" max="15098" width="6.85546875" style="233" customWidth="1"/>
    <col min="15099" max="15099" width="16.140625" style="233" customWidth="1"/>
    <col min="15100" max="15100" width="13.85546875" style="233" customWidth="1"/>
    <col min="15101" max="15101" width="12.42578125" style="233" customWidth="1"/>
    <col min="15102" max="15102" width="13.5703125" style="233" customWidth="1"/>
    <col min="15103" max="15103" width="11.5703125" style="233" customWidth="1"/>
    <col min="15104" max="15104" width="13" style="233" customWidth="1"/>
    <col min="15105" max="15105" width="13.5703125" style="233" customWidth="1"/>
    <col min="15106" max="15106" width="9.7109375" style="233" customWidth="1"/>
    <col min="15107" max="15107" width="11.42578125" style="233" customWidth="1"/>
    <col min="15108" max="15108" width="2.140625" style="233" customWidth="1"/>
    <col min="15109" max="15346" width="11.42578125" style="233"/>
    <col min="15347" max="15347" width="5.5703125" style="233" customWidth="1"/>
    <col min="15348" max="15348" width="5" style="233" customWidth="1"/>
    <col min="15349" max="15352" width="6.85546875" style="233" customWidth="1"/>
    <col min="15353" max="15353" width="5.5703125" style="233" customWidth="1"/>
    <col min="15354" max="15354" width="6.85546875" style="233" customWidth="1"/>
    <col min="15355" max="15355" width="16.140625" style="233" customWidth="1"/>
    <col min="15356" max="15356" width="13.85546875" style="233" customWidth="1"/>
    <col min="15357" max="15357" width="12.42578125" style="233" customWidth="1"/>
    <col min="15358" max="15358" width="13.5703125" style="233" customWidth="1"/>
    <col min="15359" max="15359" width="11.5703125" style="233" customWidth="1"/>
    <col min="15360" max="15360" width="13" style="233" customWidth="1"/>
    <col min="15361" max="15361" width="13.5703125" style="233" customWidth="1"/>
    <col min="15362" max="15362" width="9.7109375" style="233" customWidth="1"/>
    <col min="15363" max="15363" width="11.42578125" style="233" customWidth="1"/>
    <col min="15364" max="15364" width="2.140625" style="233" customWidth="1"/>
    <col min="15365" max="15602" width="11.42578125" style="233"/>
    <col min="15603" max="15603" width="5.5703125" style="233" customWidth="1"/>
    <col min="15604" max="15604" width="5" style="233" customWidth="1"/>
    <col min="15605" max="15608" width="6.85546875" style="233" customWidth="1"/>
    <col min="15609" max="15609" width="5.5703125" style="233" customWidth="1"/>
    <col min="15610" max="15610" width="6.85546875" style="233" customWidth="1"/>
    <col min="15611" max="15611" width="16.140625" style="233" customWidth="1"/>
    <col min="15612" max="15612" width="13.85546875" style="233" customWidth="1"/>
    <col min="15613" max="15613" width="12.42578125" style="233" customWidth="1"/>
    <col min="15614" max="15614" width="13.5703125" style="233" customWidth="1"/>
    <col min="15615" max="15615" width="11.5703125" style="233" customWidth="1"/>
    <col min="15616" max="15616" width="13" style="233" customWidth="1"/>
    <col min="15617" max="15617" width="13.5703125" style="233" customWidth="1"/>
    <col min="15618" max="15618" width="9.7109375" style="233" customWidth="1"/>
    <col min="15619" max="15619" width="11.42578125" style="233" customWidth="1"/>
    <col min="15620" max="15620" width="2.140625" style="233" customWidth="1"/>
    <col min="15621" max="15858" width="11.42578125" style="233"/>
    <col min="15859" max="15859" width="5.5703125" style="233" customWidth="1"/>
    <col min="15860" max="15860" width="5" style="233" customWidth="1"/>
    <col min="15861" max="15864" width="6.85546875" style="233" customWidth="1"/>
    <col min="15865" max="15865" width="5.5703125" style="233" customWidth="1"/>
    <col min="15866" max="15866" width="6.85546875" style="233" customWidth="1"/>
    <col min="15867" max="15867" width="16.140625" style="233" customWidth="1"/>
    <col min="15868" max="15868" width="13.85546875" style="233" customWidth="1"/>
    <col min="15869" max="15869" width="12.42578125" style="233" customWidth="1"/>
    <col min="15870" max="15870" width="13.5703125" style="233" customWidth="1"/>
    <col min="15871" max="15871" width="11.5703125" style="233" customWidth="1"/>
    <col min="15872" max="15872" width="13" style="233" customWidth="1"/>
    <col min="15873" max="15873" width="13.5703125" style="233" customWidth="1"/>
    <col min="15874" max="15874" width="9.7109375" style="233" customWidth="1"/>
    <col min="15875" max="15875" width="11.42578125" style="233" customWidth="1"/>
    <col min="15876" max="15876" width="2.140625" style="233" customWidth="1"/>
    <col min="15877" max="16114" width="11.42578125" style="233"/>
    <col min="16115" max="16115" width="5.5703125" style="233" customWidth="1"/>
    <col min="16116" max="16116" width="5" style="233" customWidth="1"/>
    <col min="16117" max="16120" width="6.85546875" style="233" customWidth="1"/>
    <col min="16121" max="16121" width="5.5703125" style="233" customWidth="1"/>
    <col min="16122" max="16122" width="6.85546875" style="233" customWidth="1"/>
    <col min="16123" max="16123" width="16.140625" style="233" customWidth="1"/>
    <col min="16124" max="16124" width="13.85546875" style="233" customWidth="1"/>
    <col min="16125" max="16125" width="12.42578125" style="233" customWidth="1"/>
    <col min="16126" max="16126" width="13.5703125" style="233" customWidth="1"/>
    <col min="16127" max="16127" width="11.5703125" style="233" customWidth="1"/>
    <col min="16128" max="16128" width="13" style="233" customWidth="1"/>
    <col min="16129" max="16129" width="13.5703125" style="233" customWidth="1"/>
    <col min="16130" max="16130" width="9.7109375" style="233" customWidth="1"/>
    <col min="16131" max="16131" width="11.42578125" style="233" customWidth="1"/>
    <col min="16132" max="16132" width="2.140625" style="233" customWidth="1"/>
    <col min="16133" max="16384" width="11.42578125" style="233"/>
  </cols>
  <sheetData>
    <row r="1" spans="1:9" s="84" customFormat="1" ht="42" customHeight="1">
      <c r="A1" s="365" t="s">
        <v>0</v>
      </c>
      <c r="B1" s="365"/>
      <c r="C1" s="115" t="s">
        <v>153</v>
      </c>
      <c r="D1" s="401"/>
      <c r="E1" s="401"/>
      <c r="F1" s="402"/>
      <c r="G1" s="403"/>
      <c r="H1" s="404"/>
      <c r="I1" s="404"/>
    </row>
    <row r="2" spans="1:9" s="274" customFormat="1" ht="13.5" customHeight="1">
      <c r="A2" s="176"/>
      <c r="B2" s="176"/>
      <c r="C2" s="279"/>
      <c r="D2" s="236"/>
      <c r="E2" s="236"/>
      <c r="F2" s="236"/>
      <c r="G2" s="235"/>
      <c r="H2" s="278"/>
      <c r="I2" s="278"/>
    </row>
    <row r="3" spans="1:9" s="411" customFormat="1" ht="57.75" customHeight="1">
      <c r="A3" s="341" t="s">
        <v>930</v>
      </c>
      <c r="B3" s="341"/>
      <c r="C3" s="341"/>
      <c r="D3" s="341"/>
      <c r="E3" s="341"/>
      <c r="F3" s="341"/>
      <c r="G3" s="341"/>
      <c r="H3" s="341"/>
      <c r="I3" s="341"/>
    </row>
    <row r="4" spans="1:9" ht="12.75" customHeight="1">
      <c r="A4" s="358" t="s">
        <v>6</v>
      </c>
      <c r="B4" s="358" t="s">
        <v>54</v>
      </c>
      <c r="C4" s="19"/>
      <c r="D4" s="19"/>
      <c r="E4" s="346" t="s">
        <v>1</v>
      </c>
      <c r="F4" s="346"/>
      <c r="G4" s="17"/>
      <c r="H4" s="344" t="s">
        <v>5</v>
      </c>
      <c r="I4" s="344"/>
    </row>
    <row r="5" spans="1:9" ht="12.75" customHeight="1">
      <c r="A5" s="358"/>
      <c r="B5" s="358"/>
      <c r="C5" s="347" t="s">
        <v>2</v>
      </c>
      <c r="D5" s="347" t="s">
        <v>3</v>
      </c>
      <c r="E5" s="347" t="s">
        <v>4</v>
      </c>
      <c r="F5" s="280" t="s">
        <v>55</v>
      </c>
      <c r="G5" s="41"/>
      <c r="H5" s="345"/>
      <c r="I5" s="345"/>
    </row>
    <row r="6" spans="1:9" ht="18" customHeight="1">
      <c r="A6" s="358"/>
      <c r="B6" s="358"/>
      <c r="C6" s="347"/>
      <c r="D6" s="347"/>
      <c r="E6" s="347"/>
      <c r="F6" s="40" t="s">
        <v>152</v>
      </c>
      <c r="G6" s="40"/>
      <c r="H6" s="41" t="s">
        <v>3</v>
      </c>
      <c r="I6" s="41" t="s">
        <v>7</v>
      </c>
    </row>
    <row r="7" spans="1:9" ht="12.75" customHeight="1">
      <c r="A7" s="359"/>
      <c r="B7" s="359"/>
      <c r="C7" s="25" t="s">
        <v>8</v>
      </c>
      <c r="D7" s="25" t="s">
        <v>9</v>
      </c>
      <c r="E7" s="25" t="s">
        <v>10</v>
      </c>
      <c r="F7" s="26" t="s">
        <v>11</v>
      </c>
      <c r="G7" s="26"/>
      <c r="H7" s="26" t="s">
        <v>917</v>
      </c>
      <c r="I7" s="26" t="s">
        <v>918</v>
      </c>
    </row>
    <row r="8" spans="1:9">
      <c r="A8" s="5" t="s">
        <v>12</v>
      </c>
      <c r="B8" s="5"/>
      <c r="C8" s="277">
        <f>SUM(C9,C13,C22,C26,C34,C36,C41,C43,C49,C57,C73,C77,C80,C88,C94,C99,C105,C107,C116,C118,C122,C125,C127,C130)</f>
        <v>23849259886.827564</v>
      </c>
      <c r="D8" s="277">
        <f>SUM(D9,D13,D22,D26,D34,D36,D41,D43,D49,D57,D73,D77,D80,D88,D94,D99,D105,D107,D116,D118,D122,D125,D127,D130)</f>
        <v>58020925547.254135</v>
      </c>
      <c r="E8" s="277">
        <f>SUM(E9,E13,E22,E26,E34,E36,E41,E43,E49,E57,E73,E77,E80,E88,E94,E99,E105,E107,E116,E118,E122,E125,E127,E130)</f>
        <v>30779334175.42038</v>
      </c>
      <c r="F8" s="277">
        <f>SUM(F9,F13,F22,F26,F34,F36,F41,F43,F49,F57,F73,F77,F80,F88,F94,F99,F105,F107,F116,F118,F122,F125,F127,F130)</f>
        <v>26006539238.575035</v>
      </c>
      <c r="G8" s="277"/>
      <c r="H8" s="9">
        <f t="shared" ref="H8:H33" si="0">IFERROR(+F8/D8*100,"n.a.")</f>
        <v>44.822689388838619</v>
      </c>
      <c r="I8" s="9">
        <f t="shared" ref="I8:I39" si="1">IFERROR(+F8/E8*100,"n.a.")</f>
        <v>84.493508177779944</v>
      </c>
    </row>
    <row r="9" spans="1:9" ht="12" customHeight="1">
      <c r="A9" s="20" t="s">
        <v>783</v>
      </c>
      <c r="B9" s="20"/>
      <c r="C9" s="253">
        <f>+C10</f>
        <v>18850000</v>
      </c>
      <c r="D9" s="253">
        <f>+D10</f>
        <v>18850000</v>
      </c>
      <c r="E9" s="253">
        <f>+E10</f>
        <v>9424998</v>
      </c>
      <c r="F9" s="253">
        <f>+F10</f>
        <v>1999998</v>
      </c>
      <c r="G9" s="253"/>
      <c r="H9" s="22">
        <f t="shared" si="0"/>
        <v>10.610068965517241</v>
      </c>
      <c r="I9" s="22">
        <f t="shared" si="1"/>
        <v>21.220142433982481</v>
      </c>
    </row>
    <row r="10" spans="1:9" ht="12" customHeight="1">
      <c r="A10" s="29" t="s">
        <v>782</v>
      </c>
      <c r="B10" s="6" t="s">
        <v>781</v>
      </c>
      <c r="C10" s="271">
        <f>SUM(C11:C12)</f>
        <v>18850000</v>
      </c>
      <c r="D10" s="271">
        <f>SUM(D11:D12)</f>
        <v>18850000</v>
      </c>
      <c r="E10" s="271">
        <f>SUM(E11:E12)</f>
        <v>9424998</v>
      </c>
      <c r="F10" s="271">
        <f>SUM(F11:F12)</f>
        <v>1999998</v>
      </c>
      <c r="G10" s="272"/>
      <c r="H10" s="11">
        <f t="shared" si="0"/>
        <v>10.610068965517241</v>
      </c>
      <c r="I10" s="11">
        <f t="shared" si="1"/>
        <v>21.220142433982481</v>
      </c>
    </row>
    <row r="11" spans="1:9" ht="12" customHeight="1">
      <c r="A11" s="29">
        <v>100</v>
      </c>
      <c r="B11" s="276" t="s">
        <v>780</v>
      </c>
      <c r="C11" s="272">
        <v>14850000</v>
      </c>
      <c r="D11" s="271">
        <v>14850000</v>
      </c>
      <c r="E11" s="271">
        <v>7425000</v>
      </c>
      <c r="F11" s="271">
        <v>0</v>
      </c>
      <c r="G11" s="272"/>
      <c r="H11" s="11">
        <f t="shared" si="0"/>
        <v>0</v>
      </c>
      <c r="I11" s="11">
        <f t="shared" si="1"/>
        <v>0</v>
      </c>
    </row>
    <row r="12" spans="1:9" ht="12" customHeight="1">
      <c r="A12" s="29">
        <v>200</v>
      </c>
      <c r="B12" s="276" t="s">
        <v>779</v>
      </c>
      <c r="C12" s="272">
        <v>4000000</v>
      </c>
      <c r="D12" s="271">
        <v>4000000</v>
      </c>
      <c r="E12" s="271">
        <v>1999998</v>
      </c>
      <c r="F12" s="271">
        <v>1999998</v>
      </c>
      <c r="G12" s="272"/>
      <c r="H12" s="11">
        <f t="shared" si="0"/>
        <v>49.999949999999998</v>
      </c>
      <c r="I12" s="11">
        <f t="shared" si="1"/>
        <v>100</v>
      </c>
    </row>
    <row r="13" spans="1:9" ht="12" customHeight="1">
      <c r="A13" s="20" t="s">
        <v>145</v>
      </c>
      <c r="B13" s="266"/>
      <c r="C13" s="253">
        <f>SUM(C14:C21)</f>
        <v>263415879</v>
      </c>
      <c r="D13" s="253">
        <f>SUM(D14:D21)</f>
        <v>273001820.02999997</v>
      </c>
      <c r="E13" s="253">
        <f>SUM(E14:E21)</f>
        <v>39299615.740000002</v>
      </c>
      <c r="F13" s="253">
        <f>SUM(F14:F21)</f>
        <v>39235207.740000002</v>
      </c>
      <c r="G13" s="253">
        <f>SUM(G14:G21)</f>
        <v>0</v>
      </c>
      <c r="H13" s="22">
        <f t="shared" si="0"/>
        <v>14.371775153619296</v>
      </c>
      <c r="I13" s="22">
        <f t="shared" si="1"/>
        <v>99.83611035683883</v>
      </c>
    </row>
    <row r="14" spans="1:9" ht="12" customHeight="1">
      <c r="A14" s="29" t="s">
        <v>439</v>
      </c>
      <c r="B14" s="6" t="s">
        <v>557</v>
      </c>
      <c r="C14" s="120">
        <v>197915879</v>
      </c>
      <c r="D14" s="275">
        <v>206037651.06999999</v>
      </c>
      <c r="E14" s="275">
        <v>30854539.870000005</v>
      </c>
      <c r="F14" s="275">
        <v>30790131.870000005</v>
      </c>
      <c r="G14" s="250"/>
      <c r="H14" s="11">
        <f t="shared" si="0"/>
        <v>14.943934620735533</v>
      </c>
      <c r="I14" s="11">
        <f t="shared" si="1"/>
        <v>99.791252761274777</v>
      </c>
    </row>
    <row r="15" spans="1:9" ht="12" customHeight="1">
      <c r="A15" s="29" t="s">
        <v>759</v>
      </c>
      <c r="B15" s="6" t="s">
        <v>778</v>
      </c>
      <c r="C15" s="120">
        <v>10000000</v>
      </c>
      <c r="D15" s="275">
        <v>10000000</v>
      </c>
      <c r="E15" s="275">
        <v>5599999.2800000003</v>
      </c>
      <c r="F15" s="275">
        <v>5599999.2800000003</v>
      </c>
      <c r="G15" s="250"/>
      <c r="H15" s="11">
        <f t="shared" si="0"/>
        <v>55.999992800000001</v>
      </c>
      <c r="I15" s="11">
        <f t="shared" si="1"/>
        <v>100</v>
      </c>
    </row>
    <row r="16" spans="1:9" s="274" customFormat="1" ht="12" customHeight="1">
      <c r="A16" s="29" t="s">
        <v>583</v>
      </c>
      <c r="B16" s="7" t="s">
        <v>777</v>
      </c>
      <c r="C16" s="120">
        <v>10750000</v>
      </c>
      <c r="D16" s="275">
        <v>10750000</v>
      </c>
      <c r="E16" s="275">
        <v>2022852</v>
      </c>
      <c r="F16" s="275">
        <v>2022852</v>
      </c>
      <c r="G16" s="250"/>
      <c r="H16" s="11">
        <f t="shared" si="0"/>
        <v>18.817227906976743</v>
      </c>
      <c r="I16" s="11">
        <f t="shared" si="1"/>
        <v>100</v>
      </c>
    </row>
    <row r="17" spans="1:9" s="274" customFormat="1" ht="12" customHeight="1">
      <c r="A17" s="29" t="s">
        <v>82</v>
      </c>
      <c r="B17" s="7" t="s">
        <v>549</v>
      </c>
      <c r="C17" s="120">
        <v>26000000</v>
      </c>
      <c r="D17" s="275">
        <v>26000000</v>
      </c>
      <c r="E17" s="275">
        <v>0</v>
      </c>
      <c r="F17" s="275">
        <v>0</v>
      </c>
      <c r="G17" s="250"/>
      <c r="H17" s="11">
        <f t="shared" si="0"/>
        <v>0</v>
      </c>
      <c r="I17" s="11" t="str">
        <f t="shared" si="1"/>
        <v>n.a.</v>
      </c>
    </row>
    <row r="18" spans="1:9" s="274" customFormat="1" ht="18.75" customHeight="1">
      <c r="A18" s="29" t="s">
        <v>776</v>
      </c>
      <c r="B18" s="7" t="s">
        <v>775</v>
      </c>
      <c r="C18" s="120">
        <v>4500000</v>
      </c>
      <c r="D18" s="275">
        <v>4554260</v>
      </c>
      <c r="E18" s="275">
        <v>36974.660000000003</v>
      </c>
      <c r="F18" s="275">
        <v>36974.660000000003</v>
      </c>
      <c r="G18" s="250"/>
      <c r="H18" s="11">
        <f t="shared" si="0"/>
        <v>0.81186976588951898</v>
      </c>
      <c r="I18" s="11">
        <f t="shared" si="1"/>
        <v>100</v>
      </c>
    </row>
    <row r="19" spans="1:9" s="274" customFormat="1" ht="12" customHeight="1">
      <c r="A19" s="29" t="s">
        <v>774</v>
      </c>
      <c r="B19" s="6" t="s">
        <v>773</v>
      </c>
      <c r="C19" s="120">
        <v>1950000</v>
      </c>
      <c r="D19" s="275">
        <v>1950000</v>
      </c>
      <c r="E19" s="275">
        <v>0</v>
      </c>
      <c r="F19" s="275">
        <v>0</v>
      </c>
      <c r="G19" s="250"/>
      <c r="H19" s="11">
        <f t="shared" si="0"/>
        <v>0</v>
      </c>
      <c r="I19" s="11" t="str">
        <f t="shared" si="1"/>
        <v>n.a.</v>
      </c>
    </row>
    <row r="20" spans="1:9" s="274" customFormat="1" ht="12" customHeight="1">
      <c r="A20" s="29" t="s">
        <v>582</v>
      </c>
      <c r="B20" s="7" t="s">
        <v>548</v>
      </c>
      <c r="C20" s="120">
        <v>2000000</v>
      </c>
      <c r="D20" s="275">
        <v>2000000</v>
      </c>
      <c r="E20" s="275">
        <v>0</v>
      </c>
      <c r="F20" s="275">
        <v>0</v>
      </c>
      <c r="G20" s="250"/>
      <c r="H20" s="11">
        <f t="shared" si="0"/>
        <v>0</v>
      </c>
      <c r="I20" s="11" t="str">
        <f t="shared" si="1"/>
        <v>n.a.</v>
      </c>
    </row>
    <row r="21" spans="1:9" s="274" customFormat="1" ht="12" customHeight="1">
      <c r="A21" s="29" t="s">
        <v>581</v>
      </c>
      <c r="B21" s="7" t="s">
        <v>547</v>
      </c>
      <c r="C21" s="120">
        <v>10300000</v>
      </c>
      <c r="D21" s="275">
        <v>11709908.960000001</v>
      </c>
      <c r="E21" s="275">
        <v>785249.92999999993</v>
      </c>
      <c r="F21" s="275">
        <v>785249.92999999993</v>
      </c>
      <c r="G21" s="250"/>
      <c r="H21" s="11">
        <f t="shared" si="0"/>
        <v>6.7058585398259138</v>
      </c>
      <c r="I21" s="11">
        <f t="shared" si="1"/>
        <v>100</v>
      </c>
    </row>
    <row r="22" spans="1:9" ht="12" customHeight="1">
      <c r="A22" s="20" t="s">
        <v>362</v>
      </c>
      <c r="B22" s="266"/>
      <c r="C22" s="253">
        <f>SUM(C23:C25)</f>
        <v>17000000</v>
      </c>
      <c r="D22" s="253">
        <f>SUM(D23:D25)</f>
        <v>17089943.41</v>
      </c>
      <c r="E22" s="253">
        <f>SUM(E23:E25)</f>
        <v>14403975.41</v>
      </c>
      <c r="F22" s="253">
        <f>SUM(F23:F25)</f>
        <v>14318545.520000001</v>
      </c>
      <c r="G22" s="253"/>
      <c r="H22" s="22">
        <f t="shared" si="0"/>
        <v>83.783457770969889</v>
      </c>
      <c r="I22" s="22">
        <f t="shared" si="1"/>
        <v>99.406900612030427</v>
      </c>
    </row>
    <row r="23" spans="1:9" ht="12" customHeight="1">
      <c r="A23" s="29" t="s">
        <v>729</v>
      </c>
      <c r="B23" s="7" t="s">
        <v>361</v>
      </c>
      <c r="C23" s="120">
        <v>12000000</v>
      </c>
      <c r="D23" s="261">
        <v>12000000</v>
      </c>
      <c r="E23" s="261">
        <v>12000000</v>
      </c>
      <c r="F23" s="261">
        <v>12000000</v>
      </c>
      <c r="G23" s="252"/>
      <c r="H23" s="11">
        <f t="shared" si="0"/>
        <v>100</v>
      </c>
      <c r="I23" s="11">
        <f t="shared" si="1"/>
        <v>100</v>
      </c>
    </row>
    <row r="24" spans="1:9" ht="12" customHeight="1">
      <c r="A24" s="29" t="s">
        <v>59</v>
      </c>
      <c r="B24" s="7" t="s">
        <v>772</v>
      </c>
      <c r="C24" s="120">
        <v>4000000</v>
      </c>
      <c r="D24" s="261">
        <v>4183314.64</v>
      </c>
      <c r="E24" s="261">
        <v>1997346.6400000001</v>
      </c>
      <c r="F24" s="261">
        <v>1972956.6400000001</v>
      </c>
      <c r="G24" s="252"/>
      <c r="H24" s="11">
        <f t="shared" si="0"/>
        <v>47.162520866467744</v>
      </c>
      <c r="I24" s="11">
        <f t="shared" si="1"/>
        <v>98.778879964471273</v>
      </c>
    </row>
    <row r="25" spans="1:9" ht="12" customHeight="1">
      <c r="A25" s="29" t="s">
        <v>396</v>
      </c>
      <c r="B25" s="6" t="s">
        <v>771</v>
      </c>
      <c r="C25" s="120">
        <v>1000000</v>
      </c>
      <c r="D25" s="261">
        <v>906628.77</v>
      </c>
      <c r="E25" s="261">
        <v>406628.77</v>
      </c>
      <c r="F25" s="261">
        <v>345588.88</v>
      </c>
      <c r="G25" s="252"/>
      <c r="H25" s="11">
        <f t="shared" si="0"/>
        <v>38.11801383712983</v>
      </c>
      <c r="I25" s="11">
        <f t="shared" si="1"/>
        <v>84.98879211129109</v>
      </c>
    </row>
    <row r="26" spans="1:9" ht="12" customHeight="1">
      <c r="A26" s="20" t="s">
        <v>770</v>
      </c>
      <c r="B26" s="266"/>
      <c r="C26" s="253">
        <f>SUM(C27:C33)</f>
        <v>1613147226.9996634</v>
      </c>
      <c r="D26" s="253">
        <f>SUM(D27:D33)</f>
        <v>1924308179.0996609</v>
      </c>
      <c r="E26" s="253">
        <f>SUM(E27:E33)</f>
        <v>661475653.35986638</v>
      </c>
      <c r="F26" s="253">
        <f>SUM(F27:F33)</f>
        <v>625555947.00995588</v>
      </c>
      <c r="G26" s="253">
        <f>SUM(G27:G33)</f>
        <v>0</v>
      </c>
      <c r="H26" s="257">
        <f t="shared" si="0"/>
        <v>32.508095834350144</v>
      </c>
      <c r="I26" s="257">
        <f t="shared" si="1"/>
        <v>94.569761386158092</v>
      </c>
    </row>
    <row r="27" spans="1:9" ht="12" customHeight="1">
      <c r="A27" s="29" t="s">
        <v>579</v>
      </c>
      <c r="B27" s="6" t="s">
        <v>769</v>
      </c>
      <c r="C27" s="272">
        <v>190134</v>
      </c>
      <c r="D27" s="261">
        <v>4928758.05</v>
      </c>
      <c r="E27" s="261">
        <v>3563724.55</v>
      </c>
      <c r="F27" s="261">
        <v>3563724.55</v>
      </c>
      <c r="G27" s="252"/>
      <c r="H27" s="11">
        <f t="shared" si="0"/>
        <v>72.30471680386097</v>
      </c>
      <c r="I27" s="11">
        <f t="shared" si="1"/>
        <v>100</v>
      </c>
    </row>
    <row r="28" spans="1:9" ht="12" customHeight="1">
      <c r="A28" s="29" t="s">
        <v>59</v>
      </c>
      <c r="B28" s="6" t="s">
        <v>113</v>
      </c>
      <c r="C28" s="120">
        <v>25336299</v>
      </c>
      <c r="D28" s="261">
        <v>19906372.789999999</v>
      </c>
      <c r="E28" s="261">
        <v>7532581.71</v>
      </c>
      <c r="F28" s="261">
        <v>6573321.6200000001</v>
      </c>
      <c r="G28" s="252"/>
      <c r="H28" s="11">
        <f t="shared" si="0"/>
        <v>33.021192204850699</v>
      </c>
      <c r="I28" s="11">
        <f t="shared" si="1"/>
        <v>87.265188391829611</v>
      </c>
    </row>
    <row r="29" spans="1:9" ht="12" customHeight="1">
      <c r="A29" s="29" t="s">
        <v>60</v>
      </c>
      <c r="B29" s="6" t="s">
        <v>144</v>
      </c>
      <c r="C29" s="120">
        <v>7939057</v>
      </c>
      <c r="D29" s="261">
        <v>7866169.8199999994</v>
      </c>
      <c r="E29" s="261">
        <v>3746808.72</v>
      </c>
      <c r="F29" s="261">
        <v>3441417.99</v>
      </c>
      <c r="G29" s="252"/>
      <c r="H29" s="11">
        <f t="shared" si="0"/>
        <v>43.749602014058738</v>
      </c>
      <c r="I29" s="11">
        <f t="shared" si="1"/>
        <v>91.849310898368998</v>
      </c>
    </row>
    <row r="30" spans="1:9" ht="12" customHeight="1">
      <c r="A30" s="29" t="s">
        <v>768</v>
      </c>
      <c r="B30" s="6" t="s">
        <v>767</v>
      </c>
      <c r="C30" s="120">
        <v>512321453.99966323</v>
      </c>
      <c r="D30" s="261">
        <v>512738770.77966112</v>
      </c>
      <c r="E30" s="261">
        <v>240795007.5698663</v>
      </c>
      <c r="F30" s="261">
        <v>212866303.88995591</v>
      </c>
      <c r="G30" s="252"/>
      <c r="H30" s="11">
        <f t="shared" si="0"/>
        <v>41.515546711296153</v>
      </c>
      <c r="I30" s="11">
        <f t="shared" si="1"/>
        <v>88.401460660762694</v>
      </c>
    </row>
    <row r="31" spans="1:9" ht="12" customHeight="1">
      <c r="A31" s="29" t="s">
        <v>766</v>
      </c>
      <c r="B31" s="6" t="s">
        <v>765</v>
      </c>
      <c r="C31" s="120">
        <v>417820713</v>
      </c>
      <c r="D31" s="261">
        <v>417820713</v>
      </c>
      <c r="E31" s="261">
        <v>118986271</v>
      </c>
      <c r="F31" s="261">
        <v>115776675</v>
      </c>
      <c r="G31" s="252"/>
      <c r="H31" s="11">
        <f t="shared" si="0"/>
        <v>27.709654260247262</v>
      </c>
      <c r="I31" s="11">
        <f t="shared" si="1"/>
        <v>97.302549299994439</v>
      </c>
    </row>
    <row r="32" spans="1:9" ht="12" customHeight="1">
      <c r="A32" s="29" t="s">
        <v>65</v>
      </c>
      <c r="B32" s="6" t="s">
        <v>115</v>
      </c>
      <c r="C32" s="120">
        <v>554273430</v>
      </c>
      <c r="D32" s="261">
        <v>865781254.65999973</v>
      </c>
      <c r="E32" s="261">
        <v>243704307.81000003</v>
      </c>
      <c r="F32" s="261">
        <v>240187551.96000004</v>
      </c>
      <c r="G32" s="252"/>
      <c r="H32" s="11">
        <f t="shared" si="0"/>
        <v>27.742290638334953</v>
      </c>
      <c r="I32" s="11">
        <f t="shared" si="1"/>
        <v>98.556957863567291</v>
      </c>
    </row>
    <row r="33" spans="1:9" ht="12" customHeight="1">
      <c r="A33" s="29" t="s">
        <v>66</v>
      </c>
      <c r="B33" s="7" t="s">
        <v>116</v>
      </c>
      <c r="C33" s="120">
        <v>95266140</v>
      </c>
      <c r="D33" s="261">
        <v>95266140</v>
      </c>
      <c r="E33" s="261">
        <v>43146952</v>
      </c>
      <c r="F33" s="261">
        <v>43146952</v>
      </c>
      <c r="G33" s="250"/>
      <c r="H33" s="11">
        <f t="shared" si="0"/>
        <v>45.290962770193062</v>
      </c>
      <c r="I33" s="11">
        <f t="shared" si="1"/>
        <v>100</v>
      </c>
    </row>
    <row r="34" spans="1:9" ht="12" customHeight="1">
      <c r="A34" s="20" t="s">
        <v>764</v>
      </c>
      <c r="B34" s="266"/>
      <c r="C34" s="253">
        <f t="shared" ref="C34:H34" si="2">SUM(C35)</f>
        <v>108000000</v>
      </c>
      <c r="D34" s="253">
        <f t="shared" si="2"/>
        <v>42922807</v>
      </c>
      <c r="E34" s="253">
        <f t="shared" si="2"/>
        <v>13414684</v>
      </c>
      <c r="F34" s="253">
        <f t="shared" si="2"/>
        <v>13414684</v>
      </c>
      <c r="G34" s="253">
        <f t="shared" si="2"/>
        <v>0</v>
      </c>
      <c r="H34" s="273">
        <f t="shared" si="2"/>
        <v>31.253044564396731</v>
      </c>
      <c r="I34" s="22">
        <f t="shared" si="1"/>
        <v>100</v>
      </c>
    </row>
    <row r="35" spans="1:9" ht="12" customHeight="1">
      <c r="A35" s="29" t="s">
        <v>578</v>
      </c>
      <c r="B35" s="6" t="s">
        <v>534</v>
      </c>
      <c r="C35" s="120">
        <v>108000000</v>
      </c>
      <c r="D35" s="261">
        <v>42922807</v>
      </c>
      <c r="E35" s="261">
        <v>13414684</v>
      </c>
      <c r="F35" s="261">
        <v>13414684</v>
      </c>
      <c r="G35" s="252"/>
      <c r="H35" s="11">
        <f t="shared" ref="H35:H66" si="3">IFERROR(+F35/D35*100,"n.a.")</f>
        <v>31.253044564396731</v>
      </c>
      <c r="I35" s="11">
        <f t="shared" si="1"/>
        <v>100</v>
      </c>
    </row>
    <row r="36" spans="1:9" ht="12" customHeight="1">
      <c r="A36" s="20" t="s">
        <v>763</v>
      </c>
      <c r="B36" s="266"/>
      <c r="C36" s="253">
        <f>SUM(C37:C40)</f>
        <v>1985691204.7106082</v>
      </c>
      <c r="D36" s="263">
        <f>SUM(D37:D40)</f>
        <v>1622615107.4967959</v>
      </c>
      <c r="E36" s="263">
        <f>SUM(E37:E40)</f>
        <v>295754444.28578103</v>
      </c>
      <c r="F36" s="263">
        <f>SUM(F37:F40)</f>
        <v>295175465.94827127</v>
      </c>
      <c r="G36" s="253"/>
      <c r="H36" s="22">
        <f t="shared" si="3"/>
        <v>18.191342147900848</v>
      </c>
      <c r="I36" s="22">
        <f t="shared" si="1"/>
        <v>99.804236809050181</v>
      </c>
    </row>
    <row r="37" spans="1:9" ht="12" customHeight="1">
      <c r="A37" s="29" t="s">
        <v>76</v>
      </c>
      <c r="B37" s="6" t="s">
        <v>762</v>
      </c>
      <c r="C37" s="120">
        <v>4411222.1606080737</v>
      </c>
      <c r="D37" s="258">
        <v>4476825.2167957434</v>
      </c>
      <c r="E37" s="258">
        <v>1949478.2357810354</v>
      </c>
      <c r="F37" s="258">
        <v>1835459.8182711899</v>
      </c>
      <c r="G37" s="250"/>
      <c r="H37" s="11">
        <f t="shared" si="3"/>
        <v>40.999139555082017</v>
      </c>
      <c r="I37" s="11">
        <f t="shared" si="1"/>
        <v>94.151336731175903</v>
      </c>
    </row>
    <row r="38" spans="1:9" ht="12" customHeight="1">
      <c r="A38" s="29" t="s">
        <v>67</v>
      </c>
      <c r="B38" s="6" t="s">
        <v>117</v>
      </c>
      <c r="C38" s="120">
        <v>1180648032.4800003</v>
      </c>
      <c r="D38" s="258">
        <v>1014748290.3499999</v>
      </c>
      <c r="E38" s="258">
        <v>23978640.800000001</v>
      </c>
      <c r="F38" s="258">
        <v>23978640.800000001</v>
      </c>
      <c r="G38" s="250"/>
      <c r="H38" s="11">
        <f t="shared" si="3"/>
        <v>2.3630136683186187</v>
      </c>
      <c r="I38" s="11">
        <f t="shared" si="1"/>
        <v>100</v>
      </c>
    </row>
    <row r="39" spans="1:9" ht="12" customHeight="1">
      <c r="A39" s="29" t="s">
        <v>68</v>
      </c>
      <c r="B39" s="6" t="s">
        <v>761</v>
      </c>
      <c r="C39" s="120">
        <v>355631950.04000002</v>
      </c>
      <c r="D39" s="258">
        <v>305838872.26999998</v>
      </c>
      <c r="E39" s="258">
        <v>27570442.73</v>
      </c>
      <c r="F39" s="258">
        <v>27570442.73</v>
      </c>
      <c r="G39" s="250"/>
      <c r="H39" s="11">
        <f t="shared" si="3"/>
        <v>9.0146953934816789</v>
      </c>
      <c r="I39" s="11">
        <f t="shared" si="1"/>
        <v>100</v>
      </c>
    </row>
    <row r="40" spans="1:9" ht="12" customHeight="1">
      <c r="A40" s="29" t="s">
        <v>69</v>
      </c>
      <c r="B40" s="6" t="s">
        <v>119</v>
      </c>
      <c r="C40" s="120">
        <v>445000000.02999997</v>
      </c>
      <c r="D40" s="258">
        <v>297551119.66000009</v>
      </c>
      <c r="E40" s="258">
        <v>242255882.52000001</v>
      </c>
      <c r="F40" s="258">
        <v>241790922.60000005</v>
      </c>
      <c r="G40" s="250"/>
      <c r="H40" s="11">
        <f t="shared" si="3"/>
        <v>81.260296676512255</v>
      </c>
      <c r="I40" s="11">
        <f t="shared" ref="I40:I71" si="4">IFERROR(+F40/E40*100,"n.a.")</f>
        <v>99.80807074108445</v>
      </c>
    </row>
    <row r="41" spans="1:9" ht="12" customHeight="1">
      <c r="A41" s="20" t="s">
        <v>16</v>
      </c>
      <c r="B41" s="266"/>
      <c r="C41" s="253">
        <f>SUM(C42:C42)</f>
        <v>8461624.9999999981</v>
      </c>
      <c r="D41" s="253">
        <f>SUM(D42:D42)</f>
        <v>8456591.2799999993</v>
      </c>
      <c r="E41" s="253">
        <f>SUM(E42:E42)</f>
        <v>3026271.899999999</v>
      </c>
      <c r="F41" s="253">
        <f>SUM(F42:F42)</f>
        <v>3014056.2499999995</v>
      </c>
      <c r="G41" s="253"/>
      <c r="H41" s="257">
        <f t="shared" si="3"/>
        <v>35.641503180227005</v>
      </c>
      <c r="I41" s="257">
        <f t="shared" si="4"/>
        <v>99.596346580755039</v>
      </c>
    </row>
    <row r="42" spans="1:9" ht="12" customHeight="1">
      <c r="A42" s="29" t="s">
        <v>76</v>
      </c>
      <c r="B42" s="7" t="s">
        <v>760</v>
      </c>
      <c r="C42" s="120">
        <v>8461624.9999999981</v>
      </c>
      <c r="D42" s="258">
        <v>8456591.2799999993</v>
      </c>
      <c r="E42" s="258">
        <v>3026271.899999999</v>
      </c>
      <c r="F42" s="258">
        <v>3014056.2499999995</v>
      </c>
      <c r="G42" s="250"/>
      <c r="H42" s="11">
        <f t="shared" si="3"/>
        <v>35.641503180227005</v>
      </c>
      <c r="I42" s="11">
        <f t="shared" si="4"/>
        <v>99.596346580755039</v>
      </c>
    </row>
    <row r="43" spans="1:9" ht="12" customHeight="1">
      <c r="A43" s="20" t="s">
        <v>19</v>
      </c>
      <c r="B43" s="20"/>
      <c r="C43" s="253">
        <f>SUM(C44:C48)</f>
        <v>1912039131</v>
      </c>
      <c r="D43" s="253">
        <f>SUM(D44:D48)</f>
        <v>1863181102.1359999</v>
      </c>
      <c r="E43" s="253">
        <f>SUM(E44:E48)</f>
        <v>390547012.84999996</v>
      </c>
      <c r="F43" s="253">
        <f>SUM(F44:F48)</f>
        <v>390526464.86000001</v>
      </c>
      <c r="G43" s="253"/>
      <c r="H43" s="257">
        <f t="shared" si="3"/>
        <v>20.960198899199341</v>
      </c>
      <c r="I43" s="257">
        <f t="shared" si="4"/>
        <v>99.994738664149551</v>
      </c>
    </row>
    <row r="44" spans="1:9" ht="12" customHeight="1">
      <c r="A44" s="29" t="s">
        <v>759</v>
      </c>
      <c r="B44" s="7" t="s">
        <v>758</v>
      </c>
      <c r="C44" s="272">
        <v>4000000</v>
      </c>
      <c r="D44" s="271">
        <v>4000000</v>
      </c>
      <c r="E44" s="271">
        <v>310214.59999999998</v>
      </c>
      <c r="F44" s="271">
        <v>310214.59999999998</v>
      </c>
      <c r="G44" s="272"/>
      <c r="H44" s="11">
        <f t="shared" si="3"/>
        <v>7.7553649999999985</v>
      </c>
      <c r="I44" s="11">
        <f t="shared" si="4"/>
        <v>100</v>
      </c>
    </row>
    <row r="45" spans="1:9" ht="12" customHeight="1">
      <c r="A45" s="29" t="s">
        <v>71</v>
      </c>
      <c r="B45" s="6" t="s">
        <v>20</v>
      </c>
      <c r="C45" s="120">
        <v>205160020</v>
      </c>
      <c r="D45" s="271">
        <v>184804018</v>
      </c>
      <c r="E45" s="271">
        <v>3042175.18</v>
      </c>
      <c r="F45" s="271">
        <v>3021627.19</v>
      </c>
      <c r="G45" s="252"/>
      <c r="H45" s="11">
        <f t="shared" si="3"/>
        <v>1.6350440984459547</v>
      </c>
      <c r="I45" s="11">
        <f t="shared" si="4"/>
        <v>99.32456256513143</v>
      </c>
    </row>
    <row r="46" spans="1:9" ht="12" customHeight="1">
      <c r="A46" s="29" t="s">
        <v>72</v>
      </c>
      <c r="B46" s="6" t="s">
        <v>757</v>
      </c>
      <c r="C46" s="120">
        <v>963455111</v>
      </c>
      <c r="D46" s="271">
        <v>963455111</v>
      </c>
      <c r="E46" s="271">
        <v>345770623.06999999</v>
      </c>
      <c r="F46" s="271">
        <v>345770623.06999999</v>
      </c>
      <c r="G46" s="250"/>
      <c r="H46" s="11">
        <f t="shared" si="3"/>
        <v>35.888607483862316</v>
      </c>
      <c r="I46" s="11">
        <f t="shared" si="4"/>
        <v>100</v>
      </c>
    </row>
    <row r="47" spans="1:9" ht="12" customHeight="1">
      <c r="A47" s="29" t="s">
        <v>577</v>
      </c>
      <c r="B47" s="6" t="s">
        <v>529</v>
      </c>
      <c r="C47" s="120">
        <v>650000000</v>
      </c>
      <c r="D47" s="271">
        <v>650000000</v>
      </c>
      <c r="E47" s="271">
        <v>0</v>
      </c>
      <c r="F47" s="271">
        <v>0</v>
      </c>
      <c r="G47" s="252"/>
      <c r="H47" s="11">
        <f t="shared" si="3"/>
        <v>0</v>
      </c>
      <c r="I47" s="11" t="str">
        <f t="shared" si="4"/>
        <v>n.a.</v>
      </c>
    </row>
    <row r="48" spans="1:9" ht="12" customHeight="1">
      <c r="A48" s="29" t="s">
        <v>73</v>
      </c>
      <c r="B48" s="6" t="s">
        <v>127</v>
      </c>
      <c r="C48" s="120">
        <v>89424000</v>
      </c>
      <c r="D48" s="271">
        <v>60921973.136</v>
      </c>
      <c r="E48" s="271">
        <v>41424000</v>
      </c>
      <c r="F48" s="271">
        <v>41424000</v>
      </c>
      <c r="G48" s="252"/>
      <c r="H48" s="11">
        <f t="shared" si="3"/>
        <v>67.995171311222265</v>
      </c>
      <c r="I48" s="11">
        <f t="shared" si="4"/>
        <v>100</v>
      </c>
    </row>
    <row r="49" spans="1:9" ht="12" customHeight="1">
      <c r="A49" s="20" t="s">
        <v>756</v>
      </c>
      <c r="B49" s="266"/>
      <c r="C49" s="253">
        <f>SUM(C50:C56)</f>
        <v>3058130084.0999999</v>
      </c>
      <c r="D49" s="253">
        <f>SUM(D50:D56)</f>
        <v>2880008626.6880007</v>
      </c>
      <c r="E49" s="253">
        <f>SUM(E50:E56)</f>
        <v>1766440370.0599997</v>
      </c>
      <c r="F49" s="253">
        <f>SUM(F50:F56)</f>
        <v>1766034870.1099999</v>
      </c>
      <c r="G49" s="273">
        <f>SUM(G50:G55)</f>
        <v>0</v>
      </c>
      <c r="H49" s="257">
        <f t="shared" si="3"/>
        <v>61.320471534175006</v>
      </c>
      <c r="I49" s="257">
        <f t="shared" si="4"/>
        <v>99.977044232181683</v>
      </c>
    </row>
    <row r="50" spans="1:9" ht="12" customHeight="1">
      <c r="A50" s="29" t="s">
        <v>111</v>
      </c>
      <c r="B50" s="6" t="s">
        <v>664</v>
      </c>
      <c r="C50" s="272">
        <v>5200000</v>
      </c>
      <c r="D50" s="271">
        <v>5200000</v>
      </c>
      <c r="E50" s="271">
        <v>3055281.370000001</v>
      </c>
      <c r="F50" s="271">
        <v>2713227.9500000011</v>
      </c>
      <c r="G50" s="272"/>
      <c r="H50" s="11">
        <f t="shared" si="3"/>
        <v>52.177460576923096</v>
      </c>
      <c r="I50" s="11">
        <f t="shared" si="4"/>
        <v>88.804519827252449</v>
      </c>
    </row>
    <row r="51" spans="1:9" ht="12" customHeight="1">
      <c r="A51" s="29" t="s">
        <v>576</v>
      </c>
      <c r="B51" s="6" t="s">
        <v>525</v>
      </c>
      <c r="C51" s="272">
        <v>25000000</v>
      </c>
      <c r="D51" s="271">
        <v>25938136.5</v>
      </c>
      <c r="E51" s="271">
        <v>14225745.26</v>
      </c>
      <c r="F51" s="271">
        <v>14163215.709999999</v>
      </c>
      <c r="G51" s="272"/>
      <c r="H51" s="11">
        <f t="shared" si="3"/>
        <v>54.603829037602601</v>
      </c>
      <c r="I51" s="11">
        <f t="shared" si="4"/>
        <v>99.56044798457188</v>
      </c>
    </row>
    <row r="52" spans="1:9" ht="12" customHeight="1">
      <c r="A52" s="29" t="s">
        <v>755</v>
      </c>
      <c r="B52" s="6" t="s">
        <v>754</v>
      </c>
      <c r="C52" s="120">
        <v>83000000</v>
      </c>
      <c r="D52" s="271">
        <v>50505101.170000002</v>
      </c>
      <c r="E52" s="271">
        <v>27206529.73</v>
      </c>
      <c r="F52" s="271">
        <v>27206529.73</v>
      </c>
      <c r="G52" s="259"/>
      <c r="H52" s="11">
        <f t="shared" si="3"/>
        <v>53.86887482597632</v>
      </c>
      <c r="I52" s="11">
        <f t="shared" si="4"/>
        <v>100</v>
      </c>
    </row>
    <row r="53" spans="1:9" ht="12" customHeight="1">
      <c r="A53" s="29" t="s">
        <v>79</v>
      </c>
      <c r="B53" s="6" t="s">
        <v>753</v>
      </c>
      <c r="C53" s="120">
        <v>2627673092.5</v>
      </c>
      <c r="D53" s="271">
        <v>2486346318.6300006</v>
      </c>
      <c r="E53" s="271">
        <v>1594351611.0099998</v>
      </c>
      <c r="F53" s="271">
        <v>1594350694.0299997</v>
      </c>
      <c r="G53" s="252"/>
      <c r="H53" s="11">
        <f t="shared" si="3"/>
        <v>64.124240540573666</v>
      </c>
      <c r="I53" s="11">
        <f t="shared" si="4"/>
        <v>99.999942485710562</v>
      </c>
    </row>
    <row r="54" spans="1:9" ht="12" customHeight="1">
      <c r="A54" s="29" t="s">
        <v>80</v>
      </c>
      <c r="B54" s="6" t="s">
        <v>132</v>
      </c>
      <c r="C54" s="120">
        <v>232256991.59999999</v>
      </c>
      <c r="D54" s="271">
        <v>237234453.59800002</v>
      </c>
      <c r="E54" s="271">
        <v>127601202.69000004</v>
      </c>
      <c r="F54" s="271">
        <v>127601202.69000004</v>
      </c>
      <c r="G54" s="252"/>
      <c r="H54" s="11">
        <f t="shared" si="3"/>
        <v>53.786960854439634</v>
      </c>
      <c r="I54" s="11">
        <f t="shared" si="4"/>
        <v>100</v>
      </c>
    </row>
    <row r="55" spans="1:9" ht="12" customHeight="1">
      <c r="A55" s="29" t="s">
        <v>81</v>
      </c>
      <c r="B55" s="6" t="s">
        <v>25</v>
      </c>
      <c r="C55" s="120">
        <v>75000000</v>
      </c>
      <c r="D55" s="271">
        <v>71800178.650000006</v>
      </c>
      <c r="E55" s="271">
        <v>0</v>
      </c>
      <c r="F55" s="271">
        <v>0</v>
      </c>
      <c r="G55" s="252"/>
      <c r="H55" s="11">
        <f t="shared" si="3"/>
        <v>0</v>
      </c>
      <c r="I55" s="11" t="str">
        <f t="shared" si="4"/>
        <v>n.a.</v>
      </c>
    </row>
    <row r="56" spans="1:9" ht="12" customHeight="1">
      <c r="A56" s="29" t="s">
        <v>656</v>
      </c>
      <c r="B56" s="6" t="s">
        <v>654</v>
      </c>
      <c r="C56" s="120">
        <v>10000000</v>
      </c>
      <c r="D56" s="271">
        <v>2984438.14</v>
      </c>
      <c r="E56" s="271">
        <v>0</v>
      </c>
      <c r="F56" s="271">
        <v>0</v>
      </c>
      <c r="G56" s="252"/>
      <c r="H56" s="11">
        <f t="shared" si="3"/>
        <v>0</v>
      </c>
      <c r="I56" s="11" t="str">
        <f t="shared" si="4"/>
        <v>n.a.</v>
      </c>
    </row>
    <row r="57" spans="1:9" ht="12" customHeight="1">
      <c r="A57" s="20" t="s">
        <v>26</v>
      </c>
      <c r="B57" s="266"/>
      <c r="C57" s="265">
        <f>SUM(C58:C72)</f>
        <v>5127540016</v>
      </c>
      <c r="D57" s="265">
        <f>SUM(D58:D72)</f>
        <v>4394599905.3499985</v>
      </c>
      <c r="E57" s="265">
        <f>SUM(E58:E72)</f>
        <v>1731576245.9100008</v>
      </c>
      <c r="F57" s="265">
        <f>SUM(F58:F72)</f>
        <v>1703486448.1200001</v>
      </c>
      <c r="G57" s="265"/>
      <c r="H57" s="257">
        <f t="shared" si="3"/>
        <v>38.763174914880665</v>
      </c>
      <c r="I57" s="257">
        <f t="shared" si="4"/>
        <v>98.377790301966257</v>
      </c>
    </row>
    <row r="58" spans="1:9" ht="12" customHeight="1">
      <c r="A58" s="29" t="s">
        <v>111</v>
      </c>
      <c r="B58" s="7" t="s">
        <v>355</v>
      </c>
      <c r="C58" s="120">
        <v>63537839</v>
      </c>
      <c r="D58" s="261">
        <v>61441797.480000004</v>
      </c>
      <c r="E58" s="261">
        <v>28085291.440000001</v>
      </c>
      <c r="F58" s="261">
        <v>27946290.16</v>
      </c>
      <c r="G58" s="252"/>
      <c r="H58" s="11">
        <f t="shared" si="3"/>
        <v>45.484167628879725</v>
      </c>
      <c r="I58" s="11">
        <f t="shared" si="4"/>
        <v>99.505074461139358</v>
      </c>
    </row>
    <row r="59" spans="1:9" ht="12" customHeight="1">
      <c r="A59" s="29" t="s">
        <v>752</v>
      </c>
      <c r="B59" s="6" t="s">
        <v>751</v>
      </c>
      <c r="C59" s="120">
        <v>1753362</v>
      </c>
      <c r="D59" s="261">
        <v>1753362</v>
      </c>
      <c r="E59" s="261">
        <v>976983.61</v>
      </c>
      <c r="F59" s="261">
        <v>976983.61</v>
      </c>
      <c r="G59" s="252"/>
      <c r="H59" s="11">
        <f t="shared" si="3"/>
        <v>55.720587648186736</v>
      </c>
      <c r="I59" s="11">
        <f t="shared" si="4"/>
        <v>100</v>
      </c>
    </row>
    <row r="60" spans="1:9" ht="12" customHeight="1">
      <c r="A60" s="29" t="s">
        <v>112</v>
      </c>
      <c r="B60" s="6" t="s">
        <v>750</v>
      </c>
      <c r="C60" s="120">
        <v>177281606</v>
      </c>
      <c r="D60" s="261">
        <v>161377811.49000004</v>
      </c>
      <c r="E60" s="261">
        <v>54388821.740000024</v>
      </c>
      <c r="F60" s="261">
        <v>54337264.750000022</v>
      </c>
      <c r="G60" s="252"/>
      <c r="H60" s="11">
        <f t="shared" si="3"/>
        <v>33.670840029558278</v>
      </c>
      <c r="I60" s="11">
        <f t="shared" si="4"/>
        <v>99.905206642926629</v>
      </c>
    </row>
    <row r="61" spans="1:9" ht="12" customHeight="1">
      <c r="A61" s="29" t="s">
        <v>749</v>
      </c>
      <c r="B61" s="6" t="s">
        <v>748</v>
      </c>
      <c r="C61" s="120">
        <v>1287221789</v>
      </c>
      <c r="D61" s="261">
        <v>1129301838.6599996</v>
      </c>
      <c r="E61" s="261">
        <v>573735079.36000049</v>
      </c>
      <c r="F61" s="261">
        <v>565786919.66000009</v>
      </c>
      <c r="G61" s="252"/>
      <c r="H61" s="11">
        <f t="shared" si="3"/>
        <v>50.100593153319238</v>
      </c>
      <c r="I61" s="11">
        <f t="shared" si="4"/>
        <v>98.614663808099976</v>
      </c>
    </row>
    <row r="62" spans="1:9" ht="12" customHeight="1">
      <c r="A62" s="29" t="s">
        <v>573</v>
      </c>
      <c r="B62" s="6" t="s">
        <v>509</v>
      </c>
      <c r="C62" s="120">
        <v>6669476</v>
      </c>
      <c r="D62" s="261">
        <v>4332996.87</v>
      </c>
      <c r="E62" s="261">
        <v>995652.79</v>
      </c>
      <c r="F62" s="261">
        <v>299552.77999999997</v>
      </c>
      <c r="G62" s="250"/>
      <c r="H62" s="11">
        <f t="shared" si="3"/>
        <v>6.9132932468515724</v>
      </c>
      <c r="I62" s="11">
        <f t="shared" si="4"/>
        <v>30.08606845765982</v>
      </c>
    </row>
    <row r="63" spans="1:9" ht="12" customHeight="1">
      <c r="A63" s="29" t="s">
        <v>690</v>
      </c>
      <c r="B63" s="6" t="s">
        <v>747</v>
      </c>
      <c r="C63" s="120">
        <v>316473888</v>
      </c>
      <c r="D63" s="261">
        <v>316473888</v>
      </c>
      <c r="E63" s="261">
        <v>0</v>
      </c>
      <c r="F63" s="261">
        <v>0</v>
      </c>
      <c r="G63" s="252"/>
      <c r="H63" s="11">
        <f t="shared" si="3"/>
        <v>0</v>
      </c>
      <c r="I63" s="11" t="str">
        <f t="shared" si="4"/>
        <v>n.a.</v>
      </c>
    </row>
    <row r="64" spans="1:9" ht="12" customHeight="1">
      <c r="A64" s="29" t="s">
        <v>59</v>
      </c>
      <c r="B64" s="6" t="s">
        <v>746</v>
      </c>
      <c r="C64" s="120">
        <v>4000000</v>
      </c>
      <c r="D64" s="261">
        <v>0</v>
      </c>
      <c r="E64" s="261">
        <v>0</v>
      </c>
      <c r="F64" s="261">
        <v>0</v>
      </c>
      <c r="G64" s="252"/>
      <c r="H64" s="11" t="str">
        <f t="shared" si="3"/>
        <v>n.a.</v>
      </c>
      <c r="I64" s="11" t="str">
        <f t="shared" si="4"/>
        <v>n.a.</v>
      </c>
    </row>
    <row r="65" spans="1:9" ht="12" customHeight="1">
      <c r="A65" s="29" t="s">
        <v>745</v>
      </c>
      <c r="B65" s="7" t="s">
        <v>744</v>
      </c>
      <c r="C65" s="120">
        <v>17776299</v>
      </c>
      <c r="D65" s="261">
        <v>17774467.84</v>
      </c>
      <c r="E65" s="261">
        <v>7390360.6399999987</v>
      </c>
      <c r="F65" s="261">
        <v>7389929.7399999993</v>
      </c>
      <c r="G65" s="252"/>
      <c r="H65" s="11">
        <f t="shared" si="3"/>
        <v>41.576095591281565</v>
      </c>
      <c r="I65" s="11">
        <f t="shared" si="4"/>
        <v>99.994169432034653</v>
      </c>
    </row>
    <row r="66" spans="1:9" ht="19.5" customHeight="1">
      <c r="A66" s="29" t="s">
        <v>572</v>
      </c>
      <c r="B66" s="7" t="s">
        <v>508</v>
      </c>
      <c r="C66" s="120">
        <v>6047396</v>
      </c>
      <c r="D66" s="261">
        <v>2098949.85</v>
      </c>
      <c r="E66" s="261">
        <v>337661.84</v>
      </c>
      <c r="F66" s="261">
        <v>0</v>
      </c>
      <c r="G66" s="252"/>
      <c r="H66" s="11">
        <f t="shared" si="3"/>
        <v>0</v>
      </c>
      <c r="I66" s="11">
        <f t="shared" si="4"/>
        <v>0</v>
      </c>
    </row>
    <row r="67" spans="1:9" ht="12" customHeight="1">
      <c r="A67" s="29" t="s">
        <v>634</v>
      </c>
      <c r="B67" s="6" t="s">
        <v>354</v>
      </c>
      <c r="C67" s="120">
        <v>323540504</v>
      </c>
      <c r="D67" s="261">
        <v>275863363.34000003</v>
      </c>
      <c r="E67" s="261">
        <v>126802264.86999999</v>
      </c>
      <c r="F67" s="261">
        <v>117072319.95999999</v>
      </c>
      <c r="G67" s="252"/>
      <c r="H67" s="11">
        <f t="shared" ref="H67:H98" si="5">IFERROR(+F67/D67*100,"n.a.")</f>
        <v>42.438516859416744</v>
      </c>
      <c r="I67" s="11">
        <f t="shared" si="4"/>
        <v>92.326678928033886</v>
      </c>
    </row>
    <row r="68" spans="1:9" ht="12" customHeight="1">
      <c r="A68" s="29" t="s">
        <v>82</v>
      </c>
      <c r="B68" s="6" t="s">
        <v>27</v>
      </c>
      <c r="C68" s="120">
        <v>1671386069.0000002</v>
      </c>
      <c r="D68" s="261">
        <v>1446316103.3699999</v>
      </c>
      <c r="E68" s="261">
        <v>470942059.44</v>
      </c>
      <c r="F68" s="261">
        <v>463169296.9799999</v>
      </c>
      <c r="G68" s="252"/>
      <c r="H68" s="11">
        <f t="shared" si="5"/>
        <v>32.024071079675373</v>
      </c>
      <c r="I68" s="11">
        <f t="shared" si="4"/>
        <v>98.349528927349851</v>
      </c>
    </row>
    <row r="69" spans="1:9" ht="12" customHeight="1">
      <c r="A69" s="29" t="s">
        <v>743</v>
      </c>
      <c r="B69" s="6" t="s">
        <v>353</v>
      </c>
      <c r="C69" s="120">
        <v>91965765</v>
      </c>
      <c r="D69" s="261">
        <v>63822876.769999996</v>
      </c>
      <c r="E69" s="261">
        <v>16383248.710000001</v>
      </c>
      <c r="F69" s="261">
        <v>16365012.9</v>
      </c>
      <c r="G69" s="252"/>
      <c r="H69" s="11">
        <f t="shared" si="5"/>
        <v>25.641296237671931</v>
      </c>
      <c r="I69" s="11">
        <f t="shared" si="4"/>
        <v>99.888692344706527</v>
      </c>
    </row>
    <row r="70" spans="1:9" ht="12" customHeight="1">
      <c r="A70" s="29" t="s">
        <v>105</v>
      </c>
      <c r="B70" s="6" t="s">
        <v>45</v>
      </c>
      <c r="C70" s="120">
        <v>315145082</v>
      </c>
      <c r="D70" s="261">
        <v>116618726.45</v>
      </c>
      <c r="E70" s="261">
        <v>49321492.640000008</v>
      </c>
      <c r="F70" s="261">
        <v>47925548.75</v>
      </c>
      <c r="G70" s="252"/>
      <c r="H70" s="11">
        <f t="shared" si="5"/>
        <v>41.095928766250047</v>
      </c>
      <c r="I70" s="11">
        <f t="shared" si="4"/>
        <v>97.169704696106692</v>
      </c>
    </row>
    <row r="71" spans="1:9" ht="12" customHeight="1">
      <c r="A71" s="29" t="s">
        <v>742</v>
      </c>
      <c r="B71" s="6" t="s">
        <v>741</v>
      </c>
      <c r="C71" s="120">
        <v>521008720</v>
      </c>
      <c r="D71" s="261">
        <v>479191502.2299999</v>
      </c>
      <c r="E71" s="261">
        <v>137833166.17999998</v>
      </c>
      <c r="F71" s="261">
        <v>137833166.17999998</v>
      </c>
      <c r="G71" s="252"/>
      <c r="H71" s="11">
        <f t="shared" si="5"/>
        <v>28.763691663681364</v>
      </c>
      <c r="I71" s="11">
        <f t="shared" si="4"/>
        <v>100</v>
      </c>
    </row>
    <row r="72" spans="1:9" ht="12" customHeight="1">
      <c r="A72" s="29" t="s">
        <v>561</v>
      </c>
      <c r="B72" s="6" t="s">
        <v>740</v>
      </c>
      <c r="C72" s="120">
        <v>323732221</v>
      </c>
      <c r="D72" s="261">
        <v>318232221</v>
      </c>
      <c r="E72" s="261">
        <v>264384162.65000001</v>
      </c>
      <c r="F72" s="261">
        <v>264384162.65000001</v>
      </c>
      <c r="G72" s="252"/>
      <c r="H72" s="11">
        <f t="shared" si="5"/>
        <v>83.079004954058377</v>
      </c>
      <c r="I72" s="11">
        <f t="shared" ref="I72:I103" si="6">IFERROR(+F72/E72*100,"n.a.")</f>
        <v>100</v>
      </c>
    </row>
    <row r="73" spans="1:9" ht="12" customHeight="1">
      <c r="A73" s="20" t="s">
        <v>739</v>
      </c>
      <c r="B73" s="266"/>
      <c r="C73" s="253">
        <f>SUM(C74:C76)</f>
        <v>70200000</v>
      </c>
      <c r="D73" s="253">
        <f>SUM(D74:D76)</f>
        <v>70199999.980000004</v>
      </c>
      <c r="E73" s="253">
        <f>SUM(E74:E76)</f>
        <v>17304999.98</v>
      </c>
      <c r="F73" s="253">
        <f>SUM(F74:F76)</f>
        <v>17304999.98</v>
      </c>
      <c r="G73" s="253"/>
      <c r="H73" s="22">
        <f t="shared" si="5"/>
        <v>24.650997129530197</v>
      </c>
      <c r="I73" s="22">
        <f t="shared" si="6"/>
        <v>100</v>
      </c>
    </row>
    <row r="74" spans="1:9" ht="12" customHeight="1">
      <c r="A74" s="29" t="s">
        <v>738</v>
      </c>
      <c r="B74" s="6" t="s">
        <v>737</v>
      </c>
      <c r="C74" s="120">
        <v>3000000</v>
      </c>
      <c r="D74" s="260">
        <v>3000000</v>
      </c>
      <c r="E74" s="260">
        <v>1400000</v>
      </c>
      <c r="F74" s="260">
        <v>1400000</v>
      </c>
      <c r="G74" s="259"/>
      <c r="H74" s="11">
        <f t="shared" si="5"/>
        <v>46.666666666666664</v>
      </c>
      <c r="I74" s="11">
        <f t="shared" si="6"/>
        <v>100</v>
      </c>
    </row>
    <row r="75" spans="1:9" ht="12" customHeight="1">
      <c r="A75" s="29" t="s">
        <v>736</v>
      </c>
      <c r="B75" s="6" t="s">
        <v>735</v>
      </c>
      <c r="C75" s="272">
        <v>63200000</v>
      </c>
      <c r="D75" s="260">
        <v>63200000</v>
      </c>
      <c r="E75" s="260">
        <v>14005000</v>
      </c>
      <c r="F75" s="260">
        <v>14005000</v>
      </c>
      <c r="G75" s="250"/>
      <c r="H75" s="11">
        <f t="shared" si="5"/>
        <v>22.159810126582276</v>
      </c>
      <c r="I75" s="11">
        <f t="shared" si="6"/>
        <v>100</v>
      </c>
    </row>
    <row r="76" spans="1:9" ht="12" customHeight="1">
      <c r="A76" s="29" t="s">
        <v>59</v>
      </c>
      <c r="B76" s="6" t="s">
        <v>113</v>
      </c>
      <c r="C76" s="272">
        <v>4000000</v>
      </c>
      <c r="D76" s="260">
        <v>3999999.98</v>
      </c>
      <c r="E76" s="260">
        <v>1899999.98</v>
      </c>
      <c r="F76" s="260">
        <v>1899999.98</v>
      </c>
      <c r="G76" s="250"/>
      <c r="H76" s="11">
        <f t="shared" si="5"/>
        <v>47.499999737499998</v>
      </c>
      <c r="I76" s="11">
        <f t="shared" si="6"/>
        <v>100</v>
      </c>
    </row>
    <row r="77" spans="1:9" ht="12" customHeight="1">
      <c r="A77" s="20" t="s">
        <v>734</v>
      </c>
      <c r="B77" s="266"/>
      <c r="C77" s="265">
        <f>SUM(C78:C79)</f>
        <v>47221422.019999996</v>
      </c>
      <c r="D77" s="265">
        <f>SUM(D78:D79)</f>
        <v>46763857.210000008</v>
      </c>
      <c r="E77" s="265">
        <f>SUM(E78:E79)</f>
        <v>20481925.780000009</v>
      </c>
      <c r="F77" s="265">
        <f>SUM(F78:F79)</f>
        <v>19620072.050000004</v>
      </c>
      <c r="G77" s="265"/>
      <c r="H77" s="257">
        <f t="shared" si="5"/>
        <v>41.955632448994045</v>
      </c>
      <c r="I77" s="257">
        <f t="shared" si="6"/>
        <v>95.792125509791774</v>
      </c>
    </row>
    <row r="78" spans="1:9" ht="12" customHeight="1">
      <c r="A78" s="29" t="s">
        <v>729</v>
      </c>
      <c r="B78" s="6" t="s">
        <v>733</v>
      </c>
      <c r="C78" s="120">
        <v>26499999.979999982</v>
      </c>
      <c r="D78" s="261">
        <v>26529500.230000008</v>
      </c>
      <c r="E78" s="261">
        <v>11868753.98</v>
      </c>
      <c r="F78" s="261">
        <v>11133391.539999999</v>
      </c>
      <c r="G78" s="252"/>
      <c r="H78" s="11">
        <f t="shared" si="5"/>
        <v>41.96608094188737</v>
      </c>
      <c r="I78" s="11">
        <f t="shared" si="6"/>
        <v>93.804215326738102</v>
      </c>
    </row>
    <row r="79" spans="1:9" ht="12" customHeight="1">
      <c r="A79" s="29" t="s">
        <v>452</v>
      </c>
      <c r="B79" s="7" t="s">
        <v>347</v>
      </c>
      <c r="C79" s="120">
        <v>20721422.04000001</v>
      </c>
      <c r="D79" s="261">
        <v>20234356.979999997</v>
      </c>
      <c r="E79" s="261">
        <v>8613171.8000000063</v>
      </c>
      <c r="F79" s="261">
        <v>8486680.5100000054</v>
      </c>
      <c r="G79" s="252"/>
      <c r="H79" s="11">
        <f t="shared" si="5"/>
        <v>41.94193330872038</v>
      </c>
      <c r="I79" s="11">
        <f t="shared" si="6"/>
        <v>98.531420329964845</v>
      </c>
    </row>
    <row r="80" spans="1:9" ht="12" customHeight="1">
      <c r="A80" s="20" t="s">
        <v>29</v>
      </c>
      <c r="B80" s="266"/>
      <c r="C80" s="253">
        <f>SUM(C81:C87)</f>
        <v>2891819990.1072931</v>
      </c>
      <c r="D80" s="263">
        <f>SUM(D81:D87)</f>
        <v>2921869754.5996227</v>
      </c>
      <c r="E80" s="263">
        <f>SUM(E81:E87)</f>
        <v>1588368308.6115494</v>
      </c>
      <c r="F80" s="263">
        <f>SUM(F81:F87)</f>
        <v>1553523238.3457007</v>
      </c>
      <c r="G80" s="253"/>
      <c r="H80" s="22">
        <f t="shared" si="5"/>
        <v>53.16880521111991</v>
      </c>
      <c r="I80" s="22">
        <f t="shared" si="6"/>
        <v>97.806234858947292</v>
      </c>
    </row>
    <row r="81" spans="1:9" ht="12" customHeight="1">
      <c r="A81" s="29" t="s">
        <v>88</v>
      </c>
      <c r="B81" s="6" t="s">
        <v>31</v>
      </c>
      <c r="C81" s="272">
        <v>85984512.961229995</v>
      </c>
      <c r="D81" s="271">
        <v>78761813.872486681</v>
      </c>
      <c r="E81" s="271">
        <v>57527690.072394848</v>
      </c>
      <c r="F81" s="271">
        <v>31195054.378291238</v>
      </c>
      <c r="G81" s="272"/>
      <c r="H81" s="11">
        <f t="shared" si="5"/>
        <v>39.606825750350566</v>
      </c>
      <c r="I81" s="11">
        <f t="shared" si="6"/>
        <v>54.226154985597887</v>
      </c>
    </row>
    <row r="82" spans="1:9" ht="12" customHeight="1">
      <c r="A82" s="29" t="s">
        <v>59</v>
      </c>
      <c r="B82" s="6" t="s">
        <v>113</v>
      </c>
      <c r="C82" s="272">
        <v>3999999.9999228329</v>
      </c>
      <c r="D82" s="271">
        <v>18080602.961403057</v>
      </c>
      <c r="E82" s="271">
        <v>6247777.0492129698</v>
      </c>
      <c r="F82" s="271">
        <v>5798776.1660548393</v>
      </c>
      <c r="G82" s="259"/>
      <c r="H82" s="11">
        <f t="shared" si="5"/>
        <v>32.071807441563628</v>
      </c>
      <c r="I82" s="11">
        <f t="shared" si="6"/>
        <v>92.813429806771168</v>
      </c>
    </row>
    <row r="83" spans="1:9" ht="12" customHeight="1">
      <c r="A83" s="29" t="s">
        <v>569</v>
      </c>
      <c r="B83" s="6" t="s">
        <v>497</v>
      </c>
      <c r="C83" s="120">
        <v>625115362.85055435</v>
      </c>
      <c r="D83" s="271">
        <v>464501629.4903177</v>
      </c>
      <c r="E83" s="271">
        <v>121967557.67074353</v>
      </c>
      <c r="F83" s="271">
        <v>121967557.67074353</v>
      </c>
      <c r="G83" s="259"/>
      <c r="H83" s="11">
        <f t="shared" si="5"/>
        <v>26.257724392608591</v>
      </c>
      <c r="I83" s="11">
        <f t="shared" si="6"/>
        <v>100</v>
      </c>
    </row>
    <row r="84" spans="1:9" ht="12" customHeight="1">
      <c r="A84" s="29" t="s">
        <v>86</v>
      </c>
      <c r="B84" s="6" t="s">
        <v>30</v>
      </c>
      <c r="C84" s="120">
        <v>673417805.89408338</v>
      </c>
      <c r="D84" s="271">
        <v>854331595.45408368</v>
      </c>
      <c r="E84" s="271">
        <v>307042477.09821492</v>
      </c>
      <c r="F84" s="271">
        <v>307042477.09821492</v>
      </c>
      <c r="G84" s="259"/>
      <c r="H84" s="11">
        <f t="shared" si="5"/>
        <v>35.939496880601673</v>
      </c>
      <c r="I84" s="11">
        <f t="shared" si="6"/>
        <v>100</v>
      </c>
    </row>
    <row r="85" spans="1:9" ht="12" customHeight="1">
      <c r="A85" s="29" t="s">
        <v>87</v>
      </c>
      <c r="B85" s="6" t="s">
        <v>135</v>
      </c>
      <c r="C85" s="120">
        <v>202124964.33229649</v>
      </c>
      <c r="D85" s="271">
        <v>215029164.93229657</v>
      </c>
      <c r="E85" s="271">
        <v>86339424.939664468</v>
      </c>
      <c r="F85" s="271">
        <v>79045746.339664489</v>
      </c>
      <c r="G85" s="259"/>
      <c r="H85" s="11">
        <f t="shared" si="5"/>
        <v>36.760476823947393</v>
      </c>
      <c r="I85" s="11">
        <f t="shared" si="6"/>
        <v>91.552319690457836</v>
      </c>
    </row>
    <row r="86" spans="1:9" ht="12" customHeight="1">
      <c r="A86" s="29" t="s">
        <v>568</v>
      </c>
      <c r="B86" s="6" t="s">
        <v>496</v>
      </c>
      <c r="C86" s="120">
        <v>133850801.2725751</v>
      </c>
      <c r="D86" s="271">
        <v>123838405.09240392</v>
      </c>
      <c r="E86" s="271">
        <v>65859730.615580507</v>
      </c>
      <c r="F86" s="271">
        <v>65089975.526993595</v>
      </c>
      <c r="G86" s="259"/>
      <c r="H86" s="11">
        <f t="shared" si="5"/>
        <v>52.560411673927575</v>
      </c>
      <c r="I86" s="11">
        <f t="shared" si="6"/>
        <v>98.831220411331572</v>
      </c>
    </row>
    <row r="87" spans="1:9" ht="12" customHeight="1">
      <c r="A87" s="29" t="s">
        <v>732</v>
      </c>
      <c r="B87" s="6" t="s">
        <v>731</v>
      </c>
      <c r="C87" s="120">
        <v>1167326542.7966313</v>
      </c>
      <c r="D87" s="271">
        <v>1167326542.7966313</v>
      </c>
      <c r="E87" s="271">
        <v>943383651.16573799</v>
      </c>
      <c r="F87" s="271">
        <v>943383651.16573799</v>
      </c>
      <c r="G87" s="259"/>
      <c r="H87" s="11">
        <f t="shared" si="5"/>
        <v>80.815745772868269</v>
      </c>
      <c r="I87" s="11">
        <f t="shared" si="6"/>
        <v>100</v>
      </c>
    </row>
    <row r="88" spans="1:9" ht="12" customHeight="1">
      <c r="A88" s="20" t="s">
        <v>32</v>
      </c>
      <c r="B88" s="20"/>
      <c r="C88" s="265">
        <f>SUM(C89:C93)</f>
        <v>525200597.05000001</v>
      </c>
      <c r="D88" s="270">
        <f>SUM(D89:D93)</f>
        <v>448584839.58704007</v>
      </c>
      <c r="E88" s="270">
        <f>SUM(E89:E93)</f>
        <v>219367641.30919102</v>
      </c>
      <c r="F88" s="270">
        <f>SUM(F89:F93)</f>
        <v>212802098.15910637</v>
      </c>
      <c r="G88" s="265"/>
      <c r="H88" s="22">
        <f t="shared" si="5"/>
        <v>47.438539910311846</v>
      </c>
      <c r="I88" s="22">
        <f t="shared" si="6"/>
        <v>97.007059422756541</v>
      </c>
    </row>
    <row r="89" spans="1:9" ht="12" customHeight="1">
      <c r="A89" s="29" t="s">
        <v>90</v>
      </c>
      <c r="B89" s="6" t="s">
        <v>33</v>
      </c>
      <c r="C89" s="120">
        <v>4000000</v>
      </c>
      <c r="D89" s="261">
        <v>2970319.1968399999</v>
      </c>
      <c r="E89" s="261">
        <v>1564930.792691</v>
      </c>
      <c r="F89" s="261">
        <v>1431106.0891064042</v>
      </c>
      <c r="G89" s="252"/>
      <c r="H89" s="11">
        <f t="shared" si="5"/>
        <v>48.180212100736483</v>
      </c>
      <c r="I89" s="11">
        <f t="shared" si="6"/>
        <v>91.448522566644911</v>
      </c>
    </row>
    <row r="90" spans="1:9" ht="12" customHeight="1">
      <c r="A90" s="29" t="s">
        <v>91</v>
      </c>
      <c r="B90" s="6" t="s">
        <v>34</v>
      </c>
      <c r="C90" s="120">
        <v>79184978.25</v>
      </c>
      <c r="D90" s="261">
        <v>79184978.25</v>
      </c>
      <c r="E90" s="261">
        <v>31802544.550000001</v>
      </c>
      <c r="F90" s="261">
        <v>25677544.550000001</v>
      </c>
      <c r="G90" s="252"/>
      <c r="H90" s="11">
        <f t="shared" si="5"/>
        <v>32.4272925464875</v>
      </c>
      <c r="I90" s="11">
        <f t="shared" si="6"/>
        <v>80.740534801011705</v>
      </c>
    </row>
    <row r="91" spans="1:9" ht="12" customHeight="1">
      <c r="A91" s="29" t="s">
        <v>92</v>
      </c>
      <c r="B91" s="6" t="s">
        <v>18</v>
      </c>
      <c r="C91" s="120">
        <v>219332099.38</v>
      </c>
      <c r="D91" s="261">
        <v>88020767.960200012</v>
      </c>
      <c r="E91" s="261">
        <v>103064.8465</v>
      </c>
      <c r="F91" s="261">
        <v>0</v>
      </c>
      <c r="G91" s="250"/>
      <c r="H91" s="11">
        <f t="shared" si="5"/>
        <v>0</v>
      </c>
      <c r="I91" s="11">
        <f t="shared" si="6"/>
        <v>0</v>
      </c>
    </row>
    <row r="92" spans="1:9" ht="12" customHeight="1">
      <c r="A92" s="29" t="s">
        <v>94</v>
      </c>
      <c r="B92" s="6" t="s">
        <v>36</v>
      </c>
      <c r="C92" s="120">
        <v>207825692.22</v>
      </c>
      <c r="D92" s="261">
        <v>263996682.18000004</v>
      </c>
      <c r="E92" s="261">
        <v>174603466.24000001</v>
      </c>
      <c r="F92" s="261">
        <v>174399812.63999999</v>
      </c>
      <c r="G92" s="252"/>
      <c r="H92" s="11">
        <f t="shared" si="5"/>
        <v>66.061365317117705</v>
      </c>
      <c r="I92" s="11">
        <f t="shared" si="6"/>
        <v>99.88336222390906</v>
      </c>
    </row>
    <row r="93" spans="1:9" ht="12" customHeight="1">
      <c r="A93" s="29" t="s">
        <v>95</v>
      </c>
      <c r="B93" s="6" t="s">
        <v>422</v>
      </c>
      <c r="C93" s="120">
        <v>14857827.199999999</v>
      </c>
      <c r="D93" s="261">
        <v>14412092</v>
      </c>
      <c r="E93" s="261">
        <v>11293634.879999999</v>
      </c>
      <c r="F93" s="261">
        <v>11293634.879999999</v>
      </c>
      <c r="G93" s="252"/>
      <c r="H93" s="11">
        <f t="shared" si="5"/>
        <v>78.362217504578794</v>
      </c>
      <c r="I93" s="11">
        <f t="shared" si="6"/>
        <v>100</v>
      </c>
    </row>
    <row r="94" spans="1:9" ht="12" customHeight="1">
      <c r="A94" s="20" t="s">
        <v>730</v>
      </c>
      <c r="B94" s="266"/>
      <c r="C94" s="265">
        <f>SUM(C95:C98)</f>
        <v>156111393.34</v>
      </c>
      <c r="D94" s="270">
        <f>SUM(D95:D98)</f>
        <v>156111393.31999999</v>
      </c>
      <c r="E94" s="270">
        <f>SUM(E95:E98)</f>
        <v>48382576.490000002</v>
      </c>
      <c r="F94" s="270">
        <f>SUM(F95:F98)</f>
        <v>46920833.75</v>
      </c>
      <c r="G94" s="265"/>
      <c r="H94" s="22">
        <f t="shared" si="5"/>
        <v>30.055995755428828</v>
      </c>
      <c r="I94" s="22">
        <f t="shared" si="6"/>
        <v>96.97878276428267</v>
      </c>
    </row>
    <row r="95" spans="1:9" ht="12" customHeight="1">
      <c r="A95" s="29" t="s">
        <v>729</v>
      </c>
      <c r="B95" s="6" t="s">
        <v>728</v>
      </c>
      <c r="C95" s="120">
        <v>84588839</v>
      </c>
      <c r="D95" s="261">
        <v>87366310.5</v>
      </c>
      <c r="E95" s="261">
        <v>27789177.599999998</v>
      </c>
      <c r="F95" s="261">
        <v>27038464.029999997</v>
      </c>
      <c r="G95" s="252"/>
      <c r="H95" s="11">
        <f t="shared" si="5"/>
        <v>30.948387170361276</v>
      </c>
      <c r="I95" s="11">
        <f t="shared" si="6"/>
        <v>97.298539809972638</v>
      </c>
    </row>
    <row r="96" spans="1:9" ht="12" customHeight="1">
      <c r="A96" s="29" t="s">
        <v>571</v>
      </c>
      <c r="B96" s="6" t="s">
        <v>727</v>
      </c>
      <c r="C96" s="120">
        <v>53745596.339999996</v>
      </c>
      <c r="D96" s="261">
        <v>53745596.320000008</v>
      </c>
      <c r="E96" s="261">
        <v>19971874.620000001</v>
      </c>
      <c r="F96" s="261">
        <v>19260845.449999999</v>
      </c>
      <c r="G96" s="252"/>
      <c r="H96" s="11">
        <f t="shared" si="5"/>
        <v>35.83706716234272</v>
      </c>
      <c r="I96" s="11">
        <f t="shared" si="6"/>
        <v>96.439847618070004</v>
      </c>
    </row>
    <row r="97" spans="1:10" ht="12" customHeight="1">
      <c r="A97" s="29" t="s">
        <v>408</v>
      </c>
      <c r="B97" s="6" t="s">
        <v>491</v>
      </c>
      <c r="C97" s="120">
        <v>13776958</v>
      </c>
      <c r="D97" s="261">
        <v>10999486.5</v>
      </c>
      <c r="E97" s="261">
        <v>621524.27</v>
      </c>
      <c r="F97" s="261">
        <v>621524.27</v>
      </c>
      <c r="G97" s="252"/>
      <c r="H97" s="11">
        <f t="shared" si="5"/>
        <v>5.6504844112495611</v>
      </c>
      <c r="I97" s="11">
        <f t="shared" si="6"/>
        <v>100</v>
      </c>
    </row>
    <row r="98" spans="1:10" ht="12" customHeight="1">
      <c r="A98" s="29" t="s">
        <v>59</v>
      </c>
      <c r="B98" s="7" t="s">
        <v>113</v>
      </c>
      <c r="C98" s="120">
        <v>4000000</v>
      </c>
      <c r="D98" s="261">
        <v>4000000</v>
      </c>
      <c r="E98" s="261">
        <v>0</v>
      </c>
      <c r="F98" s="261">
        <v>0</v>
      </c>
      <c r="G98" s="252"/>
      <c r="H98" s="11">
        <f t="shared" si="5"/>
        <v>0</v>
      </c>
      <c r="I98" s="11" t="str">
        <f t="shared" si="6"/>
        <v>n.a.</v>
      </c>
    </row>
    <row r="99" spans="1:10" ht="12" customHeight="1">
      <c r="A99" s="20" t="s">
        <v>726</v>
      </c>
      <c r="B99" s="266"/>
      <c r="C99" s="268">
        <f>SUM(C100:C104)</f>
        <v>9292579</v>
      </c>
      <c r="D99" s="269">
        <f>SUM(D100:D104)</f>
        <v>12493640.24</v>
      </c>
      <c r="E99" s="269">
        <f>SUM(E100:E104)</f>
        <v>2256608.33</v>
      </c>
      <c r="F99" s="269">
        <f>SUM(F100:F104)</f>
        <v>2251272.33</v>
      </c>
      <c r="G99" s="268"/>
      <c r="H99" s="22">
        <f t="shared" ref="H99:H130" si="7">IFERROR(+F99/D99*100,"n.a.")</f>
        <v>18.019346537546852</v>
      </c>
      <c r="I99" s="22">
        <f t="shared" si="6"/>
        <v>99.763538938988134</v>
      </c>
    </row>
    <row r="100" spans="1:10" ht="12" customHeight="1">
      <c r="A100" s="29" t="s">
        <v>408</v>
      </c>
      <c r="B100" s="6" t="s">
        <v>407</v>
      </c>
      <c r="C100" s="120">
        <v>109393</v>
      </c>
      <c r="D100" s="258">
        <v>109393</v>
      </c>
      <c r="E100" s="258">
        <v>0</v>
      </c>
      <c r="F100" s="258">
        <v>0</v>
      </c>
      <c r="G100" s="250"/>
      <c r="H100" s="11">
        <f t="shared" si="7"/>
        <v>0</v>
      </c>
      <c r="I100" s="11" t="str">
        <f t="shared" si="6"/>
        <v>n.a.</v>
      </c>
    </row>
    <row r="101" spans="1:10" ht="12" customHeight="1">
      <c r="A101" s="29" t="s">
        <v>400</v>
      </c>
      <c r="B101" s="7" t="s">
        <v>399</v>
      </c>
      <c r="C101" s="120">
        <v>40607</v>
      </c>
      <c r="D101" s="258">
        <v>40607</v>
      </c>
      <c r="E101" s="258">
        <v>0</v>
      </c>
      <c r="F101" s="258">
        <v>0</v>
      </c>
      <c r="G101" s="259"/>
      <c r="H101" s="11">
        <f t="shared" si="7"/>
        <v>0</v>
      </c>
      <c r="I101" s="11" t="str">
        <f t="shared" si="6"/>
        <v>n.a.</v>
      </c>
    </row>
    <row r="102" spans="1:10" ht="20.25" customHeight="1">
      <c r="A102" s="29" t="s">
        <v>419</v>
      </c>
      <c r="B102" s="7" t="s">
        <v>725</v>
      </c>
      <c r="C102" s="120">
        <v>99760</v>
      </c>
      <c r="D102" s="258">
        <v>99760</v>
      </c>
      <c r="E102" s="258">
        <v>40000</v>
      </c>
      <c r="F102" s="258">
        <v>38000</v>
      </c>
      <c r="G102" s="250"/>
      <c r="H102" s="11">
        <f t="shared" si="7"/>
        <v>38.091419406575781</v>
      </c>
      <c r="I102" s="11">
        <f t="shared" si="6"/>
        <v>95</v>
      </c>
    </row>
    <row r="103" spans="1:10" ht="12" customHeight="1">
      <c r="A103" s="29" t="s">
        <v>59</v>
      </c>
      <c r="B103" s="6" t="s">
        <v>113</v>
      </c>
      <c r="C103" s="120">
        <v>4000000</v>
      </c>
      <c r="D103" s="258">
        <v>2700962.57</v>
      </c>
      <c r="E103" s="258">
        <v>0</v>
      </c>
      <c r="F103" s="258">
        <v>0</v>
      </c>
      <c r="G103" s="250"/>
      <c r="H103" s="11">
        <f t="shared" si="7"/>
        <v>0</v>
      </c>
      <c r="I103" s="11" t="str">
        <f t="shared" si="6"/>
        <v>n.a.</v>
      </c>
    </row>
    <row r="104" spans="1:10" ht="12" customHeight="1">
      <c r="A104" s="29" t="s">
        <v>90</v>
      </c>
      <c r="B104" s="7" t="s">
        <v>413</v>
      </c>
      <c r="C104" s="120">
        <v>5042819</v>
      </c>
      <c r="D104" s="258">
        <v>9542917.6699999999</v>
      </c>
      <c r="E104" s="258">
        <v>2216608.33</v>
      </c>
      <c r="F104" s="258">
        <v>2213272.33</v>
      </c>
      <c r="G104" s="250"/>
      <c r="H104" s="11">
        <f t="shared" si="7"/>
        <v>23.192826413643367</v>
      </c>
      <c r="I104" s="11">
        <f t="shared" ref="I104:I135" si="8">IFERROR(+F104/E104*100,"n.a.")</f>
        <v>99.849499798640565</v>
      </c>
    </row>
    <row r="105" spans="1:10" ht="12" customHeight="1">
      <c r="A105" s="20" t="s">
        <v>38</v>
      </c>
      <c r="B105" s="266"/>
      <c r="C105" s="253">
        <f>C106</f>
        <v>600000</v>
      </c>
      <c r="D105" s="253">
        <f>D106</f>
        <v>600000</v>
      </c>
      <c r="E105" s="253">
        <f>E106</f>
        <v>600000</v>
      </c>
      <c r="F105" s="253">
        <f>F106</f>
        <v>491787.74</v>
      </c>
      <c r="G105" s="253"/>
      <c r="H105" s="22">
        <f t="shared" si="7"/>
        <v>81.964623333333336</v>
      </c>
      <c r="I105" s="22">
        <f t="shared" si="8"/>
        <v>81.964623333333336</v>
      </c>
    </row>
    <row r="106" spans="1:10" ht="12" customHeight="1">
      <c r="A106" s="29" t="s">
        <v>724</v>
      </c>
      <c r="B106" s="6" t="s">
        <v>723</v>
      </c>
      <c r="C106" s="120">
        <v>600000</v>
      </c>
      <c r="D106" s="258">
        <v>600000</v>
      </c>
      <c r="E106" s="258">
        <v>600000</v>
      </c>
      <c r="F106" s="258">
        <v>491787.74</v>
      </c>
      <c r="G106" s="250"/>
      <c r="H106" s="11">
        <f t="shared" si="7"/>
        <v>81.964623333333336</v>
      </c>
      <c r="I106" s="11">
        <f t="shared" si="8"/>
        <v>81.964623333333336</v>
      </c>
      <c r="J106" s="267"/>
    </row>
    <row r="107" spans="1:10" ht="12" customHeight="1">
      <c r="A107" s="20" t="s">
        <v>722</v>
      </c>
      <c r="B107" s="266"/>
      <c r="C107" s="265">
        <f>SUM(C108:C115)</f>
        <v>5799139327.5</v>
      </c>
      <c r="D107" s="265">
        <f>SUM(D108:D115)</f>
        <v>41081868568.827019</v>
      </c>
      <c r="E107" s="265">
        <f>SUM(E108:E115)</f>
        <v>23841749657.153992</v>
      </c>
      <c r="F107" s="265">
        <f>SUM(F108:F115)</f>
        <v>19192802236.832005</v>
      </c>
      <c r="G107" s="265"/>
      <c r="H107" s="22">
        <f t="shared" si="7"/>
        <v>46.718425683771187</v>
      </c>
      <c r="I107" s="22">
        <f t="shared" si="8"/>
        <v>80.500812703873777</v>
      </c>
    </row>
    <row r="108" spans="1:10" ht="12" customHeight="1">
      <c r="A108" s="29" t="s">
        <v>565</v>
      </c>
      <c r="B108" s="6" t="s">
        <v>345</v>
      </c>
      <c r="C108" s="262">
        <v>49115747</v>
      </c>
      <c r="D108" s="260">
        <v>49115747.000000007</v>
      </c>
      <c r="E108" s="260">
        <v>28046202.294000003</v>
      </c>
      <c r="F108" s="260">
        <v>27835947.322000001</v>
      </c>
      <c r="G108" s="259"/>
      <c r="H108" s="11">
        <f t="shared" si="7"/>
        <v>56.67418093427348</v>
      </c>
      <c r="I108" s="11">
        <f t="shared" si="8"/>
        <v>99.250326408559843</v>
      </c>
    </row>
    <row r="109" spans="1:10" ht="18" customHeight="1">
      <c r="A109" s="29" t="s">
        <v>90</v>
      </c>
      <c r="B109" s="7" t="s">
        <v>721</v>
      </c>
      <c r="C109" s="262">
        <v>4000000</v>
      </c>
      <c r="D109" s="260">
        <v>4000000</v>
      </c>
      <c r="E109" s="260">
        <v>0</v>
      </c>
      <c r="F109" s="260">
        <v>0</v>
      </c>
      <c r="G109" s="259"/>
      <c r="H109" s="11">
        <f t="shared" si="7"/>
        <v>0</v>
      </c>
      <c r="I109" s="11" t="str">
        <f t="shared" si="8"/>
        <v>n.a.</v>
      </c>
    </row>
    <row r="110" spans="1:10" ht="12" customHeight="1">
      <c r="A110" s="29" t="s">
        <v>100</v>
      </c>
      <c r="B110" s="7" t="s">
        <v>41</v>
      </c>
      <c r="C110" s="262">
        <v>41152889.5</v>
      </c>
      <c r="D110" s="260">
        <v>51588842.146999992</v>
      </c>
      <c r="E110" s="260">
        <v>30022872.800000001</v>
      </c>
      <c r="F110" s="260">
        <v>30022872.800000001</v>
      </c>
      <c r="G110" s="259"/>
      <c r="H110" s="11">
        <f t="shared" si="7"/>
        <v>58.196446267297929</v>
      </c>
      <c r="I110" s="11">
        <f t="shared" si="8"/>
        <v>100</v>
      </c>
    </row>
    <row r="111" spans="1:10" ht="12" customHeight="1">
      <c r="A111" s="29" t="s">
        <v>564</v>
      </c>
      <c r="B111" s="6" t="s">
        <v>44</v>
      </c>
      <c r="C111" s="262">
        <v>157648757</v>
      </c>
      <c r="D111" s="260">
        <v>157648757</v>
      </c>
      <c r="E111" s="260">
        <v>28610802.93</v>
      </c>
      <c r="F111" s="260">
        <v>27987401</v>
      </c>
      <c r="G111" s="259"/>
      <c r="H111" s="11">
        <f t="shared" si="7"/>
        <v>17.753010891167381</v>
      </c>
      <c r="I111" s="11">
        <f t="shared" si="8"/>
        <v>97.821095998161141</v>
      </c>
    </row>
    <row r="112" spans="1:10" ht="12" customHeight="1">
      <c r="A112" s="29" t="s">
        <v>78</v>
      </c>
      <c r="B112" s="6" t="s">
        <v>57</v>
      </c>
      <c r="C112" s="120">
        <v>400000000</v>
      </c>
      <c r="D112" s="260">
        <v>35679825465.51001</v>
      </c>
      <c r="E112" s="260">
        <v>20978910377.749996</v>
      </c>
      <c r="F112" s="260">
        <v>16345233916.760002</v>
      </c>
      <c r="G112" s="259"/>
      <c r="H112" s="11">
        <f t="shared" si="7"/>
        <v>45.810857265992411</v>
      </c>
      <c r="I112" s="11">
        <f t="shared" si="8"/>
        <v>77.912692425129862</v>
      </c>
    </row>
    <row r="113" spans="1:9" ht="20.25" customHeight="1">
      <c r="A113" s="29" t="s">
        <v>563</v>
      </c>
      <c r="B113" s="7" t="s">
        <v>487</v>
      </c>
      <c r="C113" s="120">
        <v>303000000</v>
      </c>
      <c r="D113" s="260">
        <v>303000000</v>
      </c>
      <c r="E113" s="260">
        <v>288724171.60000002</v>
      </c>
      <c r="F113" s="260">
        <v>277649149.64999998</v>
      </c>
      <c r="G113" s="259"/>
      <c r="H113" s="11">
        <f t="shared" si="7"/>
        <v>91.633382722772268</v>
      </c>
      <c r="I113" s="11">
        <f t="shared" si="8"/>
        <v>96.16415144993698</v>
      </c>
    </row>
    <row r="114" spans="1:9" ht="12" customHeight="1">
      <c r="A114" s="29" t="s">
        <v>105</v>
      </c>
      <c r="B114" s="6" t="s">
        <v>45</v>
      </c>
      <c r="C114" s="120">
        <v>3807525542</v>
      </c>
      <c r="D114" s="260">
        <v>3791022266.7700014</v>
      </c>
      <c r="E114" s="260">
        <v>1478618850.4600003</v>
      </c>
      <c r="F114" s="260">
        <v>1475711091.4000001</v>
      </c>
      <c r="G114" s="259"/>
      <c r="H114" s="11">
        <f t="shared" si="7"/>
        <v>38.926468576438211</v>
      </c>
      <c r="I114" s="11">
        <f t="shared" si="8"/>
        <v>99.803346274187192</v>
      </c>
    </row>
    <row r="115" spans="1:9" ht="12" customHeight="1">
      <c r="A115" s="29" t="s">
        <v>562</v>
      </c>
      <c r="B115" s="6" t="s">
        <v>343</v>
      </c>
      <c r="C115" s="120">
        <v>1036696392</v>
      </c>
      <c r="D115" s="260">
        <v>1045667490.4000001</v>
      </c>
      <c r="E115" s="260">
        <v>1008816379.3200001</v>
      </c>
      <c r="F115" s="260">
        <v>1008361857.9000001</v>
      </c>
      <c r="G115" s="259"/>
      <c r="H115" s="11">
        <f t="shared" si="7"/>
        <v>96.432361831797081</v>
      </c>
      <c r="I115" s="11">
        <f t="shared" si="8"/>
        <v>99.954945079271383</v>
      </c>
    </row>
    <row r="116" spans="1:9" ht="12" customHeight="1">
      <c r="A116" s="20" t="s">
        <v>720</v>
      </c>
      <c r="B116" s="266"/>
      <c r="C116" s="265">
        <f>SUM(C117:C117)</f>
        <v>15079591</v>
      </c>
      <c r="D116" s="265">
        <f>SUM(D117:D117)</f>
        <v>15079590.999999998</v>
      </c>
      <c r="E116" s="265">
        <f>SUM(E117:E117)</f>
        <v>821411.75</v>
      </c>
      <c r="F116" s="265">
        <f>SUM(F117:F117)</f>
        <v>203654.16999999998</v>
      </c>
      <c r="G116" s="265"/>
      <c r="H116" s="22">
        <f t="shared" si="7"/>
        <v>1.3505284725560527</v>
      </c>
      <c r="I116" s="22">
        <f t="shared" si="8"/>
        <v>24.793189286615387</v>
      </c>
    </row>
    <row r="117" spans="1:9" ht="12" customHeight="1">
      <c r="A117" s="29" t="s">
        <v>76</v>
      </c>
      <c r="B117" s="6" t="s">
        <v>391</v>
      </c>
      <c r="C117" s="120">
        <v>15079591</v>
      </c>
      <c r="D117" s="264">
        <v>15079590.999999998</v>
      </c>
      <c r="E117" s="264">
        <v>821411.75</v>
      </c>
      <c r="F117" s="264">
        <v>203654.16999999998</v>
      </c>
      <c r="G117" s="262"/>
      <c r="H117" s="11">
        <f t="shared" si="7"/>
        <v>1.3505284725560527</v>
      </c>
      <c r="I117" s="11">
        <f t="shared" si="8"/>
        <v>24.793189286615387</v>
      </c>
    </row>
    <row r="118" spans="1:9" ht="12" customHeight="1">
      <c r="A118" s="20" t="s">
        <v>719</v>
      </c>
      <c r="B118" s="20"/>
      <c r="C118" s="253">
        <f>SUM(C119:C121)</f>
        <v>19985200</v>
      </c>
      <c r="D118" s="263">
        <f>SUM(D119:D121)</f>
        <v>19985200</v>
      </c>
      <c r="E118" s="263">
        <f>SUM(E119:E121)</f>
        <v>846900</v>
      </c>
      <c r="F118" s="263">
        <f>SUM(F119:F121)</f>
        <v>295483.32</v>
      </c>
      <c r="G118" s="253"/>
      <c r="H118" s="257">
        <f t="shared" si="7"/>
        <v>1.4785106979164582</v>
      </c>
      <c r="I118" s="257">
        <f t="shared" si="8"/>
        <v>34.889989373007438</v>
      </c>
    </row>
    <row r="119" spans="1:9" ht="12" customHeight="1">
      <c r="A119" s="29" t="s">
        <v>59</v>
      </c>
      <c r="B119" s="6" t="s">
        <v>718</v>
      </c>
      <c r="C119" s="120">
        <v>12000000</v>
      </c>
      <c r="D119" s="261">
        <v>12000000</v>
      </c>
      <c r="E119" s="261">
        <v>0</v>
      </c>
      <c r="F119" s="261">
        <v>0</v>
      </c>
      <c r="G119" s="262"/>
      <c r="H119" s="11">
        <f t="shared" si="7"/>
        <v>0</v>
      </c>
      <c r="I119" s="11" t="str">
        <f t="shared" si="8"/>
        <v>n.a.</v>
      </c>
    </row>
    <row r="120" spans="1:9" ht="12" customHeight="1">
      <c r="A120" s="29" t="s">
        <v>717</v>
      </c>
      <c r="B120" s="6" t="s">
        <v>716</v>
      </c>
      <c r="C120" s="120">
        <v>4000000</v>
      </c>
      <c r="D120" s="261">
        <v>4000000</v>
      </c>
      <c r="E120" s="261">
        <v>300000</v>
      </c>
      <c r="F120" s="261">
        <v>295483.32</v>
      </c>
      <c r="G120" s="262"/>
      <c r="H120" s="11">
        <f t="shared" si="7"/>
        <v>7.3870829999999996</v>
      </c>
      <c r="I120" s="11">
        <f t="shared" si="8"/>
        <v>98.494440000000012</v>
      </c>
    </row>
    <row r="121" spans="1:9" ht="18" customHeight="1">
      <c r="A121" s="29" t="s">
        <v>715</v>
      </c>
      <c r="B121" s="7" t="s">
        <v>714</v>
      </c>
      <c r="C121" s="120">
        <v>3985200</v>
      </c>
      <c r="D121" s="261">
        <v>3985200</v>
      </c>
      <c r="E121" s="261">
        <v>546900</v>
      </c>
      <c r="F121" s="261">
        <v>0</v>
      </c>
      <c r="G121" s="262"/>
      <c r="H121" s="11">
        <f t="shared" si="7"/>
        <v>0</v>
      </c>
      <c r="I121" s="11">
        <f t="shared" si="8"/>
        <v>0</v>
      </c>
    </row>
    <row r="122" spans="1:9" ht="12" customHeight="1">
      <c r="A122" s="254" t="s">
        <v>51</v>
      </c>
      <c r="B122" s="24"/>
      <c r="C122" s="253">
        <f>SUM(C123:C124)</f>
        <v>28790310</v>
      </c>
      <c r="D122" s="253">
        <f>SUM(D123:D124)</f>
        <v>28790310</v>
      </c>
      <c r="E122" s="253">
        <f>SUM(E123:E124)</f>
        <v>13732547</v>
      </c>
      <c r="F122" s="253">
        <f>SUM(F123:F124)</f>
        <v>7503546.8399999999</v>
      </c>
      <c r="G122" s="253"/>
      <c r="H122" s="22">
        <f t="shared" si="7"/>
        <v>26.06275111313494</v>
      </c>
      <c r="I122" s="22">
        <f t="shared" si="8"/>
        <v>54.640605562828213</v>
      </c>
    </row>
    <row r="123" spans="1:9" ht="16.5" customHeight="1">
      <c r="A123" s="35" t="s">
        <v>566</v>
      </c>
      <c r="B123" s="39" t="s">
        <v>713</v>
      </c>
      <c r="C123" s="252">
        <v>24790310</v>
      </c>
      <c r="D123" s="261">
        <v>24790310</v>
      </c>
      <c r="E123" s="261">
        <v>11604218</v>
      </c>
      <c r="F123" s="261">
        <v>7503546.8399999999</v>
      </c>
      <c r="G123" s="252"/>
      <c r="H123" s="11">
        <f t="shared" si="7"/>
        <v>30.268063771691438</v>
      </c>
      <c r="I123" s="11">
        <f t="shared" si="8"/>
        <v>64.662236093806584</v>
      </c>
    </row>
    <row r="124" spans="1:9" ht="12" customHeight="1">
      <c r="A124" s="35" t="s">
        <v>59</v>
      </c>
      <c r="B124" s="39" t="s">
        <v>113</v>
      </c>
      <c r="C124" s="252">
        <v>4000000</v>
      </c>
      <c r="D124" s="261">
        <v>4000000</v>
      </c>
      <c r="E124" s="261">
        <v>2128329</v>
      </c>
      <c r="F124" s="261">
        <v>0</v>
      </c>
      <c r="G124" s="252"/>
      <c r="H124" s="11">
        <f t="shared" si="7"/>
        <v>0</v>
      </c>
      <c r="I124" s="11">
        <f t="shared" si="8"/>
        <v>0</v>
      </c>
    </row>
    <row r="125" spans="1:9" ht="12" customHeight="1">
      <c r="A125" s="254" t="s">
        <v>53</v>
      </c>
      <c r="B125" s="24"/>
      <c r="C125" s="253">
        <f>C126</f>
        <v>90000000</v>
      </c>
      <c r="D125" s="253">
        <f>D126</f>
        <v>90000000</v>
      </c>
      <c r="E125" s="253">
        <f>E126</f>
        <v>39000000</v>
      </c>
      <c r="F125" s="253">
        <f>F126</f>
        <v>39000000</v>
      </c>
      <c r="G125" s="253"/>
      <c r="H125" s="22">
        <f t="shared" si="7"/>
        <v>43.333333333333336</v>
      </c>
      <c r="I125" s="22">
        <f t="shared" si="8"/>
        <v>100</v>
      </c>
    </row>
    <row r="126" spans="1:9" ht="12" customHeight="1">
      <c r="A126" s="35" t="s">
        <v>88</v>
      </c>
      <c r="B126" s="45" t="s">
        <v>142</v>
      </c>
      <c r="C126" s="252">
        <v>90000000</v>
      </c>
      <c r="D126" s="260">
        <v>90000000</v>
      </c>
      <c r="E126" s="260">
        <v>39000000</v>
      </c>
      <c r="F126" s="260">
        <v>39000000</v>
      </c>
      <c r="G126" s="259"/>
      <c r="H126" s="11">
        <f t="shared" si="7"/>
        <v>43.333333333333336</v>
      </c>
      <c r="I126" s="11">
        <f t="shared" si="8"/>
        <v>100</v>
      </c>
    </row>
    <row r="127" spans="1:9" ht="12" customHeight="1">
      <c r="A127" s="254" t="s">
        <v>712</v>
      </c>
      <c r="B127" s="24"/>
      <c r="C127" s="253">
        <f>SUM(C128:C129)</f>
        <v>83414310</v>
      </c>
      <c r="D127" s="253">
        <f>SUM(D128:D129)</f>
        <v>83414310</v>
      </c>
      <c r="E127" s="253">
        <f>SUM(E128:E129)</f>
        <v>61058327.5</v>
      </c>
      <c r="F127" s="253">
        <f>SUM(F128:F129)</f>
        <v>61058327.5</v>
      </c>
      <c r="G127" s="253"/>
      <c r="H127" s="22">
        <f t="shared" si="7"/>
        <v>73.198864199679889</v>
      </c>
      <c r="I127" s="22">
        <f t="shared" si="8"/>
        <v>100</v>
      </c>
    </row>
    <row r="128" spans="1:9" ht="12" customHeight="1">
      <c r="A128" s="35" t="s">
        <v>59</v>
      </c>
      <c r="B128" s="7" t="s">
        <v>113</v>
      </c>
      <c r="C128" s="252">
        <v>4000000</v>
      </c>
      <c r="D128" s="258">
        <v>4000000</v>
      </c>
      <c r="E128" s="258">
        <v>4000000</v>
      </c>
      <c r="F128" s="258">
        <v>4000000</v>
      </c>
      <c r="G128" s="250"/>
      <c r="H128" s="11">
        <f t="shared" si="7"/>
        <v>100</v>
      </c>
      <c r="I128" s="11">
        <f t="shared" si="8"/>
        <v>100</v>
      </c>
    </row>
    <row r="129" spans="1:9" ht="12" customHeight="1">
      <c r="A129" s="35" t="s">
        <v>90</v>
      </c>
      <c r="B129" s="7" t="s">
        <v>711</v>
      </c>
      <c r="C129" s="252">
        <v>79414310</v>
      </c>
      <c r="D129" s="258">
        <v>79414310</v>
      </c>
      <c r="E129" s="258">
        <v>57058327.5</v>
      </c>
      <c r="F129" s="258">
        <v>57058327.5</v>
      </c>
      <c r="G129" s="250"/>
      <c r="H129" s="11">
        <f t="shared" si="7"/>
        <v>71.848924331143849</v>
      </c>
      <c r="I129" s="11">
        <f t="shared" si="8"/>
        <v>100</v>
      </c>
    </row>
    <row r="130" spans="1:9" ht="12" customHeight="1">
      <c r="A130" s="254" t="s">
        <v>710</v>
      </c>
      <c r="B130" s="24"/>
      <c r="C130" s="154">
        <f>SUM(C131)</f>
        <v>130000</v>
      </c>
      <c r="D130" s="154">
        <f>SUM(D131)</f>
        <v>130000</v>
      </c>
      <c r="E130" s="154">
        <f>SUM(E131)</f>
        <v>0</v>
      </c>
      <c r="F130" s="154">
        <f>SUM(F131)</f>
        <v>0</v>
      </c>
      <c r="G130" s="164">
        <f>SUM(G131:G141)</f>
        <v>0</v>
      </c>
      <c r="H130" s="22">
        <f t="shared" si="7"/>
        <v>0</v>
      </c>
      <c r="I130" s="22" t="str">
        <f t="shared" si="8"/>
        <v>n.a.</v>
      </c>
    </row>
    <row r="131" spans="1:9" ht="21" customHeight="1">
      <c r="A131" s="35" t="s">
        <v>75</v>
      </c>
      <c r="B131" s="7" t="s">
        <v>709</v>
      </c>
      <c r="C131" s="252">
        <v>130000</v>
      </c>
      <c r="D131" s="258">
        <v>130000</v>
      </c>
      <c r="E131" s="258">
        <v>0</v>
      </c>
      <c r="F131" s="258">
        <v>0</v>
      </c>
      <c r="G131" s="250"/>
      <c r="H131" s="11">
        <f t="shared" ref="H131:H147" si="9">IFERROR(+F131/D131*100,"n.a.")</f>
        <v>0</v>
      </c>
      <c r="I131" s="11" t="str">
        <f t="shared" si="8"/>
        <v>n.a.</v>
      </c>
    </row>
    <row r="132" spans="1:9" ht="12" customHeight="1">
      <c r="A132" s="254" t="s">
        <v>708</v>
      </c>
      <c r="B132" s="24"/>
      <c r="C132" s="154">
        <f>SUM(C133:C141)</f>
        <v>8097924.0000000009</v>
      </c>
      <c r="D132" s="154">
        <f>SUM(D133:D141)</f>
        <v>8097923.9600000009</v>
      </c>
      <c r="E132" s="154">
        <f>SUM(E133:E141)</f>
        <v>4048962.18</v>
      </c>
      <c r="F132" s="154">
        <f>SUM(F133:F141)</f>
        <v>1343227.0200000005</v>
      </c>
      <c r="G132" s="164">
        <f>SUM(G133:G141)</f>
        <v>0</v>
      </c>
      <c r="H132" s="22">
        <f t="shared" si="9"/>
        <v>16.587300975347766</v>
      </c>
      <c r="I132" s="22">
        <f t="shared" si="8"/>
        <v>33.174600312023671</v>
      </c>
    </row>
    <row r="133" spans="1:9" ht="16.5" customHeight="1">
      <c r="A133" s="35" t="s">
        <v>707</v>
      </c>
      <c r="B133" s="7" t="s">
        <v>706</v>
      </c>
      <c r="C133" s="252">
        <v>500000</v>
      </c>
      <c r="D133" s="258">
        <v>500000</v>
      </c>
      <c r="E133" s="258">
        <v>250000</v>
      </c>
      <c r="F133" s="258">
        <v>250000</v>
      </c>
      <c r="G133" s="250"/>
      <c r="H133" s="11">
        <f t="shared" si="9"/>
        <v>50</v>
      </c>
      <c r="I133" s="11">
        <f t="shared" si="8"/>
        <v>100</v>
      </c>
    </row>
    <row r="134" spans="1:9" ht="12" customHeight="1">
      <c r="A134" s="35" t="s">
        <v>705</v>
      </c>
      <c r="B134" s="7" t="s">
        <v>704</v>
      </c>
      <c r="C134" s="252">
        <v>999999.99999999965</v>
      </c>
      <c r="D134" s="258">
        <v>1000000.0100000005</v>
      </c>
      <c r="E134" s="258">
        <v>499999.94000000018</v>
      </c>
      <c r="F134" s="258">
        <v>495368.00000000035</v>
      </c>
      <c r="G134" s="250"/>
      <c r="H134" s="11">
        <f t="shared" si="9"/>
        <v>49.536799504632015</v>
      </c>
      <c r="I134" s="11">
        <f t="shared" si="8"/>
        <v>99.073611888833454</v>
      </c>
    </row>
    <row r="135" spans="1:9" ht="12" customHeight="1">
      <c r="A135" s="35" t="s">
        <v>703</v>
      </c>
      <c r="B135" s="7" t="s">
        <v>702</v>
      </c>
      <c r="C135" s="252">
        <v>2500000</v>
      </c>
      <c r="D135" s="258">
        <v>2500000.0099999988</v>
      </c>
      <c r="E135" s="258">
        <v>1249999.9999999995</v>
      </c>
      <c r="F135" s="258">
        <v>247795.00000000009</v>
      </c>
      <c r="G135" s="250"/>
      <c r="H135" s="11">
        <f t="shared" si="9"/>
        <v>9.9117999603528091</v>
      </c>
      <c r="I135" s="11">
        <f t="shared" si="8"/>
        <v>19.823600000000013</v>
      </c>
    </row>
    <row r="136" spans="1:9" ht="16.5" customHeight="1">
      <c r="A136" s="35" t="s">
        <v>701</v>
      </c>
      <c r="B136" s="7" t="s">
        <v>700</v>
      </c>
      <c r="C136" s="252">
        <v>1000000.0000000006</v>
      </c>
      <c r="D136" s="258">
        <v>999999.92000000144</v>
      </c>
      <c r="E136" s="258">
        <v>499999.93000000069</v>
      </c>
      <c r="F136" s="258">
        <v>135888.98000000001</v>
      </c>
      <c r="G136" s="250"/>
      <c r="H136" s="11">
        <f t="shared" si="9"/>
        <v>13.588899087111908</v>
      </c>
      <c r="I136" s="11">
        <f t="shared" ref="I136:I147" si="10">IFERROR(+F136/E136*100,"n.a.")</f>
        <v>27.17779980489194</v>
      </c>
    </row>
    <row r="137" spans="1:9" ht="12" customHeight="1">
      <c r="A137" s="35" t="s">
        <v>699</v>
      </c>
      <c r="B137" s="7" t="s">
        <v>401</v>
      </c>
      <c r="C137" s="252">
        <v>471000</v>
      </c>
      <c r="D137" s="258">
        <v>471000</v>
      </c>
      <c r="E137" s="258">
        <v>235500</v>
      </c>
      <c r="F137" s="258">
        <v>20675.010000000002</v>
      </c>
      <c r="G137" s="250"/>
      <c r="H137" s="11">
        <f t="shared" si="9"/>
        <v>4.3895987261146496</v>
      </c>
      <c r="I137" s="11">
        <f t="shared" si="10"/>
        <v>8.7791974522292993</v>
      </c>
    </row>
    <row r="138" spans="1:9" ht="12" customHeight="1">
      <c r="A138" s="35" t="s">
        <v>59</v>
      </c>
      <c r="B138" s="7" t="s">
        <v>113</v>
      </c>
      <c r="C138" s="252">
        <v>880000</v>
      </c>
      <c r="D138" s="258">
        <v>880000</v>
      </c>
      <c r="E138" s="258">
        <v>440000</v>
      </c>
      <c r="F138" s="258">
        <v>129500.00999999998</v>
      </c>
      <c r="G138" s="250"/>
      <c r="H138" s="11">
        <f t="shared" si="9"/>
        <v>14.715910227272724</v>
      </c>
      <c r="I138" s="11">
        <f t="shared" si="10"/>
        <v>29.431820454545448</v>
      </c>
    </row>
    <row r="139" spans="1:9" ht="12" customHeight="1">
      <c r="A139" s="35" t="s">
        <v>60</v>
      </c>
      <c r="B139" s="7" t="s">
        <v>144</v>
      </c>
      <c r="C139" s="252">
        <v>21923.999999999982</v>
      </c>
      <c r="D139" s="258">
        <v>21924.000000000018</v>
      </c>
      <c r="E139" s="258">
        <v>10962.179999999997</v>
      </c>
      <c r="F139" s="258">
        <v>0</v>
      </c>
      <c r="G139" s="250"/>
      <c r="H139" s="11">
        <f t="shared" si="9"/>
        <v>0</v>
      </c>
      <c r="I139" s="11">
        <f t="shared" si="10"/>
        <v>0</v>
      </c>
    </row>
    <row r="140" spans="1:9" ht="18" customHeight="1">
      <c r="A140" s="35" t="s">
        <v>698</v>
      </c>
      <c r="B140" s="7" t="s">
        <v>697</v>
      </c>
      <c r="C140" s="252">
        <v>1000000.0000000008</v>
      </c>
      <c r="D140" s="258">
        <v>1000000.0199999993</v>
      </c>
      <c r="E140" s="258">
        <v>500000.1299999996</v>
      </c>
      <c r="F140" s="258">
        <v>14000.02</v>
      </c>
      <c r="G140" s="250"/>
      <c r="H140" s="11">
        <f t="shared" si="9"/>
        <v>1.4000019719999617</v>
      </c>
      <c r="I140" s="11">
        <f t="shared" si="10"/>
        <v>2.8000032719991514</v>
      </c>
    </row>
    <row r="141" spans="1:9" ht="12" customHeight="1">
      <c r="A141" s="35" t="s">
        <v>696</v>
      </c>
      <c r="B141" s="7" t="s">
        <v>695</v>
      </c>
      <c r="C141" s="252">
        <v>725000</v>
      </c>
      <c r="D141" s="258">
        <v>725000</v>
      </c>
      <c r="E141" s="258">
        <v>362500</v>
      </c>
      <c r="F141" s="258">
        <v>50000</v>
      </c>
      <c r="G141" s="250"/>
      <c r="H141" s="11">
        <f t="shared" si="9"/>
        <v>6.8965517241379306</v>
      </c>
      <c r="I141" s="11">
        <f t="shared" si="10"/>
        <v>13.793103448275861</v>
      </c>
    </row>
    <row r="142" spans="1:9" ht="12" customHeight="1">
      <c r="A142" s="254" t="s">
        <v>694</v>
      </c>
      <c r="B142" s="24"/>
      <c r="C142" s="253">
        <f>SUM(C143:C144)</f>
        <v>15603598695</v>
      </c>
      <c r="D142" s="253">
        <f>SUM(D143:D144)</f>
        <v>15554396275.37001</v>
      </c>
      <c r="E142" s="253">
        <f>SUM(E143:E144)</f>
        <v>7586997761.8600006</v>
      </c>
      <c r="F142" s="253">
        <f>SUM(F143:F144)</f>
        <v>7646602046.0300016</v>
      </c>
      <c r="G142" s="253"/>
      <c r="H142" s="257">
        <f t="shared" si="9"/>
        <v>49.160391124522143</v>
      </c>
      <c r="I142" s="257">
        <f t="shared" si="10"/>
        <v>100.78561093651079</v>
      </c>
    </row>
    <row r="143" spans="1:9" ht="12" customHeight="1">
      <c r="A143" s="35" t="s">
        <v>679</v>
      </c>
      <c r="B143" s="45" t="s">
        <v>693</v>
      </c>
      <c r="C143" s="252">
        <v>9649702353</v>
      </c>
      <c r="D143" s="251">
        <v>9551352771.400013</v>
      </c>
      <c r="E143" s="251">
        <v>4748278021.9000025</v>
      </c>
      <c r="F143" s="251">
        <v>4541446719.6000004</v>
      </c>
      <c r="G143" s="255"/>
      <c r="H143" s="11">
        <f t="shared" si="9"/>
        <v>47.54768071386318</v>
      </c>
      <c r="I143" s="11">
        <f t="shared" si="10"/>
        <v>95.644077677295741</v>
      </c>
    </row>
    <row r="144" spans="1:9" ht="12" customHeight="1">
      <c r="A144" s="256" t="s">
        <v>586</v>
      </c>
      <c r="B144" s="281" t="s">
        <v>584</v>
      </c>
      <c r="C144" s="252">
        <v>5953896342</v>
      </c>
      <c r="D144" s="251">
        <v>6003043503.9699974</v>
      </c>
      <c r="E144" s="251">
        <v>2838719739.9599981</v>
      </c>
      <c r="F144" s="251">
        <v>3105155326.4300013</v>
      </c>
      <c r="G144" s="255"/>
      <c r="H144" s="11">
        <f t="shared" si="9"/>
        <v>51.726350548292153</v>
      </c>
      <c r="I144" s="11">
        <f t="shared" si="10"/>
        <v>109.38576579855528</v>
      </c>
    </row>
    <row r="145" spans="1:9" ht="12" customHeight="1">
      <c r="A145" s="254" t="s">
        <v>692</v>
      </c>
      <c r="B145" s="24"/>
      <c r="C145" s="253">
        <f>SUM(C146,C147)</f>
        <v>209842669.99999997</v>
      </c>
      <c r="D145" s="253">
        <f>SUM(D146,D147)</f>
        <v>210368034</v>
      </c>
      <c r="E145" s="253">
        <f>SUM(E146,E147)</f>
        <v>126193207</v>
      </c>
      <c r="F145" s="253">
        <f>SUM(F146,F147)</f>
        <v>105746867</v>
      </c>
      <c r="G145" s="253"/>
      <c r="H145" s="22">
        <f t="shared" si="9"/>
        <v>50.267554908080761</v>
      </c>
      <c r="I145" s="22">
        <f t="shared" si="10"/>
        <v>83.797590626252955</v>
      </c>
    </row>
    <row r="146" spans="1:9" ht="12" customHeight="1">
      <c r="A146" s="35" t="s">
        <v>452</v>
      </c>
      <c r="B146" s="45" t="s">
        <v>691</v>
      </c>
      <c r="C146" s="252">
        <v>186925880</v>
      </c>
      <c r="D146" s="251">
        <v>183498927</v>
      </c>
      <c r="E146" s="251">
        <v>99324100</v>
      </c>
      <c r="F146" s="251">
        <v>78877760</v>
      </c>
      <c r="G146" s="250"/>
      <c r="H146" s="11">
        <f t="shared" si="9"/>
        <v>42.985406666710375</v>
      </c>
      <c r="I146" s="11">
        <f t="shared" si="10"/>
        <v>79.41452275933031</v>
      </c>
    </row>
    <row r="147" spans="1:9" ht="12" customHeight="1" thickBot="1">
      <c r="A147" s="32" t="s">
        <v>690</v>
      </c>
      <c r="B147" s="249" t="s">
        <v>689</v>
      </c>
      <c r="C147" s="248">
        <v>22916789.999999978</v>
      </c>
      <c r="D147" s="247">
        <v>26869107</v>
      </c>
      <c r="E147" s="247">
        <v>26869107</v>
      </c>
      <c r="F147" s="247">
        <v>26869107</v>
      </c>
      <c r="G147" s="246"/>
      <c r="H147" s="16">
        <f t="shared" si="9"/>
        <v>100</v>
      </c>
      <c r="I147" s="16">
        <f t="shared" si="10"/>
        <v>100</v>
      </c>
    </row>
    <row r="148" spans="1:9" ht="143.25" customHeight="1">
      <c r="A148" s="353" t="s">
        <v>923</v>
      </c>
      <c r="B148" s="353"/>
      <c r="C148" s="353"/>
      <c r="D148" s="353"/>
      <c r="E148" s="353"/>
      <c r="F148" s="353"/>
      <c r="G148" s="353"/>
      <c r="H148" s="353"/>
      <c r="I148" s="353"/>
    </row>
    <row r="149" spans="1:9" ht="15.75">
      <c r="A149" s="245"/>
    </row>
    <row r="150" spans="1:9">
      <c r="F150" s="244"/>
      <c r="G150" s="243"/>
    </row>
    <row r="151" spans="1:9" ht="15.75">
      <c r="B151" s="240"/>
      <c r="D151" s="244"/>
      <c r="E151" s="244"/>
      <c r="F151" s="244"/>
      <c r="G151" s="243"/>
    </row>
    <row r="152" spans="1:9" ht="15.75">
      <c r="B152" s="240"/>
      <c r="C152" s="239"/>
      <c r="D152" s="242"/>
      <c r="E152" s="242"/>
      <c r="F152" s="241"/>
      <c r="G152" s="233"/>
      <c r="H152" s="233"/>
      <c r="I152" s="233"/>
    </row>
    <row r="153" spans="1:9" ht="15.75">
      <c r="B153" s="240"/>
      <c r="C153" s="239"/>
      <c r="D153" s="239"/>
      <c r="E153" s="239"/>
      <c r="F153" s="239"/>
      <c r="G153" s="233"/>
      <c r="H153" s="233"/>
      <c r="I153" s="233"/>
    </row>
  </sheetData>
  <mergeCells count="10">
    <mergeCell ref="A148:I148"/>
    <mergeCell ref="A1:B1"/>
    <mergeCell ref="A3:I3"/>
    <mergeCell ref="A4:A7"/>
    <mergeCell ref="B4:B7"/>
    <mergeCell ref="E4:F4"/>
    <mergeCell ref="H4:I5"/>
    <mergeCell ref="C5:C6"/>
    <mergeCell ref="D5:D6"/>
    <mergeCell ref="E5:E6"/>
  </mergeCells>
  <pageMargins left="0" right="0" top="0" bottom="0" header="0.31496062992125984" footer="0.39370078740157483"/>
  <pageSetup scale="90"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showGridLines="0" zoomScale="150" zoomScaleNormal="150" zoomScaleSheetLayoutView="55" workbookViewId="0">
      <selection sqref="A1:B1"/>
    </sheetView>
  </sheetViews>
  <sheetFormatPr baseColWidth="10" defaultColWidth="11.42578125" defaultRowHeight="12.75"/>
  <cols>
    <col min="1" max="1" width="4.85546875" style="85" customWidth="1"/>
    <col min="2" max="2" width="47.85546875" style="84" customWidth="1"/>
    <col min="3" max="3" width="13.7109375" style="83" customWidth="1"/>
    <col min="4" max="6" width="13.7109375" style="82" customWidth="1"/>
    <col min="7" max="7" width="0.85546875" style="81" customWidth="1"/>
    <col min="8" max="9" width="12.7109375" style="81" customWidth="1"/>
    <col min="10" max="10" width="18.28515625" style="81" bestFit="1" customWidth="1"/>
    <col min="11" max="16384" width="11.42578125" style="81"/>
  </cols>
  <sheetData>
    <row r="1" spans="1:13" s="84" customFormat="1" ht="42" customHeight="1">
      <c r="A1" s="365" t="s">
        <v>0</v>
      </c>
      <c r="B1" s="365"/>
      <c r="C1" s="115" t="s">
        <v>365</v>
      </c>
      <c r="D1" s="112"/>
      <c r="E1" s="83"/>
      <c r="F1" s="83"/>
      <c r="K1" s="114"/>
    </row>
    <row r="2" spans="1:13" s="84" customFormat="1" ht="13.5" customHeight="1">
      <c r="A2" s="113"/>
      <c r="B2" s="113"/>
      <c r="C2" s="112"/>
      <c r="D2" s="112"/>
      <c r="E2" s="83"/>
      <c r="F2" s="83"/>
    </row>
    <row r="3" spans="1:13" s="411" customFormat="1" ht="57.75" customHeight="1">
      <c r="A3" s="341" t="s">
        <v>931</v>
      </c>
      <c r="B3" s="341"/>
      <c r="C3" s="341"/>
      <c r="D3" s="341"/>
      <c r="E3" s="341"/>
      <c r="F3" s="341"/>
      <c r="G3" s="341"/>
      <c r="H3" s="341"/>
      <c r="I3" s="341"/>
    </row>
    <row r="4" spans="1:13" s="84" customFormat="1" ht="12.75" customHeight="1">
      <c r="A4" s="356" t="s">
        <v>6</v>
      </c>
      <c r="B4" s="356" t="s">
        <v>54</v>
      </c>
      <c r="C4" s="111"/>
      <c r="D4" s="111"/>
      <c r="E4" s="345" t="s">
        <v>1</v>
      </c>
      <c r="F4" s="345"/>
      <c r="G4" s="37"/>
      <c r="H4" s="344" t="s">
        <v>5</v>
      </c>
      <c r="I4" s="344"/>
    </row>
    <row r="5" spans="1:13" s="84" customFormat="1" ht="12.75" customHeight="1">
      <c r="A5" s="356"/>
      <c r="B5" s="356"/>
      <c r="C5" s="347" t="s">
        <v>2</v>
      </c>
      <c r="D5" s="347" t="s">
        <v>3</v>
      </c>
      <c r="E5" s="347" t="s">
        <v>4</v>
      </c>
      <c r="F5" s="215" t="s">
        <v>55</v>
      </c>
      <c r="G5" s="38"/>
      <c r="H5" s="345"/>
      <c r="I5" s="345"/>
    </row>
    <row r="6" spans="1:13" s="84" customFormat="1" ht="18" customHeight="1">
      <c r="A6" s="356"/>
      <c r="B6" s="356"/>
      <c r="C6" s="347"/>
      <c r="D6" s="347"/>
      <c r="E6" s="347"/>
      <c r="F6" s="37" t="s">
        <v>152</v>
      </c>
      <c r="G6" s="37"/>
      <c r="H6" s="38" t="s">
        <v>3</v>
      </c>
      <c r="I6" s="38" t="s">
        <v>7</v>
      </c>
    </row>
    <row r="7" spans="1:13" s="84" customFormat="1" ht="12.75" customHeight="1">
      <c r="A7" s="357"/>
      <c r="B7" s="357"/>
      <c r="C7" s="25" t="s">
        <v>8</v>
      </c>
      <c r="D7" s="25" t="s">
        <v>9</v>
      </c>
      <c r="E7" s="25" t="s">
        <v>10</v>
      </c>
      <c r="F7" s="26" t="s">
        <v>11</v>
      </c>
      <c r="G7" s="26"/>
      <c r="H7" s="26" t="s">
        <v>917</v>
      </c>
      <c r="I7" s="26" t="s">
        <v>918</v>
      </c>
    </row>
    <row r="8" spans="1:13">
      <c r="A8" s="364" t="s">
        <v>364</v>
      </c>
      <c r="B8" s="364"/>
      <c r="C8" s="110">
        <f>+C9+C11+C13+C18+C30+C32+C34+C44+C46+C49</f>
        <v>52110473838.352737</v>
      </c>
      <c r="D8" s="110">
        <f>+D9+D11+D13+D18+D30+D32+D34+D44+D46+D49</f>
        <v>50970027635.577507</v>
      </c>
      <c r="E8" s="110">
        <f>+E9+E11+E13+E18+E30+E32+E34+E44+E46+E49</f>
        <v>25226127363.661079</v>
      </c>
      <c r="F8" s="110">
        <f>+F9+F11+F13+F18+F30+F32+F34+F44+F46+F49</f>
        <v>25158258112.694382</v>
      </c>
      <c r="G8" s="110">
        <f>+G9+G11+G13+G18+G30+G32+G34+G44+G46+G49</f>
        <v>0</v>
      </c>
      <c r="H8" s="109">
        <f t="shared" ref="H8:H50" si="0">IFERROR(+F8/D8*100,"n.a.")</f>
        <v>49.358925783932094</v>
      </c>
      <c r="I8" s="109">
        <f t="shared" ref="I8:I50" si="1">IFERROR(+F8/E8*100,"n.a.")</f>
        <v>99.730956519848291</v>
      </c>
      <c r="J8" s="108"/>
      <c r="K8" s="87"/>
      <c r="M8" s="86"/>
    </row>
    <row r="9" spans="1:13">
      <c r="A9" s="363" t="s">
        <v>145</v>
      </c>
      <c r="B9" s="363"/>
      <c r="C9" s="96">
        <f>+C10</f>
        <v>150946296</v>
      </c>
      <c r="D9" s="96">
        <f>+D10</f>
        <v>160431590.99999997</v>
      </c>
      <c r="E9" s="96">
        <f>+E10</f>
        <v>60204789.050000004</v>
      </c>
      <c r="F9" s="96">
        <f>+F10</f>
        <v>60204789.050000004</v>
      </c>
      <c r="G9" s="96">
        <f>+G10</f>
        <v>0</v>
      </c>
      <c r="H9" s="94">
        <f t="shared" si="0"/>
        <v>37.526766813650816</v>
      </c>
      <c r="I9" s="94">
        <f t="shared" si="1"/>
        <v>100</v>
      </c>
      <c r="J9" s="101"/>
      <c r="K9" s="87"/>
      <c r="M9" s="86"/>
    </row>
    <row r="10" spans="1:13">
      <c r="A10" s="107"/>
      <c r="B10" s="107" t="s">
        <v>363</v>
      </c>
      <c r="C10" s="106">
        <v>150946296</v>
      </c>
      <c r="D10" s="106">
        <v>160431590.99999997</v>
      </c>
      <c r="E10" s="106">
        <v>60204789.050000004</v>
      </c>
      <c r="F10" s="106">
        <v>60204789.050000004</v>
      </c>
      <c r="G10" s="106"/>
      <c r="H10" s="97">
        <f t="shared" si="0"/>
        <v>37.526766813650816</v>
      </c>
      <c r="I10" s="97">
        <f t="shared" si="1"/>
        <v>100</v>
      </c>
      <c r="K10" s="87"/>
      <c r="M10" s="86"/>
    </row>
    <row r="11" spans="1:13">
      <c r="A11" s="363" t="s">
        <v>362</v>
      </c>
      <c r="B11" s="363"/>
      <c r="C11" s="96">
        <f>+C12</f>
        <v>225700000</v>
      </c>
      <c r="D11" s="96">
        <f>+D12</f>
        <v>315108818.62</v>
      </c>
      <c r="E11" s="96">
        <f>+E12</f>
        <v>222943597.12</v>
      </c>
      <c r="F11" s="96">
        <f>+F12</f>
        <v>222419886.25999999</v>
      </c>
      <c r="G11" s="96"/>
      <c r="H11" s="94">
        <f t="shared" si="0"/>
        <v>70.585103658499435</v>
      </c>
      <c r="I11" s="94">
        <f t="shared" si="1"/>
        <v>99.765092666142763</v>
      </c>
      <c r="K11" s="87"/>
      <c r="M11" s="86"/>
    </row>
    <row r="12" spans="1:13">
      <c r="A12" s="100"/>
      <c r="B12" s="99" t="s">
        <v>361</v>
      </c>
      <c r="C12" s="106">
        <v>225700000</v>
      </c>
      <c r="D12" s="106">
        <v>315108818.62</v>
      </c>
      <c r="E12" s="106">
        <v>222943597.12</v>
      </c>
      <c r="F12" s="106">
        <v>222419886.25999999</v>
      </c>
      <c r="G12" s="98"/>
      <c r="H12" s="97">
        <f t="shared" si="0"/>
        <v>70.585103658499435</v>
      </c>
      <c r="I12" s="97">
        <f t="shared" si="1"/>
        <v>99.765092666142763</v>
      </c>
      <c r="K12" s="87"/>
      <c r="M12" s="86"/>
    </row>
    <row r="13" spans="1:13">
      <c r="A13" s="363" t="s">
        <v>360</v>
      </c>
      <c r="B13" s="363"/>
      <c r="C13" s="96">
        <f>SUM(C14:C17)</f>
        <v>1800472652.8000004</v>
      </c>
      <c r="D13" s="96">
        <f>SUM(D14:D17)</f>
        <v>1461662733.6890159</v>
      </c>
      <c r="E13" s="96">
        <f>SUM(E14:E17)</f>
        <v>940306247.52466917</v>
      </c>
      <c r="F13" s="96">
        <f>SUM(F14:F17)</f>
        <v>940306247.52466917</v>
      </c>
      <c r="G13" s="96"/>
      <c r="H13" s="94">
        <f t="shared" si="0"/>
        <v>64.331273272013874</v>
      </c>
      <c r="I13" s="94">
        <f t="shared" si="1"/>
        <v>100</v>
      </c>
      <c r="K13" s="87"/>
      <c r="M13" s="86"/>
    </row>
    <row r="14" spans="1:13">
      <c r="A14" s="100"/>
      <c r="B14" s="99" t="s">
        <v>359</v>
      </c>
      <c r="C14" s="98">
        <v>10000000</v>
      </c>
      <c r="D14" s="98">
        <v>9495713.8000000007</v>
      </c>
      <c r="E14" s="98">
        <v>871896.7</v>
      </c>
      <c r="F14" s="98">
        <v>871896.7</v>
      </c>
      <c r="G14" s="98"/>
      <c r="H14" s="97">
        <f t="shared" si="0"/>
        <v>9.1820027263247965</v>
      </c>
      <c r="I14" s="97">
        <f t="shared" si="1"/>
        <v>100</v>
      </c>
      <c r="K14" s="87"/>
      <c r="M14" s="86"/>
    </row>
    <row r="15" spans="1:13">
      <c r="A15" s="100"/>
      <c r="B15" s="99" t="s">
        <v>358</v>
      </c>
      <c r="C15" s="98">
        <v>338662944</v>
      </c>
      <c r="D15" s="98">
        <v>174386784.63</v>
      </c>
      <c r="E15" s="98">
        <v>134433516.21000001</v>
      </c>
      <c r="F15" s="98">
        <v>134433516.21000001</v>
      </c>
      <c r="G15" s="98"/>
      <c r="H15" s="97">
        <f t="shared" si="0"/>
        <v>77.089279726804037</v>
      </c>
      <c r="I15" s="97">
        <f t="shared" si="1"/>
        <v>100</v>
      </c>
      <c r="K15" s="87"/>
      <c r="M15" s="86"/>
    </row>
    <row r="16" spans="1:13">
      <c r="A16" s="100"/>
      <c r="B16" s="105" t="s">
        <v>24</v>
      </c>
      <c r="C16" s="104">
        <v>1185681213.0000005</v>
      </c>
      <c r="D16" s="98">
        <v>1109261545.4600158</v>
      </c>
      <c r="E16" s="98">
        <v>692871171.84466922</v>
      </c>
      <c r="F16" s="98">
        <v>692871171.84466922</v>
      </c>
      <c r="G16" s="98"/>
      <c r="H16" s="97">
        <f t="shared" si="0"/>
        <v>62.462380912820016</v>
      </c>
      <c r="I16" s="97">
        <f t="shared" si="1"/>
        <v>100</v>
      </c>
      <c r="K16" s="87"/>
      <c r="M16" s="86"/>
    </row>
    <row r="17" spans="1:13">
      <c r="A17" s="100"/>
      <c r="B17" s="105" t="s">
        <v>925</v>
      </c>
      <c r="C17" s="104">
        <v>266128495.80000001</v>
      </c>
      <c r="D17" s="98">
        <v>168518689.79900002</v>
      </c>
      <c r="E17" s="98">
        <v>112129662.76999998</v>
      </c>
      <c r="F17" s="98">
        <v>112129662.76999998</v>
      </c>
      <c r="G17" s="98"/>
      <c r="H17" s="97">
        <f t="shared" si="0"/>
        <v>66.538413575219565</v>
      </c>
      <c r="I17" s="97">
        <f t="shared" si="1"/>
        <v>100</v>
      </c>
      <c r="K17" s="87"/>
      <c r="M17" s="86"/>
    </row>
    <row r="18" spans="1:13">
      <c r="A18" s="363" t="s">
        <v>357</v>
      </c>
      <c r="B18" s="363"/>
      <c r="C18" s="96">
        <f>SUM(C19:C29)</f>
        <v>6381617455.3000011</v>
      </c>
      <c r="D18" s="96">
        <f>SUM(D19:D29)</f>
        <v>5496411020.9615002</v>
      </c>
      <c r="E18" s="96">
        <f>SUM(E19:E29)</f>
        <v>2232042367.9186001</v>
      </c>
      <c r="F18" s="96">
        <f>SUM(F19:F29)</f>
        <v>2205262787.3018999</v>
      </c>
      <c r="G18" s="96"/>
      <c r="H18" s="94">
        <f t="shared" si="0"/>
        <v>40.121868231683443</v>
      </c>
      <c r="I18" s="94">
        <f t="shared" si="1"/>
        <v>98.800220775303998</v>
      </c>
      <c r="J18" s="101"/>
      <c r="K18" s="87"/>
      <c r="M18" s="86"/>
    </row>
    <row r="19" spans="1:13">
      <c r="A19" s="102"/>
      <c r="B19" s="99" t="s">
        <v>356</v>
      </c>
      <c r="C19" s="104">
        <v>540824515</v>
      </c>
      <c r="D19" s="104">
        <v>515636488.13000005</v>
      </c>
      <c r="E19" s="104">
        <v>222027195.62999994</v>
      </c>
      <c r="F19" s="104">
        <v>218625136.98999995</v>
      </c>
      <c r="G19" s="98"/>
      <c r="H19" s="97">
        <f t="shared" si="0"/>
        <v>42.399081915801332</v>
      </c>
      <c r="I19" s="97">
        <f t="shared" si="1"/>
        <v>98.467728860716065</v>
      </c>
      <c r="K19" s="87"/>
      <c r="M19" s="86"/>
    </row>
    <row r="20" spans="1:13">
      <c r="A20" s="102"/>
      <c r="B20" s="99" t="s">
        <v>355</v>
      </c>
      <c r="C20" s="98">
        <v>49360919</v>
      </c>
      <c r="D20" s="104">
        <v>52377418.839999996</v>
      </c>
      <c r="E20" s="104">
        <v>20758699.920000002</v>
      </c>
      <c r="F20" s="104">
        <v>20489848.500000004</v>
      </c>
      <c r="G20" s="98"/>
      <c r="H20" s="97">
        <f t="shared" si="0"/>
        <v>39.119622451406784</v>
      </c>
      <c r="I20" s="97">
        <f t="shared" si="1"/>
        <v>98.704873517917306</v>
      </c>
      <c r="K20" s="87"/>
      <c r="M20" s="86"/>
    </row>
    <row r="21" spans="1:13">
      <c r="A21" s="102"/>
      <c r="B21" s="99" t="s">
        <v>354</v>
      </c>
      <c r="C21" s="98">
        <v>423266489</v>
      </c>
      <c r="D21" s="104">
        <v>391243082.87</v>
      </c>
      <c r="E21" s="104">
        <v>173184862.66</v>
      </c>
      <c r="F21" s="104">
        <v>160685200.99000001</v>
      </c>
      <c r="G21" s="98"/>
      <c r="H21" s="97">
        <f t="shared" si="0"/>
        <v>41.070426040833432</v>
      </c>
      <c r="I21" s="97">
        <f t="shared" si="1"/>
        <v>92.782474473799965</v>
      </c>
      <c r="K21" s="87"/>
      <c r="M21" s="86"/>
    </row>
    <row r="22" spans="1:13">
      <c r="A22" s="102"/>
      <c r="B22" s="99" t="s">
        <v>353</v>
      </c>
      <c r="C22" s="98">
        <v>93634619.75999999</v>
      </c>
      <c r="D22" s="104">
        <v>94001779.475999996</v>
      </c>
      <c r="E22" s="104">
        <v>24165311.4846</v>
      </c>
      <c r="F22" s="104">
        <v>24112936.881000001</v>
      </c>
      <c r="G22" s="98"/>
      <c r="H22" s="97">
        <f t="shared" si="0"/>
        <v>25.651574912107257</v>
      </c>
      <c r="I22" s="97">
        <f t="shared" si="1"/>
        <v>99.783265348624312</v>
      </c>
      <c r="K22" s="87"/>
      <c r="M22" s="86"/>
    </row>
    <row r="23" spans="1:13">
      <c r="A23" s="102"/>
      <c r="B23" s="99" t="s">
        <v>352</v>
      </c>
      <c r="C23" s="98">
        <v>40541451</v>
      </c>
      <c r="D23" s="104">
        <v>47138488.000000007</v>
      </c>
      <c r="E23" s="104">
        <v>6195556.2200000007</v>
      </c>
      <c r="F23" s="104">
        <v>6193108.5299999993</v>
      </c>
      <c r="G23" s="98"/>
      <c r="H23" s="97">
        <f t="shared" si="0"/>
        <v>13.138114506345639</v>
      </c>
      <c r="I23" s="97">
        <f t="shared" si="1"/>
        <v>99.960492812701787</v>
      </c>
      <c r="K23" s="87"/>
      <c r="M23" s="86"/>
    </row>
    <row r="24" spans="1:13">
      <c r="A24" s="102"/>
      <c r="B24" s="99" t="s">
        <v>351</v>
      </c>
      <c r="C24" s="98">
        <v>182890128</v>
      </c>
      <c r="D24" s="104">
        <v>132496313.79000005</v>
      </c>
      <c r="E24" s="104">
        <v>7617863.3799999999</v>
      </c>
      <c r="F24" s="104">
        <v>7523833.4100000001</v>
      </c>
      <c r="G24" s="98"/>
      <c r="H24" s="97">
        <f t="shared" si="0"/>
        <v>5.6785228168120172</v>
      </c>
      <c r="I24" s="97">
        <f t="shared" si="1"/>
        <v>98.765664789330998</v>
      </c>
      <c r="K24" s="87"/>
      <c r="M24" s="86"/>
    </row>
    <row r="25" spans="1:13">
      <c r="A25" s="102"/>
      <c r="B25" s="99" t="s">
        <v>45</v>
      </c>
      <c r="C25" s="98">
        <v>325860015</v>
      </c>
      <c r="D25" s="104">
        <v>171905923.81</v>
      </c>
      <c r="E25" s="104">
        <v>81375578.659999996</v>
      </c>
      <c r="F25" s="104">
        <v>79786928.939999998</v>
      </c>
      <c r="G25" s="98"/>
      <c r="H25" s="97">
        <f t="shared" si="0"/>
        <v>46.413135261228668</v>
      </c>
      <c r="I25" s="97">
        <f t="shared" si="1"/>
        <v>98.047756162032812</v>
      </c>
      <c r="K25" s="87"/>
      <c r="M25" s="86"/>
    </row>
    <row r="26" spans="1:13">
      <c r="A26" s="102"/>
      <c r="B26" s="99" t="s">
        <v>350</v>
      </c>
      <c r="C26" s="98">
        <v>135541741</v>
      </c>
      <c r="D26" s="104">
        <v>139921741</v>
      </c>
      <c r="E26" s="104">
        <v>13904414.120000003</v>
      </c>
      <c r="F26" s="104">
        <v>13885431.660000002</v>
      </c>
      <c r="G26" s="98"/>
      <c r="H26" s="97">
        <f t="shared" si="0"/>
        <v>9.923712755975501</v>
      </c>
      <c r="I26" s="97">
        <f t="shared" si="1"/>
        <v>99.863478893564491</v>
      </c>
      <c r="J26" s="88"/>
      <c r="K26" s="87"/>
      <c r="M26" s="86"/>
    </row>
    <row r="27" spans="1:13">
      <c r="A27" s="102"/>
      <c r="B27" s="99" t="s">
        <v>926</v>
      </c>
      <c r="C27" s="98">
        <v>2605086400</v>
      </c>
      <c r="D27" s="104">
        <v>1998336400</v>
      </c>
      <c r="E27" s="104">
        <v>801883323.46999991</v>
      </c>
      <c r="F27" s="104">
        <v>801883323.46999991</v>
      </c>
      <c r="G27" s="98"/>
      <c r="H27" s="97">
        <f t="shared" si="0"/>
        <v>40.12754426481947</v>
      </c>
      <c r="I27" s="97">
        <f t="shared" si="1"/>
        <v>100</v>
      </c>
      <c r="K27" s="87"/>
      <c r="M27" s="86"/>
    </row>
    <row r="28" spans="1:13">
      <c r="A28" s="102"/>
      <c r="B28" s="99" t="s">
        <v>349</v>
      </c>
      <c r="C28" s="98">
        <v>824717955</v>
      </c>
      <c r="D28" s="104">
        <v>834036912.33999968</v>
      </c>
      <c r="E28" s="104">
        <v>391275232.5399999</v>
      </c>
      <c r="F28" s="104">
        <v>382468737.08000004</v>
      </c>
      <c r="G28" s="98"/>
      <c r="H28" s="97">
        <f t="shared" si="0"/>
        <v>45.857531174122016</v>
      </c>
      <c r="I28" s="97">
        <f t="shared" si="1"/>
        <v>97.749283694029984</v>
      </c>
      <c r="K28" s="87"/>
      <c r="M28" s="86"/>
    </row>
    <row r="29" spans="1:13">
      <c r="A29" s="102"/>
      <c r="B29" s="99" t="s">
        <v>348</v>
      </c>
      <c r="C29" s="98">
        <v>1159893222.5400004</v>
      </c>
      <c r="D29" s="104">
        <v>1119316472.7055001</v>
      </c>
      <c r="E29" s="104">
        <v>489654329.83399999</v>
      </c>
      <c r="F29" s="104">
        <v>489608300.85089999</v>
      </c>
      <c r="G29" s="98"/>
      <c r="H29" s="97">
        <f t="shared" si="0"/>
        <v>43.741722094687631</v>
      </c>
      <c r="I29" s="97">
        <f t="shared" si="1"/>
        <v>99.990599698543335</v>
      </c>
      <c r="J29" s="101"/>
      <c r="K29" s="87"/>
      <c r="M29" s="86"/>
    </row>
    <row r="30" spans="1:13">
      <c r="A30" s="363" t="s">
        <v>734</v>
      </c>
      <c r="B30" s="363"/>
      <c r="C30" s="96">
        <f>+C31</f>
        <v>29130629.000000007</v>
      </c>
      <c r="D30" s="96">
        <f>+D31</f>
        <v>28449419.329999991</v>
      </c>
      <c r="E30" s="96">
        <f>+E31</f>
        <v>12111916.980000002</v>
      </c>
      <c r="F30" s="96">
        <f>+F31</f>
        <v>11934092.790000003</v>
      </c>
      <c r="G30" s="103"/>
      <c r="H30" s="94">
        <f t="shared" si="0"/>
        <v>41.948458249956154</v>
      </c>
      <c r="I30" s="94">
        <f t="shared" si="1"/>
        <v>98.531824563414403</v>
      </c>
      <c r="K30" s="87"/>
      <c r="M30" s="86"/>
    </row>
    <row r="31" spans="1:13">
      <c r="A31" s="102"/>
      <c r="B31" s="99" t="s">
        <v>347</v>
      </c>
      <c r="C31" s="98">
        <v>29130629.000000007</v>
      </c>
      <c r="D31" s="98">
        <v>28449419.329999991</v>
      </c>
      <c r="E31" s="98">
        <v>12111916.980000002</v>
      </c>
      <c r="F31" s="98">
        <v>11934092.790000003</v>
      </c>
      <c r="G31" s="98"/>
      <c r="H31" s="97">
        <f t="shared" si="0"/>
        <v>41.948458249956154</v>
      </c>
      <c r="I31" s="97">
        <f t="shared" si="1"/>
        <v>98.531824563414403</v>
      </c>
      <c r="K31" s="87"/>
      <c r="M31" s="86"/>
    </row>
    <row r="32" spans="1:13">
      <c r="A32" s="363" t="s">
        <v>29</v>
      </c>
      <c r="B32" s="363"/>
      <c r="C32" s="96">
        <f>+C33</f>
        <v>40426522.252724737</v>
      </c>
      <c r="D32" s="96">
        <f>+D33</f>
        <v>50483533.496994272</v>
      </c>
      <c r="E32" s="96">
        <f>+E33</f>
        <v>17563215.137810837</v>
      </c>
      <c r="F32" s="96">
        <f>+F33</f>
        <v>17563215.137810837</v>
      </c>
      <c r="G32" s="103"/>
      <c r="H32" s="94">
        <f t="shared" si="0"/>
        <v>34.789987786525536</v>
      </c>
      <c r="I32" s="94">
        <f t="shared" si="1"/>
        <v>100</v>
      </c>
      <c r="K32" s="87"/>
      <c r="M32" s="86"/>
    </row>
    <row r="33" spans="1:13">
      <c r="A33" s="102"/>
      <c r="B33" s="99" t="s">
        <v>30</v>
      </c>
      <c r="C33" s="98">
        <v>40426522.252724737</v>
      </c>
      <c r="D33" s="98">
        <v>50483533.496994272</v>
      </c>
      <c r="E33" s="98">
        <v>17563215.137810837</v>
      </c>
      <c r="F33" s="98">
        <v>17563215.137810837</v>
      </c>
      <c r="G33" s="98"/>
      <c r="H33" s="97">
        <f t="shared" si="0"/>
        <v>34.789987786525536</v>
      </c>
      <c r="I33" s="97">
        <f t="shared" si="1"/>
        <v>100</v>
      </c>
      <c r="K33" s="87"/>
      <c r="M33" s="86"/>
    </row>
    <row r="34" spans="1:13">
      <c r="A34" s="363" t="s">
        <v>346</v>
      </c>
      <c r="B34" s="363"/>
      <c r="C34" s="96">
        <f>SUM(C35:C43)</f>
        <v>42831580103.000008</v>
      </c>
      <c r="D34" s="96">
        <f>SUM(D35:D43)</f>
        <v>42802122232.479996</v>
      </c>
      <c r="E34" s="96">
        <f>SUM(E35:E43)</f>
        <v>21701108738.93</v>
      </c>
      <c r="F34" s="96">
        <f>SUM(F35:F43)</f>
        <v>21666028641.100002</v>
      </c>
      <c r="G34" s="96"/>
      <c r="H34" s="94">
        <f t="shared" si="0"/>
        <v>50.619052306380588</v>
      </c>
      <c r="I34" s="94">
        <f t="shared" si="1"/>
        <v>99.838348822394181</v>
      </c>
      <c r="K34" s="87"/>
      <c r="M34" s="86"/>
    </row>
    <row r="35" spans="1:13">
      <c r="A35" s="100"/>
      <c r="B35" s="99" t="s">
        <v>345</v>
      </c>
      <c r="C35" s="98">
        <v>245578735</v>
      </c>
      <c r="D35" s="98">
        <v>245578735.00000003</v>
      </c>
      <c r="E35" s="98">
        <v>140231011.47000003</v>
      </c>
      <c r="F35" s="98">
        <v>139179736.61000001</v>
      </c>
      <c r="G35" s="98"/>
      <c r="H35" s="97">
        <f t="shared" si="0"/>
        <v>56.67418093427348</v>
      </c>
      <c r="I35" s="97">
        <f t="shared" si="1"/>
        <v>99.250326408559843</v>
      </c>
      <c r="J35" s="101"/>
      <c r="K35" s="87"/>
      <c r="M35" s="86"/>
    </row>
    <row r="36" spans="1:13">
      <c r="A36" s="100"/>
      <c r="B36" s="99" t="s">
        <v>139</v>
      </c>
      <c r="C36" s="98">
        <v>36829939448.000008</v>
      </c>
      <c r="D36" s="98">
        <v>36829939448</v>
      </c>
      <c r="E36" s="98">
        <v>18621569360</v>
      </c>
      <c r="F36" s="98">
        <v>18621569360</v>
      </c>
      <c r="G36" s="98"/>
      <c r="H36" s="97">
        <f t="shared" si="0"/>
        <v>50.560955676540544</v>
      </c>
      <c r="I36" s="97">
        <f t="shared" si="1"/>
        <v>100</v>
      </c>
      <c r="J36" s="101"/>
      <c r="K36" s="87"/>
      <c r="M36" s="86"/>
    </row>
    <row r="37" spans="1:13" ht="16.5">
      <c r="A37" s="100"/>
      <c r="B37" s="99" t="s">
        <v>344</v>
      </c>
      <c r="C37" s="98">
        <v>303000000</v>
      </c>
      <c r="D37" s="98">
        <v>303000000</v>
      </c>
      <c r="E37" s="98">
        <v>288724171.60000002</v>
      </c>
      <c r="F37" s="98">
        <v>277649149.64999998</v>
      </c>
      <c r="G37" s="98"/>
      <c r="H37" s="97">
        <f t="shared" si="0"/>
        <v>91.633382722772268</v>
      </c>
      <c r="I37" s="97">
        <f t="shared" si="1"/>
        <v>96.16415144993698</v>
      </c>
      <c r="J37" s="101"/>
      <c r="K37" s="87"/>
      <c r="M37" s="86"/>
    </row>
    <row r="38" spans="1:13">
      <c r="A38" s="100"/>
      <c r="B38" s="99" t="s">
        <v>927</v>
      </c>
      <c r="C38" s="98">
        <v>264060999.00000003</v>
      </c>
      <c r="D38" s="98">
        <v>264060998.99999997</v>
      </c>
      <c r="E38" s="98">
        <v>37362834</v>
      </c>
      <c r="F38" s="98">
        <v>37362834</v>
      </c>
      <c r="G38" s="98"/>
      <c r="H38" s="97">
        <f t="shared" si="0"/>
        <v>14.149319339657579</v>
      </c>
      <c r="I38" s="97">
        <f t="shared" si="1"/>
        <v>100</v>
      </c>
      <c r="K38" s="87"/>
      <c r="M38" s="86"/>
    </row>
    <row r="39" spans="1:13">
      <c r="A39" s="100"/>
      <c r="B39" s="99" t="s">
        <v>44</v>
      </c>
      <c r="C39" s="98">
        <v>307991635</v>
      </c>
      <c r="D39" s="98">
        <v>307991635.02000004</v>
      </c>
      <c r="E39" s="98">
        <v>119610802.89999999</v>
      </c>
      <c r="F39" s="98">
        <v>102096686.72</v>
      </c>
      <c r="G39" s="98"/>
      <c r="H39" s="97">
        <f t="shared" si="0"/>
        <v>33.149175208401402</v>
      </c>
      <c r="I39" s="97">
        <f t="shared" si="1"/>
        <v>85.357412745868302</v>
      </c>
      <c r="K39" s="87"/>
      <c r="M39" s="86"/>
    </row>
    <row r="40" spans="1:13">
      <c r="A40" s="100"/>
      <c r="B40" s="99" t="s">
        <v>45</v>
      </c>
      <c r="C40" s="98">
        <v>3458441961</v>
      </c>
      <c r="D40" s="98">
        <v>3475890067.2899995</v>
      </c>
      <c r="E40" s="98">
        <v>1350881181.8699999</v>
      </c>
      <c r="F40" s="98">
        <v>1350847006.72</v>
      </c>
      <c r="G40" s="98"/>
      <c r="H40" s="97">
        <f t="shared" si="0"/>
        <v>38.863340916106615</v>
      </c>
      <c r="I40" s="97">
        <f t="shared" si="1"/>
        <v>99.997470158703933</v>
      </c>
      <c r="K40" s="87"/>
      <c r="M40" s="86"/>
    </row>
    <row r="41" spans="1:13">
      <c r="A41" s="100"/>
      <c r="B41" s="99" t="s">
        <v>343</v>
      </c>
      <c r="C41" s="98">
        <v>1036696392</v>
      </c>
      <c r="D41" s="98">
        <v>983554186.07000005</v>
      </c>
      <c r="E41" s="98">
        <v>983354186.07000005</v>
      </c>
      <c r="F41" s="98">
        <v>983354186.07000005</v>
      </c>
      <c r="G41" s="98"/>
      <c r="H41" s="97">
        <f t="shared" si="0"/>
        <v>99.97966558397772</v>
      </c>
      <c r="I41" s="97">
        <f t="shared" si="1"/>
        <v>100</v>
      </c>
      <c r="K41" s="87"/>
      <c r="M41" s="86"/>
    </row>
    <row r="42" spans="1:13">
      <c r="A42" s="100"/>
      <c r="B42" s="99" t="s">
        <v>342</v>
      </c>
      <c r="C42" s="98">
        <v>312028219</v>
      </c>
      <c r="D42" s="98">
        <v>315572649.24000001</v>
      </c>
      <c r="E42" s="98">
        <v>135054470.78</v>
      </c>
      <c r="F42" s="98">
        <v>132469688.78</v>
      </c>
      <c r="G42" s="98"/>
      <c r="H42" s="97">
        <f t="shared" si="0"/>
        <v>41.977557021823479</v>
      </c>
      <c r="I42" s="97">
        <f t="shared" si="1"/>
        <v>98.086118893308949</v>
      </c>
      <c r="K42" s="87"/>
      <c r="M42" s="86"/>
    </row>
    <row r="43" spans="1:13">
      <c r="A43" s="100"/>
      <c r="B43" s="99" t="s">
        <v>341</v>
      </c>
      <c r="C43" s="98">
        <v>73842713.999999985</v>
      </c>
      <c r="D43" s="98">
        <v>76534512.859999999</v>
      </c>
      <c r="E43" s="98">
        <v>24320720.239999998</v>
      </c>
      <c r="F43" s="98">
        <v>21499992.550000004</v>
      </c>
      <c r="G43" s="98"/>
      <c r="H43" s="97">
        <f t="shared" si="0"/>
        <v>28.091891810076131</v>
      </c>
      <c r="I43" s="97">
        <f t="shared" si="1"/>
        <v>88.401956594357856</v>
      </c>
      <c r="K43" s="87"/>
      <c r="M43" s="86"/>
    </row>
    <row r="44" spans="1:13">
      <c r="A44" s="363" t="s">
        <v>47</v>
      </c>
      <c r="B44" s="363"/>
      <c r="C44" s="96">
        <f>SUM(C45:C45)</f>
        <v>600000000</v>
      </c>
      <c r="D44" s="96">
        <f>SUM(D45:D45)</f>
        <v>600000000</v>
      </c>
      <c r="E44" s="96">
        <f>SUM(E45:E45)</f>
        <v>0</v>
      </c>
      <c r="F44" s="96">
        <f>SUM(F45:F45)</f>
        <v>0</v>
      </c>
      <c r="G44" s="96"/>
      <c r="H44" s="94">
        <f t="shared" si="0"/>
        <v>0</v>
      </c>
      <c r="I44" s="94" t="str">
        <f t="shared" si="1"/>
        <v>n.a.</v>
      </c>
      <c r="K44" s="87"/>
      <c r="M44" s="86"/>
    </row>
    <row r="45" spans="1:13">
      <c r="A45" s="100"/>
      <c r="B45" s="99" t="s">
        <v>340</v>
      </c>
      <c r="C45" s="98">
        <v>600000000</v>
      </c>
      <c r="D45" s="98">
        <v>600000000</v>
      </c>
      <c r="E45" s="98">
        <v>0</v>
      </c>
      <c r="F45" s="98">
        <v>0</v>
      </c>
      <c r="G45" s="98"/>
      <c r="H45" s="97">
        <f t="shared" si="0"/>
        <v>0</v>
      </c>
      <c r="I45" s="97" t="str">
        <f t="shared" si="1"/>
        <v>n.a.</v>
      </c>
      <c r="J45" s="101"/>
      <c r="K45" s="87"/>
      <c r="M45" s="86"/>
    </row>
    <row r="46" spans="1:13">
      <c r="A46" s="363" t="s">
        <v>51</v>
      </c>
      <c r="B46" s="363"/>
      <c r="C46" s="96">
        <f>+C47+C48</f>
        <v>29580494</v>
      </c>
      <c r="D46" s="96">
        <f>+D47+D48</f>
        <v>29580519</v>
      </c>
      <c r="E46" s="96">
        <f>+E47+E48</f>
        <v>14068724</v>
      </c>
      <c r="F46" s="96">
        <f>+F47+F48</f>
        <v>8760686.5299999993</v>
      </c>
      <c r="G46" s="96"/>
      <c r="H46" s="94">
        <f t="shared" si="0"/>
        <v>29.616405750014053</v>
      </c>
      <c r="I46" s="94">
        <f t="shared" si="1"/>
        <v>62.27065460947275</v>
      </c>
      <c r="K46" s="87"/>
      <c r="M46" s="86"/>
    </row>
    <row r="47" spans="1:13">
      <c r="A47" s="100"/>
      <c r="B47" s="99" t="s">
        <v>339</v>
      </c>
      <c r="C47" s="98">
        <v>21120103</v>
      </c>
      <c r="D47" s="98">
        <v>21120128</v>
      </c>
      <c r="E47" s="98">
        <v>9544682</v>
      </c>
      <c r="F47" s="98">
        <v>6839800.6299999999</v>
      </c>
      <c r="G47" s="98"/>
      <c r="H47" s="97">
        <f t="shared" si="0"/>
        <v>32.385223375540143</v>
      </c>
      <c r="I47" s="97">
        <f t="shared" si="1"/>
        <v>71.660853970828981</v>
      </c>
      <c r="K47" s="87"/>
      <c r="M47" s="86"/>
    </row>
    <row r="48" spans="1:13" ht="24.75">
      <c r="A48" s="100"/>
      <c r="B48" s="99" t="s">
        <v>338</v>
      </c>
      <c r="C48" s="98">
        <v>8460391</v>
      </c>
      <c r="D48" s="98">
        <v>8460391</v>
      </c>
      <c r="E48" s="98">
        <v>4524042</v>
      </c>
      <c r="F48" s="98">
        <v>1920885.9000000001</v>
      </c>
      <c r="G48" s="98"/>
      <c r="H48" s="97">
        <f t="shared" si="0"/>
        <v>22.704457749056754</v>
      </c>
      <c r="I48" s="97">
        <f t="shared" si="1"/>
        <v>42.459506344105563</v>
      </c>
      <c r="K48" s="87"/>
      <c r="M48" s="86"/>
    </row>
    <row r="49" spans="1:13">
      <c r="A49" s="363" t="s">
        <v>947</v>
      </c>
      <c r="B49" s="363"/>
      <c r="C49" s="96">
        <f>+C50</f>
        <v>21019686</v>
      </c>
      <c r="D49" s="96">
        <f>+D50</f>
        <v>25777767</v>
      </c>
      <c r="E49" s="96">
        <f>+E50</f>
        <v>25777767</v>
      </c>
      <c r="F49" s="96">
        <f>+F50</f>
        <v>25777767</v>
      </c>
      <c r="G49" s="95">
        <f>+G50</f>
        <v>0</v>
      </c>
      <c r="H49" s="94">
        <f t="shared" si="0"/>
        <v>100</v>
      </c>
      <c r="I49" s="94">
        <f t="shared" si="1"/>
        <v>100</v>
      </c>
      <c r="K49" s="87"/>
      <c r="M49" s="86"/>
    </row>
    <row r="50" spans="1:13" ht="13.5" thickBot="1">
      <c r="A50" s="93"/>
      <c r="B50" s="92" t="s">
        <v>337</v>
      </c>
      <c r="C50" s="91">
        <v>21019686</v>
      </c>
      <c r="D50" s="91">
        <v>25777767</v>
      </c>
      <c r="E50" s="91">
        <v>25777767</v>
      </c>
      <c r="F50" s="91">
        <v>25777767</v>
      </c>
      <c r="G50" s="90"/>
      <c r="H50" s="89">
        <f t="shared" si="0"/>
        <v>100</v>
      </c>
      <c r="I50" s="89">
        <f t="shared" si="1"/>
        <v>100</v>
      </c>
      <c r="J50" s="88"/>
      <c r="K50" s="87"/>
      <c r="M50" s="86"/>
    </row>
    <row r="51" spans="1:13" ht="87.75" customHeight="1">
      <c r="A51" s="361" t="s">
        <v>924</v>
      </c>
      <c r="B51" s="362"/>
      <c r="C51" s="362"/>
      <c r="D51" s="362"/>
      <c r="E51" s="362"/>
      <c r="F51" s="362"/>
      <c r="G51" s="362"/>
      <c r="H51" s="362"/>
      <c r="I51" s="362"/>
    </row>
  </sheetData>
  <mergeCells count="21">
    <mergeCell ref="A51:I51"/>
    <mergeCell ref="A3:I3"/>
    <mergeCell ref="A8:B8"/>
    <mergeCell ref="A1:B1"/>
    <mergeCell ref="A4:A7"/>
    <mergeCell ref="B4:B7"/>
    <mergeCell ref="E4:F4"/>
    <mergeCell ref="C5:C6"/>
    <mergeCell ref="D5:D6"/>
    <mergeCell ref="E5:E6"/>
    <mergeCell ref="H4:I5"/>
    <mergeCell ref="A30:B30"/>
    <mergeCell ref="A32:B32"/>
    <mergeCell ref="A34:B34"/>
    <mergeCell ref="A9:B9"/>
    <mergeCell ref="A11:B11"/>
    <mergeCell ref="A13:B13"/>
    <mergeCell ref="A18:B18"/>
    <mergeCell ref="A44:B44"/>
    <mergeCell ref="A46:B46"/>
    <mergeCell ref="A49:B49"/>
  </mergeCells>
  <printOptions horizontalCentered="1"/>
  <pageMargins left="0.39370078740157483" right="0.39370078740157483" top="0.19685039370078741" bottom="0.19685039370078741" header="0.39370078740157483" footer="0.39370078740157483"/>
  <pageSetup scale="54" orientation="landscape" r:id="rId1"/>
  <rowBreaks count="1" manualBreakCount="1">
    <brk id="1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150" zoomScaleNormal="150" zoomScaleSheetLayoutView="25" workbookViewId="0">
      <selection sqref="A1:B1"/>
    </sheetView>
  </sheetViews>
  <sheetFormatPr baseColWidth="10" defaultRowHeight="12.75"/>
  <cols>
    <col min="1" max="1" width="7.140625" style="116" customWidth="1"/>
    <col min="2" max="2" width="45" style="116" customWidth="1"/>
    <col min="3" max="6" width="13.7109375" style="118" customWidth="1"/>
    <col min="7" max="7" width="1.140625" style="116" customWidth="1"/>
    <col min="8" max="8" width="10.28515625" style="117" customWidth="1"/>
    <col min="9" max="9" width="11.7109375" style="117" bestFit="1" customWidth="1"/>
    <col min="10" max="10" width="1.7109375" style="116" customWidth="1"/>
    <col min="11" max="12" width="2.7109375" style="116" customWidth="1"/>
    <col min="13" max="16384" width="11.42578125" style="116"/>
  </cols>
  <sheetData>
    <row r="1" spans="1:9" s="84" customFormat="1" ht="42" customHeight="1">
      <c r="A1" s="365" t="s">
        <v>0</v>
      </c>
      <c r="B1" s="365"/>
      <c r="C1" s="115" t="s">
        <v>153</v>
      </c>
      <c r="D1" s="112"/>
      <c r="E1" s="83"/>
      <c r="F1" s="83"/>
      <c r="H1" s="400"/>
      <c r="I1" s="400"/>
    </row>
    <row r="2" spans="1:9" ht="13.5" customHeight="1"/>
    <row r="3" spans="1:9" s="411" customFormat="1" ht="57.75" customHeight="1">
      <c r="A3" s="341" t="s">
        <v>933</v>
      </c>
      <c r="B3" s="341"/>
      <c r="C3" s="341"/>
      <c r="D3" s="341"/>
      <c r="E3" s="341"/>
      <c r="F3" s="341"/>
      <c r="G3" s="341"/>
      <c r="H3" s="341"/>
      <c r="I3" s="341"/>
    </row>
    <row r="4" spans="1:9" ht="12.75" customHeight="1">
      <c r="A4" s="366" t="s">
        <v>6</v>
      </c>
      <c r="B4" s="366" t="s">
        <v>380</v>
      </c>
      <c r="C4" s="19"/>
      <c r="D4" s="19"/>
      <c r="E4" s="346" t="s">
        <v>1</v>
      </c>
      <c r="F4" s="346"/>
      <c r="G4" s="17"/>
      <c r="H4" s="344" t="s">
        <v>5</v>
      </c>
      <c r="I4" s="344"/>
    </row>
    <row r="5" spans="1:9" ht="12.75" customHeight="1">
      <c r="A5" s="366"/>
      <c r="B5" s="366"/>
      <c r="C5" s="347" t="s">
        <v>2</v>
      </c>
      <c r="D5" s="347" t="s">
        <v>3</v>
      </c>
      <c r="E5" s="347" t="s">
        <v>4</v>
      </c>
      <c r="F5" s="215" t="s">
        <v>55</v>
      </c>
      <c r="G5" s="38"/>
      <c r="H5" s="345"/>
      <c r="I5" s="345"/>
    </row>
    <row r="6" spans="1:9" ht="18" customHeight="1">
      <c r="A6" s="366"/>
      <c r="B6" s="366"/>
      <c r="C6" s="347"/>
      <c r="D6" s="347"/>
      <c r="E6" s="347"/>
      <c r="F6" s="37" t="s">
        <v>152</v>
      </c>
      <c r="G6" s="37"/>
      <c r="H6" s="38" t="s">
        <v>3</v>
      </c>
      <c r="I6" s="38" t="s">
        <v>7</v>
      </c>
    </row>
    <row r="7" spans="1:9" ht="12.75" customHeight="1">
      <c r="A7" s="367"/>
      <c r="B7" s="367"/>
      <c r="C7" s="25" t="s">
        <v>8</v>
      </c>
      <c r="D7" s="25" t="s">
        <v>9</v>
      </c>
      <c r="E7" s="25" t="s">
        <v>10</v>
      </c>
      <c r="F7" s="26" t="s">
        <v>11</v>
      </c>
      <c r="G7" s="26"/>
      <c r="H7" s="26" t="s">
        <v>917</v>
      </c>
      <c r="I7" s="26" t="s">
        <v>918</v>
      </c>
    </row>
    <row r="8" spans="1:9" ht="12.75" customHeight="1">
      <c r="A8" s="135" t="s">
        <v>12</v>
      </c>
      <c r="B8" s="5"/>
      <c r="C8" s="134">
        <f>SUM(C9,C11,C13,C15,C17)</f>
        <v>19108803087</v>
      </c>
      <c r="D8" s="134">
        <f>SUM(D9,D11,D13,D15,D17)</f>
        <v>18396256272.099998</v>
      </c>
      <c r="E8" s="134">
        <f>SUM(E9,E11,E13,E15,E17)</f>
        <v>9941079136.6399994</v>
      </c>
      <c r="F8" s="134">
        <f>SUM(F9,F11,F13,F15,F17)</f>
        <v>6561136932.9200001</v>
      </c>
      <c r="G8" s="134"/>
      <c r="H8" s="133">
        <f t="shared" ref="H8:H25" si="0">IFERROR(+F8/D8*100,"n.a.")</f>
        <v>35.665609545082852</v>
      </c>
      <c r="I8" s="132">
        <f t="shared" ref="I8:I25" si="1">IFERROR(+F8/E8*100,"n.a.")</f>
        <v>66.000248491509424</v>
      </c>
    </row>
    <row r="9" spans="1:9">
      <c r="A9" s="129" t="s">
        <v>145</v>
      </c>
      <c r="B9" s="20"/>
      <c r="C9" s="128">
        <f>C10</f>
        <v>1173836</v>
      </c>
      <c r="D9" s="128">
        <f>D10</f>
        <v>1173836</v>
      </c>
      <c r="E9" s="128">
        <f>E10</f>
        <v>0</v>
      </c>
      <c r="F9" s="128">
        <f>F10</f>
        <v>0</v>
      </c>
      <c r="G9" s="128"/>
      <c r="H9" s="131">
        <f t="shared" si="0"/>
        <v>0</v>
      </c>
      <c r="I9" s="127" t="str">
        <f t="shared" si="1"/>
        <v>n.a.</v>
      </c>
    </row>
    <row r="10" spans="1:9">
      <c r="A10" s="125"/>
      <c r="B10" s="31" t="s">
        <v>379</v>
      </c>
      <c r="C10" s="120">
        <v>1173836</v>
      </c>
      <c r="D10" s="120">
        <v>1173836</v>
      </c>
      <c r="E10" s="120">
        <v>0</v>
      </c>
      <c r="F10" s="120">
        <v>0</v>
      </c>
      <c r="G10" s="120"/>
      <c r="H10" s="119">
        <f t="shared" si="0"/>
        <v>0</v>
      </c>
      <c r="I10" s="130" t="str">
        <f t="shared" si="1"/>
        <v>n.a.</v>
      </c>
    </row>
    <row r="11" spans="1:9">
      <c r="A11" s="129" t="s">
        <v>378</v>
      </c>
      <c r="B11" s="20"/>
      <c r="C11" s="128">
        <f>C12</f>
        <v>435422591</v>
      </c>
      <c r="D11" s="128">
        <f>D12</f>
        <v>376764633.56999993</v>
      </c>
      <c r="E11" s="128">
        <f>E12</f>
        <v>299937580.13999999</v>
      </c>
      <c r="F11" s="128">
        <f>F12</f>
        <v>297838363.38</v>
      </c>
      <c r="G11" s="128"/>
      <c r="H11" s="127">
        <f t="shared" si="0"/>
        <v>79.05157141684424</v>
      </c>
      <c r="I11" s="131">
        <f t="shared" si="1"/>
        <v>99.30011545768285</v>
      </c>
    </row>
    <row r="12" spans="1:9">
      <c r="A12" s="125"/>
      <c r="B12" s="31" t="s">
        <v>377</v>
      </c>
      <c r="C12" s="120">
        <v>435422591</v>
      </c>
      <c r="D12" s="120">
        <v>376764633.56999993</v>
      </c>
      <c r="E12" s="120">
        <v>299937580.13999999</v>
      </c>
      <c r="F12" s="120">
        <v>297838363.38</v>
      </c>
      <c r="G12" s="120"/>
      <c r="H12" s="119">
        <f t="shared" si="0"/>
        <v>79.05157141684424</v>
      </c>
      <c r="I12" s="130">
        <f t="shared" si="1"/>
        <v>99.30011545768285</v>
      </c>
    </row>
    <row r="13" spans="1:9">
      <c r="A13" s="129" t="s">
        <v>26</v>
      </c>
      <c r="B13" s="20"/>
      <c r="C13" s="128">
        <f>C14</f>
        <v>33000000</v>
      </c>
      <c r="D13" s="128">
        <f>D14</f>
        <v>20159355.350000001</v>
      </c>
      <c r="E13" s="128">
        <f>E14</f>
        <v>4261995.4000000004</v>
      </c>
      <c r="F13" s="128">
        <f>F14</f>
        <v>4249444.05</v>
      </c>
      <c r="G13" s="128"/>
      <c r="H13" s="127">
        <f t="shared" si="0"/>
        <v>21.079265562923862</v>
      </c>
      <c r="I13" s="127">
        <f t="shared" si="1"/>
        <v>99.705505313309345</v>
      </c>
    </row>
    <row r="14" spans="1:9">
      <c r="A14" s="125"/>
      <c r="B14" s="31" t="s">
        <v>376</v>
      </c>
      <c r="C14" s="120">
        <v>33000000</v>
      </c>
      <c r="D14" s="120">
        <v>20159355.350000001</v>
      </c>
      <c r="E14" s="120">
        <v>4261995.4000000004</v>
      </c>
      <c r="F14" s="120">
        <v>4249444.05</v>
      </c>
      <c r="G14" s="120"/>
      <c r="H14" s="119">
        <f t="shared" si="0"/>
        <v>21.079265562923862</v>
      </c>
      <c r="I14" s="130">
        <f t="shared" si="1"/>
        <v>99.705505313309345</v>
      </c>
    </row>
    <row r="15" spans="1:9">
      <c r="A15" s="129" t="s">
        <v>32</v>
      </c>
      <c r="B15" s="20"/>
      <c r="C15" s="128">
        <f>C16</f>
        <v>3239350</v>
      </c>
      <c r="D15" s="128">
        <f>D16</f>
        <v>969609.18</v>
      </c>
      <c r="E15" s="128">
        <f>E16</f>
        <v>882831.18</v>
      </c>
      <c r="F15" s="128">
        <f>F16</f>
        <v>805686.7</v>
      </c>
      <c r="G15" s="128"/>
      <c r="H15" s="127">
        <f t="shared" si="0"/>
        <v>83.093963693701824</v>
      </c>
      <c r="I15" s="127">
        <f t="shared" si="1"/>
        <v>91.261695129526345</v>
      </c>
    </row>
    <row r="16" spans="1:9">
      <c r="A16" s="125"/>
      <c r="B16" s="31" t="s">
        <v>375</v>
      </c>
      <c r="C16" s="120">
        <v>3239350</v>
      </c>
      <c r="D16" s="120">
        <v>969609.18</v>
      </c>
      <c r="E16" s="120">
        <v>882831.18</v>
      </c>
      <c r="F16" s="120">
        <v>805686.7</v>
      </c>
      <c r="G16" s="120"/>
      <c r="H16" s="119">
        <f t="shared" si="0"/>
        <v>83.093963693701824</v>
      </c>
      <c r="I16" s="130">
        <f t="shared" si="1"/>
        <v>91.261695129526345</v>
      </c>
    </row>
    <row r="17" spans="1:9">
      <c r="A17" s="129" t="s">
        <v>374</v>
      </c>
      <c r="B17" s="20"/>
      <c r="C17" s="128">
        <f>SUM(C18:C25)</f>
        <v>18635967310</v>
      </c>
      <c r="D17" s="128">
        <f>SUM(D18:D25)</f>
        <v>17997188838</v>
      </c>
      <c r="E17" s="128">
        <f>SUM(E18:E25)</f>
        <v>9635996729.9200001</v>
      </c>
      <c r="F17" s="128">
        <f>SUM(F18:F25)</f>
        <v>6258243438.79</v>
      </c>
      <c r="G17" s="128"/>
      <c r="H17" s="127">
        <f t="shared" si="0"/>
        <v>34.773449871104809</v>
      </c>
      <c r="I17" s="127">
        <f t="shared" si="1"/>
        <v>64.946508536662378</v>
      </c>
    </row>
    <row r="18" spans="1:9">
      <c r="A18" s="125"/>
      <c r="B18" s="31" t="s">
        <v>373</v>
      </c>
      <c r="C18" s="120">
        <v>430300000</v>
      </c>
      <c r="D18" s="120">
        <v>370300000</v>
      </c>
      <c r="E18" s="120">
        <v>370300000</v>
      </c>
      <c r="F18" s="120">
        <v>370300000</v>
      </c>
      <c r="G18" s="120"/>
      <c r="H18" s="119">
        <f t="shared" si="0"/>
        <v>100</v>
      </c>
      <c r="I18" s="119">
        <f t="shared" si="1"/>
        <v>100</v>
      </c>
    </row>
    <row r="19" spans="1:9">
      <c r="A19" s="125"/>
      <c r="B19" s="31" t="s">
        <v>372</v>
      </c>
      <c r="C19" s="120">
        <v>16508454440</v>
      </c>
      <c r="D19" s="120">
        <v>16508454440</v>
      </c>
      <c r="E19" s="120">
        <v>8553233566.9499998</v>
      </c>
      <c r="F19" s="120">
        <v>5190052048</v>
      </c>
      <c r="G19" s="126"/>
      <c r="H19" s="119">
        <f t="shared" si="0"/>
        <v>31.438751985313047</v>
      </c>
      <c r="I19" s="119">
        <f t="shared" si="1"/>
        <v>60.679414485470694</v>
      </c>
    </row>
    <row r="20" spans="1:9">
      <c r="A20" s="125"/>
      <c r="B20" s="31" t="s">
        <v>371</v>
      </c>
      <c r="C20" s="120">
        <v>487296796</v>
      </c>
      <c r="D20" s="120">
        <v>209122884</v>
      </c>
      <c r="E20" s="120">
        <v>155560778</v>
      </c>
      <c r="F20" s="120">
        <v>153079137</v>
      </c>
      <c r="G20" s="126"/>
      <c r="H20" s="119">
        <f t="shared" si="0"/>
        <v>73.200567088583185</v>
      </c>
      <c r="I20" s="119">
        <f t="shared" si="1"/>
        <v>98.404712915488247</v>
      </c>
    </row>
    <row r="21" spans="1:9">
      <c r="A21" s="125"/>
      <c r="B21" s="31" t="s">
        <v>370</v>
      </c>
      <c r="C21" s="120">
        <v>897761301</v>
      </c>
      <c r="D21" s="120">
        <v>763466537</v>
      </c>
      <c r="E21" s="120">
        <v>499510707</v>
      </c>
      <c r="F21" s="120">
        <v>496522355</v>
      </c>
      <c r="G21" s="120"/>
      <c r="H21" s="119">
        <f t="shared" si="0"/>
        <v>65.035247903733591</v>
      </c>
      <c r="I21" s="119">
        <f t="shared" si="1"/>
        <v>99.401744155205861</v>
      </c>
    </row>
    <row r="22" spans="1:9">
      <c r="A22" s="125"/>
      <c r="B22" s="31" t="s">
        <v>369</v>
      </c>
      <c r="C22" s="120">
        <v>21521181</v>
      </c>
      <c r="D22" s="120">
        <v>26680261</v>
      </c>
      <c r="E22" s="120">
        <v>4203305</v>
      </c>
      <c r="F22" s="120">
        <v>4203305</v>
      </c>
      <c r="G22" s="120"/>
      <c r="H22" s="119">
        <f t="shared" si="0"/>
        <v>15.754362372991778</v>
      </c>
      <c r="I22" s="119">
        <f t="shared" si="1"/>
        <v>100</v>
      </c>
    </row>
    <row r="23" spans="1:9">
      <c r="A23" s="125"/>
      <c r="B23" s="31" t="s">
        <v>368</v>
      </c>
      <c r="C23" s="120">
        <v>176893874</v>
      </c>
      <c r="D23" s="120">
        <v>5519998</v>
      </c>
      <c r="E23" s="120">
        <v>969675</v>
      </c>
      <c r="F23" s="120">
        <v>981914</v>
      </c>
      <c r="G23" s="120"/>
      <c r="H23" s="119">
        <f t="shared" si="0"/>
        <v>17.788303546486791</v>
      </c>
      <c r="I23" s="119">
        <f t="shared" si="1"/>
        <v>101.26217547116303</v>
      </c>
    </row>
    <row r="24" spans="1:9">
      <c r="A24" s="125"/>
      <c r="B24" s="31" t="s">
        <v>367</v>
      </c>
      <c r="C24" s="120">
        <v>700000</v>
      </c>
      <c r="D24" s="120">
        <v>700000</v>
      </c>
      <c r="E24" s="120">
        <v>250000</v>
      </c>
      <c r="F24" s="120">
        <v>45899.44</v>
      </c>
      <c r="G24" s="120"/>
      <c r="H24" s="119">
        <f t="shared" si="0"/>
        <v>6.5570628571428573</v>
      </c>
      <c r="I24" s="119">
        <f t="shared" si="1"/>
        <v>18.359776</v>
      </c>
    </row>
    <row r="25" spans="1:9">
      <c r="A25" s="124"/>
      <c r="B25" s="123" t="s">
        <v>366</v>
      </c>
      <c r="C25" s="122">
        <v>113039718</v>
      </c>
      <c r="D25" s="122">
        <v>112944718.00000001</v>
      </c>
      <c r="E25" s="122">
        <v>51968697.969999991</v>
      </c>
      <c r="F25" s="122">
        <v>43058780.349999994</v>
      </c>
      <c r="G25" s="122"/>
      <c r="H25" s="121">
        <f t="shared" si="0"/>
        <v>38.123766310169536</v>
      </c>
      <c r="I25" s="121">
        <f t="shared" si="1"/>
        <v>82.855222531949082</v>
      </c>
    </row>
    <row r="26" spans="1:9" ht="69.75" customHeight="1">
      <c r="A26" s="353" t="s">
        <v>932</v>
      </c>
      <c r="B26" s="353"/>
      <c r="C26" s="353"/>
      <c r="D26" s="353"/>
      <c r="E26" s="353"/>
      <c r="F26" s="353"/>
      <c r="G26" s="353"/>
      <c r="H26" s="353"/>
      <c r="I26" s="353"/>
    </row>
  </sheetData>
  <mergeCells count="10">
    <mergeCell ref="A26:I26"/>
    <mergeCell ref="A1:B1"/>
    <mergeCell ref="A3:I3"/>
    <mergeCell ref="A4:A7"/>
    <mergeCell ref="B4:B7"/>
    <mergeCell ref="E4:F4"/>
    <mergeCell ref="H4:I5"/>
    <mergeCell ref="C5:C6"/>
    <mergeCell ref="D5:D6"/>
    <mergeCell ref="E5:E6"/>
  </mergeCells>
  <pageMargins left="0.23622047244094491" right="0.23622047244094491" top="0.74803149606299213" bottom="0.74803149606299213" header="0.31496062992125984" footer="0.31496062992125984"/>
  <pageSetup scale="9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showGridLines="0" zoomScale="150" zoomScaleNormal="150" zoomScaleSheetLayoutView="100" workbookViewId="0">
      <selection sqref="A1:B1"/>
    </sheetView>
  </sheetViews>
  <sheetFormatPr baseColWidth="10" defaultRowHeight="12.75"/>
  <cols>
    <col min="1" max="1" width="7.7109375" style="138" customWidth="1"/>
    <col min="2" max="2" width="44.85546875" style="138" customWidth="1"/>
    <col min="3" max="3" width="13.7109375" style="139" customWidth="1"/>
    <col min="4" max="6" width="13.7109375" style="138" customWidth="1"/>
    <col min="7" max="7" width="0.85546875" style="42" customWidth="1"/>
    <col min="8" max="9" width="9.7109375" style="137" customWidth="1"/>
    <col min="10" max="10" width="38" style="42" customWidth="1"/>
    <col min="11" max="13" width="18.42578125" style="136" customWidth="1"/>
    <col min="14" max="14" width="20" style="136" customWidth="1"/>
    <col min="15" max="16384" width="11.42578125" style="136"/>
  </cols>
  <sheetData>
    <row r="1" spans="1:14" s="399" customFormat="1" ht="42" customHeight="1">
      <c r="A1" s="365" t="s">
        <v>0</v>
      </c>
      <c r="B1" s="365"/>
      <c r="C1" s="177" t="s">
        <v>485</v>
      </c>
      <c r="D1" s="396"/>
      <c r="E1" s="396"/>
      <c r="F1" s="396"/>
      <c r="G1" s="397"/>
      <c r="H1" s="398"/>
      <c r="I1" s="398"/>
      <c r="J1" s="397"/>
    </row>
    <row r="2" spans="1:14" s="139" customFormat="1" ht="13.5" customHeight="1">
      <c r="A2" s="176"/>
      <c r="B2" s="176"/>
      <c r="C2" s="175"/>
      <c r="G2" s="173"/>
      <c r="H2" s="174"/>
      <c r="I2" s="174"/>
      <c r="J2" s="173"/>
    </row>
    <row r="3" spans="1:14" s="410" customFormat="1" ht="57.75" customHeight="1">
      <c r="A3" s="341" t="s">
        <v>935</v>
      </c>
      <c r="B3" s="341"/>
      <c r="C3" s="341"/>
      <c r="D3" s="341"/>
      <c r="E3" s="341"/>
      <c r="F3" s="341"/>
      <c r="G3" s="341"/>
      <c r="H3" s="341"/>
      <c r="I3" s="341"/>
      <c r="J3" s="409"/>
    </row>
    <row r="4" spans="1:14" s="139" customFormat="1" ht="12.75" customHeight="1">
      <c r="A4" s="372" t="s">
        <v>6</v>
      </c>
      <c r="B4" s="374" t="s">
        <v>54</v>
      </c>
      <c r="C4" s="19"/>
      <c r="D4" s="19"/>
      <c r="E4" s="346" t="s">
        <v>1</v>
      </c>
      <c r="F4" s="346"/>
      <c r="G4" s="17"/>
      <c r="H4" s="344" t="s">
        <v>5</v>
      </c>
      <c r="I4" s="344"/>
      <c r="J4" s="42"/>
    </row>
    <row r="5" spans="1:14" ht="12.75" customHeight="1">
      <c r="A5" s="372"/>
      <c r="B5" s="374"/>
      <c r="C5" s="347" t="s">
        <v>484</v>
      </c>
      <c r="D5" s="347" t="s">
        <v>483</v>
      </c>
      <c r="E5" s="347" t="s">
        <v>482</v>
      </c>
      <c r="F5" s="215" t="s">
        <v>55</v>
      </c>
      <c r="G5" s="38"/>
      <c r="H5" s="345"/>
      <c r="I5" s="345"/>
    </row>
    <row r="6" spans="1:14" ht="18" customHeight="1">
      <c r="A6" s="372"/>
      <c r="B6" s="374"/>
      <c r="C6" s="347"/>
      <c r="D6" s="347"/>
      <c r="E6" s="347"/>
      <c r="F6" s="37" t="s">
        <v>481</v>
      </c>
      <c r="G6" s="37"/>
      <c r="H6" s="38" t="s">
        <v>3</v>
      </c>
      <c r="I6" s="38" t="s">
        <v>7</v>
      </c>
    </row>
    <row r="7" spans="1:14" ht="12.75" customHeight="1">
      <c r="A7" s="373"/>
      <c r="B7" s="375"/>
      <c r="C7" s="25" t="s">
        <v>8</v>
      </c>
      <c r="D7" s="25" t="s">
        <v>9</v>
      </c>
      <c r="E7" s="25" t="s">
        <v>10</v>
      </c>
      <c r="F7" s="26" t="s">
        <v>11</v>
      </c>
      <c r="G7" s="26"/>
      <c r="H7" s="26" t="s">
        <v>917</v>
      </c>
      <c r="I7" s="26" t="s">
        <v>918</v>
      </c>
    </row>
    <row r="8" spans="1:14" s="138" customFormat="1" ht="12.75" customHeight="1">
      <c r="A8" s="172"/>
      <c r="B8" s="171" t="s">
        <v>12</v>
      </c>
      <c r="C8" s="170">
        <f>+C9+C11+C13+C18+C20+C23+C26+C28+C31+C60+C74+C76+C79</f>
        <v>40663437822.267204</v>
      </c>
      <c r="D8" s="169">
        <f>+D9+D11+D13+D18+D20+D23+D26+D28+D31+D60+D74+D76+D79</f>
        <v>32076715198.720509</v>
      </c>
      <c r="E8" s="169">
        <f>+E9+E11+E13+E18+E20+E23+E26+E28+E31+E60+E74+E76+E79</f>
        <v>18003858269.95174</v>
      </c>
      <c r="F8" s="169">
        <f>+F9+F11+F13+F18+F20+F23+F26+F28+F31+F60+F74+F76+F79</f>
        <v>17576065105.981705</v>
      </c>
      <c r="G8" s="168"/>
      <c r="H8" s="167">
        <f t="shared" ref="H8:H39" si="0">IFERROR(+F8/D8*100,"n.a.")</f>
        <v>54.793843437818055</v>
      </c>
      <c r="I8" s="166">
        <f t="shared" ref="I8:I39" si="1">IFERROR(+F8/E8*100,"n.a.")</f>
        <v>97.623880628498299</v>
      </c>
      <c r="J8" s="163"/>
      <c r="L8" s="165"/>
      <c r="M8" s="165"/>
      <c r="N8" s="165"/>
    </row>
    <row r="9" spans="1:14" ht="15" customHeight="1">
      <c r="A9" s="369" t="s">
        <v>480</v>
      </c>
      <c r="B9" s="369"/>
      <c r="C9" s="154">
        <f>+C10</f>
        <v>240030704</v>
      </c>
      <c r="D9" s="154">
        <f>+D10</f>
        <v>186609084.53</v>
      </c>
      <c r="E9" s="154">
        <f>+E10</f>
        <v>73394298.410000011</v>
      </c>
      <c r="F9" s="154">
        <f>+F10</f>
        <v>73103200.410000011</v>
      </c>
      <c r="G9" s="153"/>
      <c r="H9" s="152">
        <f t="shared" si="0"/>
        <v>39.174513177705265</v>
      </c>
      <c r="I9" s="152">
        <f t="shared" si="1"/>
        <v>99.603377910401363</v>
      </c>
      <c r="K9" s="368"/>
      <c r="L9" s="368"/>
      <c r="M9" s="368"/>
      <c r="N9" s="368"/>
    </row>
    <row r="10" spans="1:14">
      <c r="A10" s="155" t="s">
        <v>389</v>
      </c>
      <c r="B10" s="36" t="s">
        <v>479</v>
      </c>
      <c r="C10" s="149">
        <v>240030704</v>
      </c>
      <c r="D10" s="148">
        <v>186609084.53</v>
      </c>
      <c r="E10" s="148">
        <v>73394298.410000011</v>
      </c>
      <c r="F10" s="148">
        <v>73103200.410000011</v>
      </c>
      <c r="G10" s="147"/>
      <c r="H10" s="146">
        <f t="shared" si="0"/>
        <v>39.174513177705265</v>
      </c>
      <c r="I10" s="146">
        <f t="shared" si="1"/>
        <v>99.603377910401363</v>
      </c>
      <c r="K10" s="368"/>
      <c r="L10" s="368"/>
      <c r="M10" s="368"/>
      <c r="N10" s="368"/>
    </row>
    <row r="11" spans="1:14" ht="15" customHeight="1">
      <c r="A11" s="369" t="s">
        <v>478</v>
      </c>
      <c r="B11" s="369"/>
      <c r="C11" s="154">
        <f>+C12</f>
        <v>54150000</v>
      </c>
      <c r="D11" s="154">
        <f>+D12</f>
        <v>57750000</v>
      </c>
      <c r="E11" s="154">
        <f>+E12</f>
        <v>10500000</v>
      </c>
      <c r="F11" s="154">
        <f>+F12</f>
        <v>10500000</v>
      </c>
      <c r="G11" s="153"/>
      <c r="H11" s="152">
        <f t="shared" si="0"/>
        <v>18.181818181818183</v>
      </c>
      <c r="I11" s="152">
        <f t="shared" si="1"/>
        <v>100</v>
      </c>
      <c r="K11" s="368"/>
      <c r="L11" s="368"/>
      <c r="M11" s="368"/>
      <c r="N11" s="368"/>
    </row>
    <row r="12" spans="1:14">
      <c r="A12" s="155" t="s">
        <v>65</v>
      </c>
      <c r="B12" s="150" t="s">
        <v>115</v>
      </c>
      <c r="C12" s="149">
        <v>54150000</v>
      </c>
      <c r="D12" s="148">
        <v>57750000</v>
      </c>
      <c r="E12" s="148">
        <v>10500000</v>
      </c>
      <c r="F12" s="148">
        <v>10500000</v>
      </c>
      <c r="G12" s="147"/>
      <c r="H12" s="146">
        <f t="shared" si="0"/>
        <v>18.181818181818183</v>
      </c>
      <c r="I12" s="146">
        <f t="shared" si="1"/>
        <v>100</v>
      </c>
      <c r="K12" s="368"/>
      <c r="L12" s="368"/>
      <c r="M12" s="368"/>
      <c r="N12" s="368"/>
    </row>
    <row r="13" spans="1:14" ht="15" customHeight="1">
      <c r="A13" s="370" t="s">
        <v>477</v>
      </c>
      <c r="B13" s="370"/>
      <c r="C13" s="154">
        <f>SUM(C14:C17)</f>
        <v>13492474379</v>
      </c>
      <c r="D13" s="154">
        <f>SUM(D14:D17)</f>
        <v>9561499878.7999992</v>
      </c>
      <c r="E13" s="154">
        <f>SUM(E14:E17)</f>
        <v>4847175127.7600002</v>
      </c>
      <c r="F13" s="154">
        <f>SUM(F14:F17)</f>
        <v>4627855073.5400009</v>
      </c>
      <c r="G13" s="153"/>
      <c r="H13" s="152">
        <f t="shared" si="0"/>
        <v>48.400932198942961</v>
      </c>
      <c r="I13" s="152">
        <f t="shared" si="1"/>
        <v>95.475301625395318</v>
      </c>
      <c r="K13" s="368"/>
      <c r="L13" s="368"/>
      <c r="M13" s="368"/>
      <c r="N13" s="368"/>
    </row>
    <row r="14" spans="1:14">
      <c r="A14" s="151" t="s">
        <v>70</v>
      </c>
      <c r="B14" s="150" t="s">
        <v>120</v>
      </c>
      <c r="C14" s="149">
        <v>1097958287</v>
      </c>
      <c r="D14" s="148">
        <v>1047978790.4299999</v>
      </c>
      <c r="E14" s="148">
        <v>742115133.04999995</v>
      </c>
      <c r="F14" s="148">
        <v>726118841.88</v>
      </c>
      <c r="G14" s="147"/>
      <c r="H14" s="146">
        <f t="shared" si="0"/>
        <v>69.287551285466719</v>
      </c>
      <c r="I14" s="146">
        <f t="shared" si="1"/>
        <v>97.844500070459787</v>
      </c>
      <c r="K14" s="368"/>
      <c r="L14" s="368"/>
      <c r="M14" s="368"/>
      <c r="N14" s="368"/>
    </row>
    <row r="15" spans="1:14">
      <c r="A15" s="157" t="s">
        <v>476</v>
      </c>
      <c r="B15" s="150" t="s">
        <v>210</v>
      </c>
      <c r="C15" s="149">
        <v>1995840181</v>
      </c>
      <c r="D15" s="148">
        <v>1766655917.1400001</v>
      </c>
      <c r="E15" s="148">
        <v>389371418.19</v>
      </c>
      <c r="F15" s="148">
        <v>370340619.60000002</v>
      </c>
      <c r="G15" s="147"/>
      <c r="H15" s="146">
        <f t="shared" si="0"/>
        <v>20.96280413220115</v>
      </c>
      <c r="I15" s="146">
        <f t="shared" si="1"/>
        <v>95.112430522387854</v>
      </c>
    </row>
    <row r="16" spans="1:14">
      <c r="A16" s="157" t="s">
        <v>475</v>
      </c>
      <c r="B16" s="150" t="s">
        <v>253</v>
      </c>
      <c r="C16" s="149">
        <v>4420744342</v>
      </c>
      <c r="D16" s="148">
        <v>3609372083.0099998</v>
      </c>
      <c r="E16" s="148">
        <v>1573906226.25</v>
      </c>
      <c r="F16" s="148">
        <v>1395657973.5000002</v>
      </c>
      <c r="G16" s="147"/>
      <c r="H16" s="146">
        <f t="shared" si="0"/>
        <v>38.667611468200455</v>
      </c>
      <c r="I16" s="146">
        <f t="shared" si="1"/>
        <v>88.674785716129009</v>
      </c>
      <c r="J16" s="163"/>
    </row>
    <row r="17" spans="1:10">
      <c r="A17" s="157" t="s">
        <v>69</v>
      </c>
      <c r="B17" s="150" t="s">
        <v>119</v>
      </c>
      <c r="C17" s="149">
        <v>5977931569</v>
      </c>
      <c r="D17" s="148">
        <v>3137493088.2200003</v>
      </c>
      <c r="E17" s="148">
        <v>2141782350.27</v>
      </c>
      <c r="F17" s="148">
        <v>2135737638.5599999</v>
      </c>
      <c r="G17" s="147"/>
      <c r="H17" s="146">
        <f t="shared" si="0"/>
        <v>68.071469115862556</v>
      </c>
      <c r="I17" s="146">
        <f t="shared" si="1"/>
        <v>99.717771896418981</v>
      </c>
      <c r="J17" s="160"/>
    </row>
    <row r="18" spans="1:10" ht="15" customHeight="1">
      <c r="A18" s="371" t="s">
        <v>474</v>
      </c>
      <c r="B18" s="371"/>
      <c r="C18" s="154">
        <f>+C19</f>
        <v>1329333000.0300004</v>
      </c>
      <c r="D18" s="154">
        <f>+D19</f>
        <v>1243349879.4400001</v>
      </c>
      <c r="E18" s="154">
        <f>+E19</f>
        <v>498014437.68000001</v>
      </c>
      <c r="F18" s="154">
        <f>+F19</f>
        <v>495942353.46000004</v>
      </c>
      <c r="G18" s="153"/>
      <c r="H18" s="152">
        <f t="shared" si="0"/>
        <v>39.887594124621664</v>
      </c>
      <c r="I18" s="152">
        <f t="shared" si="1"/>
        <v>99.583930893720122</v>
      </c>
    </row>
    <row r="19" spans="1:10">
      <c r="A19" s="151" t="s">
        <v>473</v>
      </c>
      <c r="B19" s="150" t="s">
        <v>472</v>
      </c>
      <c r="C19" s="149">
        <v>1329333000.0300004</v>
      </c>
      <c r="D19" s="148">
        <v>1243349879.4400001</v>
      </c>
      <c r="E19" s="148">
        <v>498014437.68000001</v>
      </c>
      <c r="F19" s="148">
        <v>495942353.46000004</v>
      </c>
      <c r="G19" s="147"/>
      <c r="H19" s="146">
        <f t="shared" si="0"/>
        <v>39.887594124621664</v>
      </c>
      <c r="I19" s="146">
        <f t="shared" si="1"/>
        <v>99.583930893720122</v>
      </c>
      <c r="J19" s="160"/>
    </row>
    <row r="20" spans="1:10" ht="15" customHeight="1">
      <c r="A20" s="371" t="s">
        <v>471</v>
      </c>
      <c r="B20" s="371"/>
      <c r="C20" s="154">
        <f>SUM(C21:C22)</f>
        <v>10450000</v>
      </c>
      <c r="D20" s="154">
        <f>SUM(D21:D22)</f>
        <v>10450000</v>
      </c>
      <c r="E20" s="154">
        <f>SUM(E21:E22)</f>
        <v>0</v>
      </c>
      <c r="F20" s="154">
        <f>SUM(F21:F22)</f>
        <v>0</v>
      </c>
      <c r="G20" s="164">
        <f>SUM(G21:G22)</f>
        <v>0</v>
      </c>
      <c r="H20" s="152">
        <f t="shared" si="0"/>
        <v>0</v>
      </c>
      <c r="I20" s="152" t="str">
        <f t="shared" si="1"/>
        <v>n.a.</v>
      </c>
    </row>
    <row r="21" spans="1:10">
      <c r="A21" s="151" t="s">
        <v>470</v>
      </c>
      <c r="B21" s="150" t="s">
        <v>469</v>
      </c>
      <c r="C21" s="149">
        <v>450000</v>
      </c>
      <c r="D21" s="148">
        <v>450000</v>
      </c>
      <c r="E21" s="148">
        <v>0</v>
      </c>
      <c r="F21" s="148">
        <v>0</v>
      </c>
      <c r="G21" s="147"/>
      <c r="H21" s="146">
        <f t="shared" si="0"/>
        <v>0</v>
      </c>
      <c r="I21" s="146" t="str">
        <f t="shared" si="1"/>
        <v>n.a.</v>
      </c>
    </row>
    <row r="22" spans="1:10">
      <c r="A22" s="151" t="s">
        <v>468</v>
      </c>
      <c r="B22" s="150" t="s">
        <v>467</v>
      </c>
      <c r="C22" s="149">
        <v>10000000</v>
      </c>
      <c r="D22" s="148">
        <v>10000000</v>
      </c>
      <c r="E22" s="148">
        <v>0</v>
      </c>
      <c r="F22" s="148">
        <v>0</v>
      </c>
      <c r="G22" s="147"/>
      <c r="H22" s="146">
        <f t="shared" si="0"/>
        <v>0</v>
      </c>
      <c r="I22" s="146" t="str">
        <f t="shared" si="1"/>
        <v>n.a.</v>
      </c>
    </row>
    <row r="23" spans="1:10" ht="15" customHeight="1">
      <c r="A23" s="369" t="s">
        <v>466</v>
      </c>
      <c r="B23" s="369"/>
      <c r="C23" s="154">
        <f>SUM(C24:C25)</f>
        <v>643783745.5999999</v>
      </c>
      <c r="D23" s="154">
        <f>SUM(D24:D25)</f>
        <v>483713211.55099988</v>
      </c>
      <c r="E23" s="154">
        <f>SUM(E24:E25)</f>
        <v>469300629.76199996</v>
      </c>
      <c r="F23" s="154">
        <f>SUM(F24:F25)</f>
        <v>469300629.58800006</v>
      </c>
      <c r="G23" s="153"/>
      <c r="H23" s="152">
        <f t="shared" si="0"/>
        <v>97.020428299490376</v>
      </c>
      <c r="I23" s="152">
        <f t="shared" si="1"/>
        <v>99.999999962923567</v>
      </c>
    </row>
    <row r="24" spans="1:10">
      <c r="A24" s="155" t="s">
        <v>465</v>
      </c>
      <c r="B24" s="150" t="s">
        <v>464</v>
      </c>
      <c r="C24" s="149">
        <v>270895963.59999985</v>
      </c>
      <c r="D24" s="148">
        <v>320512024.55099994</v>
      </c>
      <c r="E24" s="148">
        <v>310451104.78200001</v>
      </c>
      <c r="F24" s="148">
        <v>310451104.60800004</v>
      </c>
      <c r="G24" s="147"/>
      <c r="H24" s="146">
        <f t="shared" si="0"/>
        <v>96.860985182351868</v>
      </c>
      <c r="I24" s="146">
        <f t="shared" si="1"/>
        <v>99.999999943952531</v>
      </c>
    </row>
    <row r="25" spans="1:10">
      <c r="A25" s="155" t="s">
        <v>463</v>
      </c>
      <c r="B25" s="150" t="s">
        <v>462</v>
      </c>
      <c r="C25" s="149">
        <v>372887782</v>
      </c>
      <c r="D25" s="148">
        <v>163201186.99999997</v>
      </c>
      <c r="E25" s="148">
        <v>158849524.97999999</v>
      </c>
      <c r="F25" s="148">
        <v>158849524.97999999</v>
      </c>
      <c r="G25" s="147"/>
      <c r="H25" s="146">
        <f t="shared" si="0"/>
        <v>97.333559822699087</v>
      </c>
      <c r="I25" s="146">
        <f t="shared" si="1"/>
        <v>100</v>
      </c>
    </row>
    <row r="26" spans="1:10" ht="15" customHeight="1">
      <c r="A26" s="369" t="s">
        <v>461</v>
      </c>
      <c r="B26" s="369"/>
      <c r="C26" s="154">
        <f>+C27</f>
        <v>178708250</v>
      </c>
      <c r="D26" s="154">
        <f>+D27</f>
        <v>137339159.70999998</v>
      </c>
      <c r="E26" s="154">
        <f>+E27</f>
        <v>65134739.680000022</v>
      </c>
      <c r="F26" s="154">
        <f>+F27</f>
        <v>65134739.680000022</v>
      </c>
      <c r="G26" s="153"/>
      <c r="H26" s="152">
        <f t="shared" si="0"/>
        <v>47.426196445016849</v>
      </c>
      <c r="I26" s="152">
        <f t="shared" si="1"/>
        <v>100</v>
      </c>
    </row>
    <row r="27" spans="1:10">
      <c r="A27" s="155" t="s">
        <v>460</v>
      </c>
      <c r="B27" s="150" t="s">
        <v>459</v>
      </c>
      <c r="C27" s="149">
        <v>178708250</v>
      </c>
      <c r="D27" s="148">
        <v>137339159.70999998</v>
      </c>
      <c r="E27" s="148">
        <v>65134739.680000022</v>
      </c>
      <c r="F27" s="148">
        <v>65134739.680000022</v>
      </c>
      <c r="G27" s="147"/>
      <c r="H27" s="146">
        <f t="shared" si="0"/>
        <v>47.426196445016849</v>
      </c>
      <c r="I27" s="146">
        <f t="shared" si="1"/>
        <v>100</v>
      </c>
    </row>
    <row r="28" spans="1:10" ht="15" customHeight="1">
      <c r="A28" s="369" t="s">
        <v>458</v>
      </c>
      <c r="B28" s="369"/>
      <c r="C28" s="154">
        <f>+C29+C30</f>
        <v>52836193.290000007</v>
      </c>
      <c r="D28" s="154">
        <f>+D29+D30</f>
        <v>157898501.04029995</v>
      </c>
      <c r="E28" s="154">
        <f>+E29+E30</f>
        <v>93940335.759000018</v>
      </c>
      <c r="F28" s="154">
        <f>+F29+F30</f>
        <v>93637365.858700007</v>
      </c>
      <c r="G28" s="164">
        <f>+G29+G30</f>
        <v>0</v>
      </c>
      <c r="H28" s="152">
        <f t="shared" si="0"/>
        <v>59.302251282804278</v>
      </c>
      <c r="I28" s="152">
        <f t="shared" si="1"/>
        <v>99.677486887978276</v>
      </c>
    </row>
    <row r="29" spans="1:10" ht="14.25" customHeight="1">
      <c r="A29" s="155" t="s">
        <v>457</v>
      </c>
      <c r="B29" s="150" t="s">
        <v>456</v>
      </c>
      <c r="C29" s="149">
        <v>35264198.200000003</v>
      </c>
      <c r="D29" s="148">
        <v>144769273.59299996</v>
      </c>
      <c r="E29" s="148">
        <v>81269040.727000013</v>
      </c>
      <c r="F29" s="148">
        <v>81200714.651000008</v>
      </c>
      <c r="G29" s="147"/>
      <c r="H29" s="146">
        <f t="shared" si="0"/>
        <v>56.089743794173671</v>
      </c>
      <c r="I29" s="146">
        <f t="shared" si="1"/>
        <v>99.915926070507552</v>
      </c>
    </row>
    <row r="30" spans="1:10">
      <c r="A30" s="155" t="s">
        <v>455</v>
      </c>
      <c r="B30" s="150" t="s">
        <v>454</v>
      </c>
      <c r="C30" s="149">
        <v>17571995.09</v>
      </c>
      <c r="D30" s="148">
        <v>13129227.4473</v>
      </c>
      <c r="E30" s="148">
        <v>12671295.032</v>
      </c>
      <c r="F30" s="148">
        <v>12436651.207699999</v>
      </c>
      <c r="G30" s="147"/>
      <c r="H30" s="146">
        <f t="shared" si="0"/>
        <v>94.724927705152766</v>
      </c>
      <c r="I30" s="146">
        <f t="shared" si="1"/>
        <v>98.148225388901196</v>
      </c>
    </row>
    <row r="31" spans="1:10" ht="21" customHeight="1">
      <c r="A31" s="370" t="s">
        <v>453</v>
      </c>
      <c r="B31" s="370"/>
      <c r="C31" s="154">
        <f>SUM(C32:C59)</f>
        <v>16551384030.307203</v>
      </c>
      <c r="D31" s="154">
        <f>SUM(D32:D59)</f>
        <v>11915040080.159204</v>
      </c>
      <c r="E31" s="154">
        <f>SUM(E32:E59)</f>
        <v>4920569346.58074</v>
      </c>
      <c r="F31" s="154">
        <f>SUM(F32:F59)</f>
        <v>4733890834.6550016</v>
      </c>
      <c r="G31" s="153"/>
      <c r="H31" s="152">
        <f t="shared" si="0"/>
        <v>39.730381121737267</v>
      </c>
      <c r="I31" s="152">
        <f t="shared" si="1"/>
        <v>96.206160328672951</v>
      </c>
    </row>
    <row r="32" spans="1:10">
      <c r="A32" s="159" t="s">
        <v>60</v>
      </c>
      <c r="B32" s="150" t="s">
        <v>144</v>
      </c>
      <c r="C32" s="149">
        <v>4330694.7</v>
      </c>
      <c r="D32" s="149">
        <v>4253338.4399999995</v>
      </c>
      <c r="E32" s="149">
        <v>1890778.6000000003</v>
      </c>
      <c r="F32" s="149">
        <v>1872314.9035</v>
      </c>
      <c r="G32" s="147"/>
      <c r="H32" s="146">
        <f t="shared" si="0"/>
        <v>44.019890020790356</v>
      </c>
      <c r="I32" s="146">
        <f t="shared" si="1"/>
        <v>99.023487123241168</v>
      </c>
    </row>
    <row r="33" spans="1:10">
      <c r="A33" s="159" t="s">
        <v>59</v>
      </c>
      <c r="B33" s="150" t="s">
        <v>113</v>
      </c>
      <c r="C33" s="149">
        <v>13226305</v>
      </c>
      <c r="D33" s="149">
        <v>11688678</v>
      </c>
      <c r="E33" s="149">
        <v>4958666</v>
      </c>
      <c r="F33" s="149">
        <v>4372623.0199999996</v>
      </c>
      <c r="G33" s="147"/>
      <c r="H33" s="146">
        <f t="shared" si="0"/>
        <v>37.409046771585288</v>
      </c>
      <c r="I33" s="146">
        <f t="shared" si="1"/>
        <v>88.181438717590567</v>
      </c>
    </row>
    <row r="34" spans="1:10" ht="9.9499999999999993" customHeight="1">
      <c r="A34" s="159" t="s">
        <v>452</v>
      </c>
      <c r="B34" s="150" t="s">
        <v>451</v>
      </c>
      <c r="C34" s="149">
        <v>7581473.2500000009</v>
      </c>
      <c r="D34" s="148">
        <v>7473996.8190000011</v>
      </c>
      <c r="E34" s="148">
        <v>2073778.6469999996</v>
      </c>
      <c r="F34" s="148">
        <v>1813570.2584999998</v>
      </c>
      <c r="G34" s="147"/>
      <c r="H34" s="146">
        <f t="shared" si="0"/>
        <v>24.265065966975488</v>
      </c>
      <c r="I34" s="146">
        <f t="shared" si="1"/>
        <v>87.452451163173734</v>
      </c>
    </row>
    <row r="35" spans="1:10" ht="9.9499999999999993" customHeight="1">
      <c r="A35" s="159" t="s">
        <v>450</v>
      </c>
      <c r="B35" s="150" t="s">
        <v>449</v>
      </c>
      <c r="C35" s="149">
        <v>246188091</v>
      </c>
      <c r="D35" s="148">
        <v>243438091</v>
      </c>
      <c r="E35" s="148">
        <v>98400972.319999963</v>
      </c>
      <c r="F35" s="148">
        <v>88973328.379999995</v>
      </c>
      <c r="G35" s="147"/>
      <c r="H35" s="146">
        <f t="shared" si="0"/>
        <v>36.548646932989627</v>
      </c>
      <c r="I35" s="146">
        <f t="shared" si="1"/>
        <v>90.419155707789884</v>
      </c>
    </row>
    <row r="36" spans="1:10">
      <c r="A36" s="159" t="s">
        <v>62</v>
      </c>
      <c r="B36" s="150" t="s">
        <v>14</v>
      </c>
      <c r="C36" s="149">
        <v>18259938</v>
      </c>
      <c r="D36" s="149">
        <v>16785385.5</v>
      </c>
      <c r="E36" s="149">
        <v>14749711.453</v>
      </c>
      <c r="F36" s="149">
        <v>14742396.274</v>
      </c>
      <c r="G36" s="147"/>
      <c r="H36" s="146">
        <f t="shared" si="0"/>
        <v>87.828761954856503</v>
      </c>
      <c r="I36" s="146">
        <f t="shared" si="1"/>
        <v>99.950404595891186</v>
      </c>
    </row>
    <row r="37" spans="1:10">
      <c r="A37" s="159" t="s">
        <v>448</v>
      </c>
      <c r="B37" s="150" t="s">
        <v>447</v>
      </c>
      <c r="C37" s="149">
        <v>1110000</v>
      </c>
      <c r="D37" s="148">
        <v>4110000</v>
      </c>
      <c r="E37" s="148">
        <v>4110000</v>
      </c>
      <c r="F37" s="148">
        <v>4110000</v>
      </c>
      <c r="G37" s="147"/>
      <c r="H37" s="146">
        <f t="shared" si="0"/>
        <v>100</v>
      </c>
      <c r="I37" s="146">
        <f t="shared" si="1"/>
        <v>100</v>
      </c>
    </row>
    <row r="38" spans="1:10">
      <c r="A38" s="159" t="s">
        <v>446</v>
      </c>
      <c r="B38" s="150" t="s">
        <v>445</v>
      </c>
      <c r="C38" s="149">
        <v>1471005.75</v>
      </c>
      <c r="D38" s="148">
        <v>1601040.0434999999</v>
      </c>
      <c r="E38" s="148">
        <v>739774.02599999995</v>
      </c>
      <c r="F38" s="148">
        <v>739744.02299999993</v>
      </c>
      <c r="G38" s="147"/>
      <c r="H38" s="146">
        <f t="shared" si="0"/>
        <v>46.203967602388076</v>
      </c>
      <c r="I38" s="146">
        <f t="shared" si="1"/>
        <v>99.995944302050958</v>
      </c>
    </row>
    <row r="39" spans="1:10" ht="16.5">
      <c r="A39" s="159" t="s">
        <v>444</v>
      </c>
      <c r="B39" s="150" t="s">
        <v>443</v>
      </c>
      <c r="C39" s="149">
        <v>179951127</v>
      </c>
      <c r="D39" s="148">
        <v>202659378</v>
      </c>
      <c r="E39" s="148">
        <v>0</v>
      </c>
      <c r="F39" s="148">
        <v>0</v>
      </c>
      <c r="G39" s="147"/>
      <c r="H39" s="156">
        <f t="shared" si="0"/>
        <v>0</v>
      </c>
      <c r="I39" s="156" t="str">
        <f t="shared" si="1"/>
        <v>n.a.</v>
      </c>
    </row>
    <row r="40" spans="1:10">
      <c r="A40" s="159" t="s">
        <v>442</v>
      </c>
      <c r="B40" s="150" t="s">
        <v>441</v>
      </c>
      <c r="C40" s="149">
        <v>258500000</v>
      </c>
      <c r="D40" s="148">
        <v>258500000</v>
      </c>
      <c r="E40" s="148">
        <v>63449418.580000006</v>
      </c>
      <c r="F40" s="148">
        <v>58287335.580000006</v>
      </c>
      <c r="G40" s="147"/>
      <c r="H40" s="156">
        <f t="shared" ref="H40:H71" si="2">IFERROR(+F40/D40*100,"n.a.")</f>
        <v>22.548292294003872</v>
      </c>
      <c r="I40" s="156">
        <f t="shared" ref="I40:I71" si="3">IFERROR(+F40/E40*100,"n.a.")</f>
        <v>91.864254841844755</v>
      </c>
    </row>
    <row r="41" spans="1:10">
      <c r="A41" s="159" t="s">
        <v>408</v>
      </c>
      <c r="B41" s="150" t="s">
        <v>440</v>
      </c>
      <c r="C41" s="149">
        <v>250006416</v>
      </c>
      <c r="D41" s="148">
        <v>245447416</v>
      </c>
      <c r="E41" s="148">
        <v>107761975</v>
      </c>
      <c r="F41" s="148">
        <v>105138768.34</v>
      </c>
      <c r="G41" s="147"/>
      <c r="H41" s="156">
        <f t="shared" si="2"/>
        <v>42.835557225829582</v>
      </c>
      <c r="I41" s="156">
        <f t="shared" si="3"/>
        <v>97.565739993165508</v>
      </c>
    </row>
    <row r="42" spans="1:10" ht="16.5">
      <c r="A42" s="159" t="s">
        <v>439</v>
      </c>
      <c r="B42" s="150" t="s">
        <v>438</v>
      </c>
      <c r="C42" s="149">
        <v>242417912</v>
      </c>
      <c r="D42" s="148">
        <v>214396056.38999999</v>
      </c>
      <c r="E42" s="148">
        <v>121780254.80000001</v>
      </c>
      <c r="F42" s="148">
        <v>105117433.11999997</v>
      </c>
      <c r="G42" s="147"/>
      <c r="H42" s="156">
        <f t="shared" si="2"/>
        <v>49.029555342559433</v>
      </c>
      <c r="I42" s="156">
        <f t="shared" si="3"/>
        <v>86.317304305722274</v>
      </c>
      <c r="J42" s="160"/>
    </row>
    <row r="43" spans="1:10" ht="16.5">
      <c r="A43" s="159" t="s">
        <v>437</v>
      </c>
      <c r="B43" s="150" t="s">
        <v>436</v>
      </c>
      <c r="C43" s="149">
        <v>37547969</v>
      </c>
      <c r="D43" s="148">
        <v>37297689.278000012</v>
      </c>
      <c r="E43" s="148">
        <v>9580589.6925000027</v>
      </c>
      <c r="F43" s="148">
        <v>9393162.1280000005</v>
      </c>
      <c r="G43" s="147"/>
      <c r="H43" s="146">
        <f t="shared" si="2"/>
        <v>25.184300448179624</v>
      </c>
      <c r="I43" s="146">
        <f t="shared" si="3"/>
        <v>98.043674027218529</v>
      </c>
    </row>
    <row r="44" spans="1:10">
      <c r="A44" s="159" t="s">
        <v>90</v>
      </c>
      <c r="B44" s="150" t="s">
        <v>33</v>
      </c>
      <c r="C44" s="149">
        <v>143733540.94999999</v>
      </c>
      <c r="D44" s="148">
        <v>164801979.73149997</v>
      </c>
      <c r="E44" s="148">
        <v>52886149.599499993</v>
      </c>
      <c r="F44" s="148">
        <v>51322066.313500032</v>
      </c>
      <c r="G44" s="147"/>
      <c r="H44" s="146">
        <f t="shared" si="2"/>
        <v>31.141656427377505</v>
      </c>
      <c r="I44" s="146">
        <f t="shared" si="3"/>
        <v>97.042546493090228</v>
      </c>
    </row>
    <row r="45" spans="1:10">
      <c r="A45" s="159" t="s">
        <v>396</v>
      </c>
      <c r="B45" s="150" t="s">
        <v>435</v>
      </c>
      <c r="C45" s="149">
        <v>5226620</v>
      </c>
      <c r="D45" s="148">
        <v>4759287.91</v>
      </c>
      <c r="E45" s="148">
        <v>1892312.3399999999</v>
      </c>
      <c r="F45" s="148">
        <v>1637915.17</v>
      </c>
      <c r="G45" s="147"/>
      <c r="H45" s="146">
        <f t="shared" si="2"/>
        <v>34.415131023245863</v>
      </c>
      <c r="I45" s="146">
        <f t="shared" si="3"/>
        <v>86.556280132908711</v>
      </c>
    </row>
    <row r="46" spans="1:10">
      <c r="A46" s="159" t="s">
        <v>434</v>
      </c>
      <c r="B46" s="150" t="s">
        <v>433</v>
      </c>
      <c r="C46" s="149">
        <v>675712008</v>
      </c>
      <c r="D46" s="148">
        <v>395055995.06999999</v>
      </c>
      <c r="E46" s="148">
        <v>0</v>
      </c>
      <c r="F46" s="148">
        <v>0</v>
      </c>
      <c r="G46" s="147"/>
      <c r="H46" s="146">
        <f t="shared" si="2"/>
        <v>0</v>
      </c>
      <c r="I46" s="146" t="str">
        <f t="shared" si="3"/>
        <v>n.a.</v>
      </c>
    </row>
    <row r="47" spans="1:10">
      <c r="A47" s="159" t="s">
        <v>91</v>
      </c>
      <c r="B47" s="150" t="s">
        <v>34</v>
      </c>
      <c r="C47" s="149">
        <v>226242795</v>
      </c>
      <c r="D47" s="148">
        <v>226242795</v>
      </c>
      <c r="E47" s="148">
        <v>90864413</v>
      </c>
      <c r="F47" s="148">
        <v>73364413</v>
      </c>
      <c r="G47" s="147"/>
      <c r="H47" s="156">
        <f t="shared" si="2"/>
        <v>32.4272925464875</v>
      </c>
      <c r="I47" s="156">
        <f t="shared" si="3"/>
        <v>80.740534801011705</v>
      </c>
      <c r="J47" s="163"/>
    </row>
    <row r="48" spans="1:10">
      <c r="A48" s="159" t="s">
        <v>432</v>
      </c>
      <c r="B48" s="150" t="s">
        <v>431</v>
      </c>
      <c r="C48" s="149">
        <v>465300</v>
      </c>
      <c r="D48" s="148">
        <v>268164</v>
      </c>
      <c r="E48" s="148">
        <v>0</v>
      </c>
      <c r="F48" s="148">
        <v>0</v>
      </c>
      <c r="G48" s="147"/>
      <c r="H48" s="156">
        <f t="shared" si="2"/>
        <v>0</v>
      </c>
      <c r="I48" s="156" t="str">
        <f t="shared" si="3"/>
        <v>n.a.</v>
      </c>
    </row>
    <row r="49" spans="1:10">
      <c r="A49" s="159" t="s">
        <v>92</v>
      </c>
      <c r="B49" s="150" t="s">
        <v>18</v>
      </c>
      <c r="C49" s="162">
        <v>589158594</v>
      </c>
      <c r="D49" s="162">
        <v>609136119.19000006</v>
      </c>
      <c r="E49" s="162">
        <v>332549991.86999995</v>
      </c>
      <c r="F49" s="162">
        <v>329098115.22999996</v>
      </c>
      <c r="G49" s="147"/>
      <c r="H49" s="156">
        <f t="shared" si="2"/>
        <v>54.027023658951435</v>
      </c>
      <c r="I49" s="156">
        <f t="shared" si="3"/>
        <v>98.961997677224602</v>
      </c>
    </row>
    <row r="50" spans="1:10" ht="16.5">
      <c r="A50" s="159" t="s">
        <v>430</v>
      </c>
      <c r="B50" s="150" t="s">
        <v>429</v>
      </c>
      <c r="C50" s="162">
        <v>56597819.400000006</v>
      </c>
      <c r="D50" s="162">
        <v>64367379.082499973</v>
      </c>
      <c r="E50" s="162">
        <v>29270063.332500041</v>
      </c>
      <c r="F50" s="162">
        <v>27205874.28600001</v>
      </c>
      <c r="G50" s="147"/>
      <c r="H50" s="156">
        <f t="shared" si="2"/>
        <v>42.266555938420474</v>
      </c>
      <c r="I50" s="156">
        <f t="shared" si="3"/>
        <v>92.947780730600414</v>
      </c>
    </row>
    <row r="51" spans="1:10">
      <c r="A51" s="159" t="s">
        <v>428</v>
      </c>
      <c r="B51" s="150" t="s">
        <v>427</v>
      </c>
      <c r="C51" s="162">
        <v>3263180.6072024996</v>
      </c>
      <c r="D51" s="162">
        <v>3263180.6072025001</v>
      </c>
      <c r="E51" s="162">
        <v>1616081.0787391583</v>
      </c>
      <c r="F51" s="162">
        <v>0</v>
      </c>
      <c r="G51" s="147"/>
      <c r="H51" s="156">
        <f t="shared" si="2"/>
        <v>0</v>
      </c>
      <c r="I51" s="156">
        <f t="shared" si="3"/>
        <v>0</v>
      </c>
    </row>
    <row r="52" spans="1:10">
      <c r="A52" s="159" t="s">
        <v>426</v>
      </c>
      <c r="B52" s="150" t="s">
        <v>425</v>
      </c>
      <c r="C52" s="162">
        <v>2990087387</v>
      </c>
      <c r="D52" s="162">
        <v>2266285881</v>
      </c>
      <c r="E52" s="162">
        <v>816840126.30000007</v>
      </c>
      <c r="F52" s="162">
        <v>756006545.79000008</v>
      </c>
      <c r="G52" s="147"/>
      <c r="H52" s="146">
        <f t="shared" si="2"/>
        <v>33.358834034495757</v>
      </c>
      <c r="I52" s="146">
        <f t="shared" si="3"/>
        <v>92.552571972002056</v>
      </c>
    </row>
    <row r="53" spans="1:10" ht="16.5">
      <c r="A53" s="159" t="s">
        <v>424</v>
      </c>
      <c r="B53" s="150" t="s">
        <v>423</v>
      </c>
      <c r="C53" s="162">
        <v>22231000</v>
      </c>
      <c r="D53" s="162">
        <v>21133000</v>
      </c>
      <c r="E53" s="162">
        <v>17483769.789999999</v>
      </c>
      <c r="F53" s="162">
        <v>13308839</v>
      </c>
      <c r="G53" s="147"/>
      <c r="H53" s="146">
        <f t="shared" si="2"/>
        <v>62.976572185681157</v>
      </c>
      <c r="I53" s="146">
        <f t="shared" si="3"/>
        <v>76.121106373821689</v>
      </c>
    </row>
    <row r="54" spans="1:10">
      <c r="A54" s="159" t="s">
        <v>95</v>
      </c>
      <c r="B54" s="150" t="s">
        <v>422</v>
      </c>
      <c r="C54" s="162">
        <v>4185465</v>
      </c>
      <c r="D54" s="162">
        <v>4185465</v>
      </c>
      <c r="E54" s="162">
        <v>2149356.54</v>
      </c>
      <c r="F54" s="162">
        <v>2117556.54</v>
      </c>
      <c r="G54" s="147"/>
      <c r="H54" s="146">
        <f t="shared" si="2"/>
        <v>50.593101124964612</v>
      </c>
      <c r="I54" s="146">
        <f t="shared" si="3"/>
        <v>98.520487438533578</v>
      </c>
    </row>
    <row r="55" spans="1:10" ht="13.5" customHeight="1">
      <c r="A55" s="159" t="s">
        <v>94</v>
      </c>
      <c r="B55" s="150" t="s">
        <v>36</v>
      </c>
      <c r="C55" s="162">
        <v>2206617078</v>
      </c>
      <c r="D55" s="162">
        <v>2690849749.9999986</v>
      </c>
      <c r="E55" s="162">
        <v>1732219980.96</v>
      </c>
      <c r="F55" s="162">
        <v>1728662490.0699999</v>
      </c>
      <c r="G55" s="147"/>
      <c r="H55" s="146">
        <f t="shared" si="2"/>
        <v>64.242252473219679</v>
      </c>
      <c r="I55" s="146">
        <f t="shared" si="3"/>
        <v>99.794628226835911</v>
      </c>
    </row>
    <row r="56" spans="1:10">
      <c r="A56" s="159" t="s">
        <v>96</v>
      </c>
      <c r="B56" s="150" t="s">
        <v>37</v>
      </c>
      <c r="C56" s="162">
        <v>2786727721</v>
      </c>
      <c r="D56" s="162">
        <v>1847954162.5300002</v>
      </c>
      <c r="E56" s="162">
        <v>464353633.84000003</v>
      </c>
      <c r="F56" s="162">
        <v>409202101.37000006</v>
      </c>
      <c r="G56" s="147"/>
      <c r="H56" s="146">
        <f t="shared" si="2"/>
        <v>22.143520097369134</v>
      </c>
      <c r="I56" s="146">
        <f t="shared" si="3"/>
        <v>88.122945864788207</v>
      </c>
      <c r="J56" s="163"/>
    </row>
    <row r="57" spans="1:10">
      <c r="A57" s="159" t="s">
        <v>421</v>
      </c>
      <c r="B57" s="150" t="s">
        <v>420</v>
      </c>
      <c r="C57" s="162">
        <v>2261070104</v>
      </c>
      <c r="D57" s="162">
        <v>2234137483.3800035</v>
      </c>
      <c r="E57" s="162">
        <v>924193494.79000115</v>
      </c>
      <c r="F57" s="162">
        <v>922831559.1000011</v>
      </c>
      <c r="G57" s="147"/>
      <c r="H57" s="146">
        <f t="shared" si="2"/>
        <v>41.305943164422402</v>
      </c>
      <c r="I57" s="146">
        <f t="shared" si="3"/>
        <v>99.852635222204256</v>
      </c>
      <c r="J57" s="160"/>
    </row>
    <row r="58" spans="1:10">
      <c r="A58" s="159" t="s">
        <v>419</v>
      </c>
      <c r="B58" s="150" t="s">
        <v>418</v>
      </c>
      <c r="C58" s="162">
        <v>68890085.649999991</v>
      </c>
      <c r="D58" s="162">
        <v>65353588.257500015</v>
      </c>
      <c r="E58" s="162">
        <v>24754054.021499999</v>
      </c>
      <c r="F58" s="162">
        <v>24572682.758499995</v>
      </c>
      <c r="G58" s="147"/>
      <c r="H58" s="146">
        <f t="shared" si="2"/>
        <v>37.599592330999542</v>
      </c>
      <c r="I58" s="146">
        <f t="shared" si="3"/>
        <v>99.267306830459063</v>
      </c>
    </row>
    <row r="59" spans="1:10">
      <c r="A59" s="159" t="s">
        <v>417</v>
      </c>
      <c r="B59" s="150" t="s">
        <v>416</v>
      </c>
      <c r="C59" s="162">
        <v>3250584400</v>
      </c>
      <c r="D59" s="162">
        <v>69594779.930000007</v>
      </c>
      <c r="E59" s="162">
        <v>0</v>
      </c>
      <c r="F59" s="162">
        <v>0</v>
      </c>
      <c r="G59" s="147"/>
      <c r="H59" s="146">
        <f t="shared" si="2"/>
        <v>0</v>
      </c>
      <c r="I59" s="146" t="str">
        <f t="shared" si="3"/>
        <v>n.a.</v>
      </c>
    </row>
    <row r="60" spans="1:10" ht="15" customHeight="1">
      <c r="A60" s="370" t="s">
        <v>415</v>
      </c>
      <c r="B60" s="370"/>
      <c r="C60" s="154">
        <f>SUM(C61:C73)</f>
        <v>1509522257.04</v>
      </c>
      <c r="D60" s="154">
        <f>SUM(D61:D73)</f>
        <v>1722300140.49</v>
      </c>
      <c r="E60" s="154">
        <f>SUM(E61:E73)</f>
        <v>614694739.32000005</v>
      </c>
      <c r="F60" s="154">
        <f>SUM(F61:F73)</f>
        <v>595648168.79000008</v>
      </c>
      <c r="G60" s="153"/>
      <c r="H60" s="152">
        <f t="shared" si="2"/>
        <v>34.584458003965338</v>
      </c>
      <c r="I60" s="152">
        <f t="shared" si="3"/>
        <v>96.901458673443329</v>
      </c>
    </row>
    <row r="61" spans="1:10">
      <c r="A61" s="159" t="s">
        <v>59</v>
      </c>
      <c r="B61" s="150" t="s">
        <v>113</v>
      </c>
      <c r="C61" s="162">
        <v>4850000.040000001</v>
      </c>
      <c r="D61" s="162">
        <v>4848551.8400000017</v>
      </c>
      <c r="E61" s="162">
        <v>3399109.96</v>
      </c>
      <c r="F61" s="148">
        <v>3399109.96</v>
      </c>
      <c r="G61" s="147"/>
      <c r="H61" s="146">
        <f t="shared" si="2"/>
        <v>70.105674274898519</v>
      </c>
      <c r="I61" s="146">
        <f t="shared" si="3"/>
        <v>100</v>
      </c>
    </row>
    <row r="62" spans="1:10">
      <c r="A62" s="159" t="s">
        <v>76</v>
      </c>
      <c r="B62" s="150" t="s">
        <v>414</v>
      </c>
      <c r="C62" s="162">
        <v>262613619</v>
      </c>
      <c r="D62" s="162">
        <v>299595750.19999993</v>
      </c>
      <c r="E62" s="162">
        <v>130516260.18999997</v>
      </c>
      <c r="F62" s="162">
        <v>127007251.93999997</v>
      </c>
      <c r="G62" s="161"/>
      <c r="H62" s="146">
        <f t="shared" si="2"/>
        <v>42.392875017490816</v>
      </c>
      <c r="I62" s="146">
        <f t="shared" si="3"/>
        <v>97.311439781609025</v>
      </c>
    </row>
    <row r="63" spans="1:10" ht="16.5">
      <c r="A63" s="159" t="s">
        <v>90</v>
      </c>
      <c r="B63" s="150" t="s">
        <v>413</v>
      </c>
      <c r="C63" s="162">
        <v>209040076</v>
      </c>
      <c r="D63" s="162">
        <v>268144436.44999996</v>
      </c>
      <c r="E63" s="162">
        <v>57129308.200000025</v>
      </c>
      <c r="F63" s="162">
        <v>55355981.340000018</v>
      </c>
      <c r="G63" s="161"/>
      <c r="H63" s="146">
        <f t="shared" si="2"/>
        <v>20.644090950707483</v>
      </c>
      <c r="I63" s="146">
        <f t="shared" si="3"/>
        <v>96.895942002672442</v>
      </c>
    </row>
    <row r="64" spans="1:10" ht="16.5">
      <c r="A64" s="159" t="s">
        <v>412</v>
      </c>
      <c r="B64" s="150" t="s">
        <v>411</v>
      </c>
      <c r="C64" s="162">
        <v>750000</v>
      </c>
      <c r="D64" s="162">
        <v>750000</v>
      </c>
      <c r="E64" s="162">
        <v>0</v>
      </c>
      <c r="F64" s="162">
        <v>0</v>
      </c>
      <c r="G64" s="161"/>
      <c r="H64" s="146">
        <f t="shared" si="2"/>
        <v>0</v>
      </c>
      <c r="I64" s="146" t="str">
        <f t="shared" si="3"/>
        <v>n.a.</v>
      </c>
    </row>
    <row r="65" spans="1:10" ht="16.5">
      <c r="A65" s="159" t="s">
        <v>410</v>
      </c>
      <c r="B65" s="150" t="s">
        <v>409</v>
      </c>
      <c r="C65" s="162">
        <v>430300000</v>
      </c>
      <c r="D65" s="162">
        <v>370300000</v>
      </c>
      <c r="E65" s="162">
        <v>370300000</v>
      </c>
      <c r="F65" s="162">
        <v>370300000</v>
      </c>
      <c r="G65" s="161"/>
      <c r="H65" s="146">
        <f t="shared" si="2"/>
        <v>100</v>
      </c>
      <c r="I65" s="146">
        <f t="shared" si="3"/>
        <v>100</v>
      </c>
    </row>
    <row r="66" spans="1:10">
      <c r="A66" s="159" t="s">
        <v>408</v>
      </c>
      <c r="B66" s="150" t="s">
        <v>407</v>
      </c>
      <c r="C66" s="162">
        <v>33188562</v>
      </c>
      <c r="D66" s="162">
        <v>35203877.079999998</v>
      </c>
      <c r="E66" s="162">
        <v>17073782.73</v>
      </c>
      <c r="F66" s="162">
        <v>14795238.879999999</v>
      </c>
      <c r="G66" s="161"/>
      <c r="H66" s="146">
        <f t="shared" si="2"/>
        <v>42.027299568107686</v>
      </c>
      <c r="I66" s="146">
        <f t="shared" si="3"/>
        <v>86.654721533990127</v>
      </c>
    </row>
    <row r="67" spans="1:10">
      <c r="A67" s="159" t="s">
        <v>406</v>
      </c>
      <c r="B67" s="150" t="s">
        <v>405</v>
      </c>
      <c r="C67" s="162">
        <v>125160315</v>
      </c>
      <c r="D67" s="162">
        <v>308237652</v>
      </c>
      <c r="E67" s="162">
        <v>0</v>
      </c>
      <c r="F67" s="162">
        <v>0</v>
      </c>
      <c r="G67" s="161"/>
      <c r="H67" s="146">
        <f t="shared" si="2"/>
        <v>0</v>
      </c>
      <c r="I67" s="146" t="str">
        <f t="shared" si="3"/>
        <v>n.a.</v>
      </c>
    </row>
    <row r="68" spans="1:10" ht="16.5">
      <c r="A68" s="159" t="s">
        <v>404</v>
      </c>
      <c r="B68" s="150" t="s">
        <v>403</v>
      </c>
      <c r="C68" s="162">
        <v>54150864</v>
      </c>
      <c r="D68" s="162">
        <v>51629786</v>
      </c>
      <c r="E68" s="162">
        <v>5879121</v>
      </c>
      <c r="F68" s="162">
        <v>0</v>
      </c>
      <c r="G68" s="161"/>
      <c r="H68" s="146">
        <f t="shared" si="2"/>
        <v>0</v>
      </c>
      <c r="I68" s="146">
        <f t="shared" si="3"/>
        <v>0</v>
      </c>
    </row>
    <row r="69" spans="1:10">
      <c r="A69" s="159" t="s">
        <v>402</v>
      </c>
      <c r="B69" s="150" t="s">
        <v>401</v>
      </c>
      <c r="C69" s="162">
        <v>5313434</v>
      </c>
      <c r="D69" s="162">
        <v>1563434</v>
      </c>
      <c r="E69" s="162">
        <v>857825</v>
      </c>
      <c r="F69" s="162">
        <v>1253121</v>
      </c>
      <c r="G69" s="161"/>
      <c r="H69" s="146">
        <f t="shared" si="2"/>
        <v>80.151832440640277</v>
      </c>
      <c r="I69" s="146">
        <f t="shared" si="3"/>
        <v>146.08119371666714</v>
      </c>
    </row>
    <row r="70" spans="1:10">
      <c r="A70" s="159" t="s">
        <v>400</v>
      </c>
      <c r="B70" s="150" t="s">
        <v>399</v>
      </c>
      <c r="C70" s="162">
        <v>25716076</v>
      </c>
      <c r="D70" s="162">
        <v>23440831.960000001</v>
      </c>
      <c r="E70" s="162">
        <v>10465928.640000001</v>
      </c>
      <c r="F70" s="162">
        <v>8072241.0800000001</v>
      </c>
      <c r="G70" s="161"/>
      <c r="H70" s="146">
        <f t="shared" si="2"/>
        <v>34.436666299961821</v>
      </c>
      <c r="I70" s="146">
        <f t="shared" si="3"/>
        <v>77.12876093143322</v>
      </c>
    </row>
    <row r="71" spans="1:10">
      <c r="A71" s="159" t="s">
        <v>398</v>
      </c>
      <c r="B71" s="150" t="s">
        <v>397</v>
      </c>
      <c r="C71" s="162">
        <v>315977830</v>
      </c>
      <c r="D71" s="162">
        <v>315977830</v>
      </c>
      <c r="E71" s="162">
        <v>0</v>
      </c>
      <c r="F71" s="162">
        <v>0</v>
      </c>
      <c r="G71" s="161"/>
      <c r="H71" s="146">
        <f t="shared" si="2"/>
        <v>0</v>
      </c>
      <c r="I71" s="146" t="str">
        <f t="shared" si="3"/>
        <v>n.a.</v>
      </c>
    </row>
    <row r="72" spans="1:10" ht="16.5">
      <c r="A72" s="159" t="s">
        <v>396</v>
      </c>
      <c r="B72" s="150" t="s">
        <v>395</v>
      </c>
      <c r="C72" s="162">
        <v>25498454</v>
      </c>
      <c r="D72" s="162">
        <v>25114815.960000001</v>
      </c>
      <c r="E72" s="162">
        <v>11022942</v>
      </c>
      <c r="F72" s="162">
        <v>8666187.3999999985</v>
      </c>
      <c r="G72" s="161"/>
      <c r="H72" s="146">
        <f t="shared" ref="H72:H82" si="4">IFERROR(+F72/D72*100,"n.a.")</f>
        <v>34.506274757507711</v>
      </c>
      <c r="I72" s="146">
        <f t="shared" ref="I72:I82" si="5">IFERROR(+F72/E72*100,"n.a.")</f>
        <v>78.619550025755359</v>
      </c>
      <c r="J72" s="160"/>
    </row>
    <row r="73" spans="1:10">
      <c r="A73" s="159" t="s">
        <v>394</v>
      </c>
      <c r="B73" s="150" t="s">
        <v>393</v>
      </c>
      <c r="C73" s="149">
        <v>16963027</v>
      </c>
      <c r="D73" s="148">
        <v>17493175</v>
      </c>
      <c r="E73" s="148">
        <v>8050461.5999999996</v>
      </c>
      <c r="F73" s="148">
        <v>6799037.1899999995</v>
      </c>
      <c r="G73" s="147"/>
      <c r="H73" s="146">
        <f t="shared" si="4"/>
        <v>38.866799137377861</v>
      </c>
      <c r="I73" s="146">
        <f t="shared" si="5"/>
        <v>84.455246516547561</v>
      </c>
    </row>
    <row r="74" spans="1:10" ht="15" customHeight="1">
      <c r="A74" s="370" t="s">
        <v>392</v>
      </c>
      <c r="B74" s="370"/>
      <c r="C74" s="154">
        <f>SUM(C75:C75)</f>
        <v>655000</v>
      </c>
      <c r="D74" s="154">
        <f>SUM(D75:D75)</f>
        <v>655000</v>
      </c>
      <c r="E74" s="154">
        <f>SUM(E75:E75)</f>
        <v>81875</v>
      </c>
      <c r="F74" s="154">
        <v>0</v>
      </c>
      <c r="G74" s="153"/>
      <c r="H74" s="152">
        <f t="shared" si="4"/>
        <v>0</v>
      </c>
      <c r="I74" s="152">
        <f t="shared" si="5"/>
        <v>0</v>
      </c>
    </row>
    <row r="75" spans="1:10">
      <c r="A75" s="157" t="s">
        <v>76</v>
      </c>
      <c r="B75" s="150" t="s">
        <v>391</v>
      </c>
      <c r="C75" s="149">
        <v>655000</v>
      </c>
      <c r="D75" s="148">
        <v>655000</v>
      </c>
      <c r="E75" s="148">
        <v>81875</v>
      </c>
      <c r="F75" s="148">
        <v>0</v>
      </c>
      <c r="G75" s="147"/>
      <c r="H75" s="146">
        <f t="shared" si="4"/>
        <v>0</v>
      </c>
      <c r="I75" s="146">
        <f t="shared" si="5"/>
        <v>0</v>
      </c>
    </row>
    <row r="76" spans="1:10" ht="20.25" customHeight="1">
      <c r="A76" s="370" t="s">
        <v>390</v>
      </c>
      <c r="B76" s="370"/>
      <c r="C76" s="154">
        <f>SUM(C77:C78)</f>
        <v>6355059553</v>
      </c>
      <c r="D76" s="154">
        <f>SUM(D77:D78)</f>
        <v>6355059553</v>
      </c>
      <c r="E76" s="154">
        <f>SUM(E77:E78)</f>
        <v>6216002028</v>
      </c>
      <c r="F76" s="154">
        <f>SUM(F77:F78)</f>
        <v>6216002028</v>
      </c>
      <c r="G76" s="153"/>
      <c r="H76" s="158">
        <f t="shared" si="4"/>
        <v>97.811861181783016</v>
      </c>
      <c r="I76" s="158">
        <f t="shared" si="5"/>
        <v>100</v>
      </c>
    </row>
    <row r="77" spans="1:10">
      <c r="A77" s="157" t="s">
        <v>389</v>
      </c>
      <c r="B77" s="150" t="s">
        <v>388</v>
      </c>
      <c r="C77" s="149">
        <v>6008472100</v>
      </c>
      <c r="D77" s="148">
        <v>6008472100</v>
      </c>
      <c r="E77" s="148">
        <v>6008472100</v>
      </c>
      <c r="F77" s="148">
        <v>6008472100</v>
      </c>
      <c r="G77" s="147"/>
      <c r="H77" s="156">
        <f t="shared" si="4"/>
        <v>100</v>
      </c>
      <c r="I77" s="156">
        <f t="shared" si="5"/>
        <v>100</v>
      </c>
    </row>
    <row r="78" spans="1:10">
      <c r="A78" s="155" t="s">
        <v>387</v>
      </c>
      <c r="B78" s="150" t="s">
        <v>386</v>
      </c>
      <c r="C78" s="149">
        <v>346587453</v>
      </c>
      <c r="D78" s="148">
        <v>346587453</v>
      </c>
      <c r="E78" s="148">
        <v>207529928</v>
      </c>
      <c r="F78" s="148">
        <v>207529928</v>
      </c>
      <c r="G78" s="147"/>
      <c r="H78" s="146">
        <f t="shared" si="4"/>
        <v>59.87808450757737</v>
      </c>
      <c r="I78" s="146">
        <f t="shared" si="5"/>
        <v>100</v>
      </c>
    </row>
    <row r="79" spans="1:10" ht="20.25" customHeight="1">
      <c r="A79" s="370" t="s">
        <v>385</v>
      </c>
      <c r="B79" s="370"/>
      <c r="C79" s="154">
        <f>SUM(C80:C82)</f>
        <v>245050710</v>
      </c>
      <c r="D79" s="154">
        <f>SUM(D80:D82)</f>
        <v>245050710</v>
      </c>
      <c r="E79" s="154">
        <f>SUM(E80:E82)</f>
        <v>195050712</v>
      </c>
      <c r="F79" s="154">
        <f>SUM(F80:F82)</f>
        <v>195050712</v>
      </c>
      <c r="G79" s="153"/>
      <c r="H79" s="152">
        <f t="shared" si="4"/>
        <v>79.59606075003822</v>
      </c>
      <c r="I79" s="152">
        <f t="shared" si="5"/>
        <v>100</v>
      </c>
    </row>
    <row r="80" spans="1:10" ht="16.5">
      <c r="A80" s="151" t="s">
        <v>88</v>
      </c>
      <c r="B80" s="150" t="s">
        <v>142</v>
      </c>
      <c r="C80" s="149">
        <v>5000000</v>
      </c>
      <c r="D80" s="148">
        <v>5000000</v>
      </c>
      <c r="E80" s="148">
        <v>5000000</v>
      </c>
      <c r="F80" s="148">
        <v>5000000</v>
      </c>
      <c r="G80" s="147"/>
      <c r="H80" s="146">
        <f t="shared" si="4"/>
        <v>100</v>
      </c>
      <c r="I80" s="146">
        <f t="shared" si="5"/>
        <v>100</v>
      </c>
    </row>
    <row r="81" spans="1:9">
      <c r="A81" s="151" t="s">
        <v>384</v>
      </c>
      <c r="B81" s="150" t="s">
        <v>383</v>
      </c>
      <c r="C81" s="149">
        <v>100000000</v>
      </c>
      <c r="D81" s="148">
        <v>100000000</v>
      </c>
      <c r="E81" s="148">
        <v>50000002</v>
      </c>
      <c r="F81" s="148">
        <v>50000002</v>
      </c>
      <c r="G81" s="147"/>
      <c r="H81" s="146">
        <f t="shared" si="4"/>
        <v>50.000002000000002</v>
      </c>
      <c r="I81" s="146">
        <f t="shared" si="5"/>
        <v>100</v>
      </c>
    </row>
    <row r="82" spans="1:9" ht="17.25" thickBot="1">
      <c r="A82" s="145" t="s">
        <v>382</v>
      </c>
      <c r="B82" s="144" t="s">
        <v>381</v>
      </c>
      <c r="C82" s="143">
        <v>140050710</v>
      </c>
      <c r="D82" s="142">
        <v>140050710</v>
      </c>
      <c r="E82" s="142">
        <v>140050710</v>
      </c>
      <c r="F82" s="142">
        <v>140050710</v>
      </c>
      <c r="G82" s="141"/>
      <c r="H82" s="140">
        <f t="shared" si="4"/>
        <v>100</v>
      </c>
      <c r="I82" s="140">
        <f t="shared" si="5"/>
        <v>100</v>
      </c>
    </row>
    <row r="83" spans="1:9" ht="42.75" customHeight="1">
      <c r="A83" s="392" t="s">
        <v>934</v>
      </c>
      <c r="B83" s="392"/>
      <c r="C83" s="392"/>
      <c r="D83" s="392"/>
      <c r="E83" s="392"/>
      <c r="F83" s="392"/>
      <c r="G83" s="392"/>
      <c r="H83" s="392"/>
      <c r="I83" s="392"/>
    </row>
  </sheetData>
  <mergeCells count="24">
    <mergeCell ref="A83:I83"/>
    <mergeCell ref="A1:B1"/>
    <mergeCell ref="A3:I3"/>
    <mergeCell ref="A4:A7"/>
    <mergeCell ref="B4:B7"/>
    <mergeCell ref="E4:F4"/>
    <mergeCell ref="H4:I5"/>
    <mergeCell ref="C5:C6"/>
    <mergeCell ref="D5:D6"/>
    <mergeCell ref="E5:E6"/>
    <mergeCell ref="A79:B79"/>
    <mergeCell ref="A26:B26"/>
    <mergeCell ref="A28:B28"/>
    <mergeCell ref="A31:B31"/>
    <mergeCell ref="A60:B60"/>
    <mergeCell ref="A74:B74"/>
    <mergeCell ref="A76:B76"/>
    <mergeCell ref="K9:N14"/>
    <mergeCell ref="A23:B23"/>
    <mergeCell ref="A9:B9"/>
    <mergeCell ref="A11:B11"/>
    <mergeCell ref="A13:B13"/>
    <mergeCell ref="A18:B18"/>
    <mergeCell ref="A20:B2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showGridLines="0" topLeftCell="B1" zoomScale="150" zoomScaleNormal="150" zoomScaleSheetLayoutView="55" workbookViewId="0">
      <selection sqref="A1:C1"/>
    </sheetView>
  </sheetViews>
  <sheetFormatPr baseColWidth="10" defaultRowHeight="12.75"/>
  <cols>
    <col min="1" max="1" width="12.7109375" style="203" hidden="1" customWidth="1"/>
    <col min="2" max="2" width="5.140625" style="205" customWidth="1"/>
    <col min="3" max="3" width="48" style="116" customWidth="1"/>
    <col min="4" max="4" width="13.7109375" style="204" customWidth="1"/>
    <col min="5" max="7" width="13.7109375" style="116" customWidth="1"/>
    <col min="8" max="8" width="0.85546875" style="203" customWidth="1"/>
    <col min="9" max="10" width="11.140625" style="203" customWidth="1"/>
    <col min="11" max="16384" width="11.42578125" style="203"/>
  </cols>
  <sheetData>
    <row r="1" spans="1:13" s="395" customFormat="1" ht="42" customHeight="1">
      <c r="B1" s="365" t="s">
        <v>0</v>
      </c>
      <c r="C1" s="365"/>
      <c r="D1" s="177" t="s">
        <v>153</v>
      </c>
      <c r="E1" s="84"/>
      <c r="F1" s="84"/>
      <c r="G1" s="84"/>
    </row>
    <row r="2" spans="1:13" ht="13.5" customHeight="1"/>
    <row r="3" spans="1:13" s="408" customFormat="1" ht="57.75" customHeight="1">
      <c r="B3" s="341" t="s">
        <v>936</v>
      </c>
      <c r="C3" s="341"/>
      <c r="D3" s="341"/>
      <c r="E3" s="341"/>
      <c r="F3" s="341"/>
      <c r="G3" s="341"/>
      <c r="H3" s="341"/>
      <c r="I3" s="341"/>
      <c r="J3" s="341"/>
    </row>
    <row r="4" spans="1:13" ht="12.75" customHeight="1">
      <c r="B4" s="377" t="s">
        <v>6</v>
      </c>
      <c r="C4" s="356" t="s">
        <v>54</v>
      </c>
      <c r="D4" s="19"/>
      <c r="E4" s="19"/>
      <c r="F4" s="346" t="s">
        <v>1</v>
      </c>
      <c r="G4" s="346"/>
      <c r="H4" s="17"/>
      <c r="I4" s="344" t="s">
        <v>5</v>
      </c>
      <c r="J4" s="344"/>
    </row>
    <row r="5" spans="1:13" ht="12.75" customHeight="1">
      <c r="B5" s="377"/>
      <c r="C5" s="356"/>
      <c r="D5" s="347" t="s">
        <v>2</v>
      </c>
      <c r="E5" s="347" t="s">
        <v>3</v>
      </c>
      <c r="F5" s="347" t="s">
        <v>4</v>
      </c>
      <c r="G5" s="215" t="s">
        <v>55</v>
      </c>
      <c r="H5" s="41"/>
      <c r="I5" s="345"/>
      <c r="J5" s="345"/>
    </row>
    <row r="6" spans="1:13" ht="18" customHeight="1">
      <c r="B6" s="377"/>
      <c r="C6" s="356"/>
      <c r="D6" s="347"/>
      <c r="E6" s="347"/>
      <c r="F6" s="347"/>
      <c r="G6" s="40" t="s">
        <v>152</v>
      </c>
      <c r="H6" s="40"/>
      <c r="I6" s="41" t="s">
        <v>3</v>
      </c>
      <c r="J6" s="41" t="s">
        <v>7</v>
      </c>
    </row>
    <row r="7" spans="1:13" ht="12.75" customHeight="1">
      <c r="B7" s="378"/>
      <c r="C7" s="357"/>
      <c r="D7" s="25" t="s">
        <v>8</v>
      </c>
      <c r="E7" s="25" t="s">
        <v>9</v>
      </c>
      <c r="F7" s="25" t="s">
        <v>10</v>
      </c>
      <c r="G7" s="26" t="s">
        <v>11</v>
      </c>
      <c r="H7" s="26"/>
      <c r="I7" s="26" t="s">
        <v>917</v>
      </c>
      <c r="J7" s="26" t="s">
        <v>918</v>
      </c>
    </row>
    <row r="8" spans="1:13" s="214" customFormat="1" ht="14.25" customHeight="1">
      <c r="A8" s="226"/>
      <c r="B8" s="216" t="s">
        <v>12</v>
      </c>
      <c r="C8" s="227"/>
      <c r="D8" s="217">
        <f>D9+D11+D14+D50+D53+D57+D59+D61+D63+D76</f>
        <v>211665571758.3118</v>
      </c>
      <c r="E8" s="217">
        <f>E9+E11+E14+E50+E53+E57+E59+E61+E63+E76</f>
        <v>210275939936.31778</v>
      </c>
      <c r="F8" s="217">
        <f>F9+F11+F14+F50+F53+F57+F59+F61+F63+F76</f>
        <v>110863377663.63853</v>
      </c>
      <c r="G8" s="217">
        <f>G9+G11+G14+G50+G53+G57+G59+G61+G63+G76</f>
        <v>107402668842.98053</v>
      </c>
      <c r="H8" s="218"/>
      <c r="I8" s="212">
        <f t="shared" ref="I8:I39" si="0">IF(G8=0,"n.a.",IF(E8=0,"n.a.",(G8/E8)*100))</f>
        <v>51.07701284108277</v>
      </c>
      <c r="J8" s="212">
        <f t="shared" ref="J8:J39" si="1">IF(G8=0,"n.a.",IF(F8=0,"n.a.",(G8/F8)*100))</f>
        <v>96.878402143620548</v>
      </c>
      <c r="K8" s="376"/>
      <c r="L8" s="376"/>
      <c r="M8" s="376"/>
    </row>
    <row r="9" spans="1:13" s="209" customFormat="1" ht="14.25">
      <c r="A9" s="228"/>
      <c r="B9" s="211" t="s">
        <v>688</v>
      </c>
      <c r="C9" s="229"/>
      <c r="D9" s="219">
        <f>D10</f>
        <v>70361683.393000007</v>
      </c>
      <c r="E9" s="219">
        <f>E10</f>
        <v>70361683.393000007</v>
      </c>
      <c r="F9" s="219">
        <f>F10</f>
        <v>28288282.7183</v>
      </c>
      <c r="G9" s="219">
        <f>G10</f>
        <v>26202369.474469997</v>
      </c>
      <c r="H9" s="220"/>
      <c r="I9" s="210">
        <f t="shared" si="0"/>
        <v>37.239543187331932</v>
      </c>
      <c r="J9" s="210">
        <f t="shared" si="1"/>
        <v>92.626228800800973</v>
      </c>
      <c r="K9" s="376"/>
      <c r="L9" s="376"/>
      <c r="M9" s="376"/>
    </row>
    <row r="10" spans="1:13" ht="12.75" customHeight="1">
      <c r="A10" s="230" t="s">
        <v>63</v>
      </c>
      <c r="B10" s="30" t="s">
        <v>687</v>
      </c>
      <c r="C10" s="7" t="s">
        <v>114</v>
      </c>
      <c r="D10" s="221">
        <v>70361683.393000007</v>
      </c>
      <c r="E10" s="221">
        <v>70361683.393000007</v>
      </c>
      <c r="F10" s="221">
        <v>28288282.7183</v>
      </c>
      <c r="G10" s="221">
        <v>26202369.474469997</v>
      </c>
      <c r="H10" s="222"/>
      <c r="I10" s="212">
        <f t="shared" si="0"/>
        <v>37.239543187331932</v>
      </c>
      <c r="J10" s="212">
        <f t="shared" si="1"/>
        <v>92.626228800800973</v>
      </c>
      <c r="K10" s="376"/>
      <c r="L10" s="376"/>
      <c r="M10" s="376"/>
    </row>
    <row r="11" spans="1:13" s="209" customFormat="1" ht="14.25">
      <c r="A11" s="230" t="s">
        <v>686</v>
      </c>
      <c r="B11" s="211" t="s">
        <v>19</v>
      </c>
      <c r="C11" s="229"/>
      <c r="D11" s="219">
        <f>D12+D13</f>
        <v>205000000</v>
      </c>
      <c r="E11" s="219">
        <f>E12+E13</f>
        <v>237392216.78999999</v>
      </c>
      <c r="F11" s="219">
        <f>F12+F13</f>
        <v>37392216.789999999</v>
      </c>
      <c r="G11" s="219">
        <f>G12+G13</f>
        <v>37392216.789999999</v>
      </c>
      <c r="H11" s="220"/>
      <c r="I11" s="210">
        <f t="shared" si="0"/>
        <v>15.751239571210377</v>
      </c>
      <c r="J11" s="210">
        <f t="shared" si="1"/>
        <v>100</v>
      </c>
      <c r="K11" s="376"/>
      <c r="L11" s="376"/>
      <c r="M11" s="376"/>
    </row>
    <row r="12" spans="1:13" s="209" customFormat="1" ht="18.75" customHeight="1">
      <c r="A12" s="230" t="s">
        <v>72</v>
      </c>
      <c r="B12" s="30" t="s">
        <v>685</v>
      </c>
      <c r="C12" s="7" t="s">
        <v>684</v>
      </c>
      <c r="D12" s="221">
        <v>5000000</v>
      </c>
      <c r="E12" s="221">
        <v>37392216.789999999</v>
      </c>
      <c r="F12" s="221">
        <v>37392216.789999999</v>
      </c>
      <c r="G12" s="221">
        <v>37392216.789999999</v>
      </c>
      <c r="H12" s="218"/>
      <c r="I12" s="212">
        <f t="shared" si="0"/>
        <v>100</v>
      </c>
      <c r="J12" s="212">
        <f t="shared" si="1"/>
        <v>100</v>
      </c>
    </row>
    <row r="13" spans="1:13">
      <c r="A13" s="230" t="s">
        <v>577</v>
      </c>
      <c r="B13" s="30" t="s">
        <v>683</v>
      </c>
      <c r="C13" s="7" t="s">
        <v>529</v>
      </c>
      <c r="D13" s="221">
        <v>200000000</v>
      </c>
      <c r="E13" s="221">
        <v>200000000</v>
      </c>
      <c r="F13" s="221">
        <v>0</v>
      </c>
      <c r="G13" s="221">
        <v>0</v>
      </c>
      <c r="H13" s="222"/>
      <c r="I13" s="212" t="str">
        <f t="shared" si="0"/>
        <v>n.a.</v>
      </c>
      <c r="J13" s="212" t="str">
        <f t="shared" si="1"/>
        <v>n.a.</v>
      </c>
      <c r="K13" s="376"/>
      <c r="L13" s="376"/>
      <c r="M13" s="376"/>
    </row>
    <row r="14" spans="1:13" s="209" customFormat="1" ht="14.25">
      <c r="A14" s="230" t="s">
        <v>682</v>
      </c>
      <c r="B14" s="211" t="s">
        <v>21</v>
      </c>
      <c r="C14" s="229"/>
      <c r="D14" s="219">
        <f>D15+D19+D33+D47</f>
        <v>196399955408.0748</v>
      </c>
      <c r="E14" s="219">
        <f>E15+E19+E33+E47</f>
        <v>194475995300.39658</v>
      </c>
      <c r="F14" s="219">
        <f>F15+F19+F33+F47</f>
        <v>103175301483.00999</v>
      </c>
      <c r="G14" s="219">
        <f>G15+G19+G33+G47</f>
        <v>99903658065.639999</v>
      </c>
      <c r="H14" s="220"/>
      <c r="I14" s="210">
        <f t="shared" si="0"/>
        <v>51.370688660738928</v>
      </c>
      <c r="J14" s="210">
        <f t="shared" si="1"/>
        <v>96.829043995661365</v>
      </c>
      <c r="K14" s="376"/>
      <c r="L14" s="376"/>
      <c r="M14" s="376"/>
    </row>
    <row r="15" spans="1:13" s="209" customFormat="1" ht="14.25" customHeight="1">
      <c r="A15" s="230" t="s">
        <v>617</v>
      </c>
      <c r="B15" s="213">
        <v>1</v>
      </c>
      <c r="C15" s="231" t="s">
        <v>616</v>
      </c>
      <c r="D15" s="217">
        <f>D16+D17+D18</f>
        <v>7068464645.1748114</v>
      </c>
      <c r="E15" s="217">
        <f>E16+E17+E18</f>
        <v>7023460569.1666288</v>
      </c>
      <c r="F15" s="217">
        <f>F16+F17+F18</f>
        <v>4315054820.7900009</v>
      </c>
      <c r="G15" s="217">
        <f>G16+G17+G18</f>
        <v>4315054820.7900009</v>
      </c>
      <c r="H15" s="218"/>
      <c r="I15" s="212">
        <f t="shared" si="0"/>
        <v>61.437731134041307</v>
      </c>
      <c r="J15" s="212">
        <f t="shared" si="1"/>
        <v>100</v>
      </c>
      <c r="K15" s="376"/>
      <c r="L15" s="376"/>
      <c r="M15" s="376"/>
    </row>
    <row r="16" spans="1:13" ht="12.75" customHeight="1">
      <c r="A16" s="230" t="s">
        <v>78</v>
      </c>
      <c r="B16" s="30" t="s">
        <v>681</v>
      </c>
      <c r="C16" s="7" t="s">
        <v>57</v>
      </c>
      <c r="D16" s="221">
        <v>6875616625.1800003</v>
      </c>
      <c r="E16" s="221">
        <v>6875616625.1799994</v>
      </c>
      <c r="F16" s="221">
        <v>4182621326.6400003</v>
      </c>
      <c r="G16" s="221">
        <v>4182621326.6400003</v>
      </c>
      <c r="H16" s="222"/>
      <c r="I16" s="212">
        <f t="shared" si="0"/>
        <v>60.83267224822184</v>
      </c>
      <c r="J16" s="212">
        <f t="shared" si="1"/>
        <v>100</v>
      </c>
    </row>
    <row r="17" spans="1:10" ht="12.75" customHeight="1">
      <c r="A17" s="230" t="s">
        <v>79</v>
      </c>
      <c r="B17" s="30" t="s">
        <v>639</v>
      </c>
      <c r="C17" s="7" t="s">
        <v>24</v>
      </c>
      <c r="D17" s="221">
        <v>130000000</v>
      </c>
      <c r="E17" s="221">
        <v>129481322.55999999</v>
      </c>
      <c r="F17" s="221">
        <v>122760243.96999998</v>
      </c>
      <c r="G17" s="221">
        <v>122760243.96999998</v>
      </c>
      <c r="H17" s="222"/>
      <c r="I17" s="212">
        <f t="shared" si="0"/>
        <v>94.809229271746474</v>
      </c>
      <c r="J17" s="212">
        <f t="shared" si="1"/>
        <v>100</v>
      </c>
    </row>
    <row r="18" spans="1:10" ht="12.75" customHeight="1">
      <c r="A18" s="230" t="s">
        <v>80</v>
      </c>
      <c r="B18" s="30" t="s">
        <v>658</v>
      </c>
      <c r="C18" s="7" t="s">
        <v>132</v>
      </c>
      <c r="D18" s="221">
        <v>62848019.99481111</v>
      </c>
      <c r="E18" s="221">
        <v>18362621.426629394</v>
      </c>
      <c r="F18" s="221">
        <v>9673250.1799999997</v>
      </c>
      <c r="G18" s="221">
        <v>9673250.1799999997</v>
      </c>
      <c r="H18" s="222"/>
      <c r="I18" s="212">
        <f t="shared" si="0"/>
        <v>52.679026350627112</v>
      </c>
      <c r="J18" s="212">
        <f t="shared" si="1"/>
        <v>100</v>
      </c>
    </row>
    <row r="19" spans="1:10" s="209" customFormat="1" ht="14.25" customHeight="1">
      <c r="A19" s="230" t="s">
        <v>597</v>
      </c>
      <c r="B19" s="213">
        <v>2</v>
      </c>
      <c r="C19" s="231" t="s">
        <v>596</v>
      </c>
      <c r="D19" s="223">
        <f>SUM(D20:D32)</f>
        <v>73021855900</v>
      </c>
      <c r="E19" s="223">
        <f>SUM(E20:E32)</f>
        <v>80150327301.419998</v>
      </c>
      <c r="F19" s="223">
        <f>SUM(F20:F32)</f>
        <v>41679225106.769997</v>
      </c>
      <c r="G19" s="223">
        <f>SUM(G20:G32)</f>
        <v>39471958010.339989</v>
      </c>
      <c r="H19" s="218"/>
      <c r="I19" s="212">
        <f t="shared" si="0"/>
        <v>49.247407140208495</v>
      </c>
      <c r="J19" s="212">
        <f t="shared" si="1"/>
        <v>94.704155149776341</v>
      </c>
    </row>
    <row r="20" spans="1:10" ht="12.75" customHeight="1">
      <c r="A20" s="230" t="s">
        <v>452</v>
      </c>
      <c r="B20" s="30" t="s">
        <v>680</v>
      </c>
      <c r="C20" s="7" t="s">
        <v>526</v>
      </c>
      <c r="D20" s="221">
        <v>2606036444</v>
      </c>
      <c r="E20" s="221">
        <v>2481018273.1599998</v>
      </c>
      <c r="F20" s="221">
        <v>1322507723.2600002</v>
      </c>
      <c r="G20" s="221">
        <v>1322507723.2600002</v>
      </c>
      <c r="H20" s="222"/>
      <c r="I20" s="212">
        <f t="shared" si="0"/>
        <v>53.305037595533754</v>
      </c>
      <c r="J20" s="212">
        <f t="shared" si="1"/>
        <v>100</v>
      </c>
    </row>
    <row r="21" spans="1:10" ht="12.75" customHeight="1">
      <c r="A21" s="230" t="s">
        <v>679</v>
      </c>
      <c r="B21" s="30" t="s">
        <v>678</v>
      </c>
      <c r="C21" s="7" t="s">
        <v>677</v>
      </c>
      <c r="D21" s="221">
        <v>7994350494</v>
      </c>
      <c r="E21" s="221">
        <v>7821982143.9700031</v>
      </c>
      <c r="F21" s="221">
        <v>4421762690.4199991</v>
      </c>
      <c r="G21" s="221">
        <v>4057839292.4299994</v>
      </c>
      <c r="H21" s="222"/>
      <c r="I21" s="212">
        <f t="shared" si="0"/>
        <v>51.877378620177538</v>
      </c>
      <c r="J21" s="212">
        <f t="shared" si="1"/>
        <v>91.769721184303705</v>
      </c>
    </row>
    <row r="22" spans="1:10" ht="12.75" customHeight="1">
      <c r="A22" s="230" t="s">
        <v>586</v>
      </c>
      <c r="B22" s="30" t="s">
        <v>676</v>
      </c>
      <c r="C22" s="7" t="s">
        <v>675</v>
      </c>
      <c r="D22" s="221">
        <v>26847591636</v>
      </c>
      <c r="E22" s="221">
        <v>27227459061.569992</v>
      </c>
      <c r="F22" s="221">
        <v>15517387811.499994</v>
      </c>
      <c r="G22" s="221">
        <v>15516914629.419992</v>
      </c>
      <c r="H22" s="222"/>
      <c r="I22" s="212">
        <f t="shared" si="0"/>
        <v>56.989947517068288</v>
      </c>
      <c r="J22" s="212">
        <f t="shared" si="1"/>
        <v>99.99695063314941</v>
      </c>
    </row>
    <row r="23" spans="1:10" ht="16.5" customHeight="1">
      <c r="A23" s="230" t="s">
        <v>408</v>
      </c>
      <c r="B23" s="30" t="s">
        <v>674</v>
      </c>
      <c r="C23" s="7" t="s">
        <v>673</v>
      </c>
      <c r="D23" s="221">
        <v>521845465</v>
      </c>
      <c r="E23" s="221">
        <v>449583221.35000002</v>
      </c>
      <c r="F23" s="221">
        <v>38442038.740000002</v>
      </c>
      <c r="G23" s="221">
        <v>38436939.299999997</v>
      </c>
      <c r="H23" s="222"/>
      <c r="I23" s="212">
        <f t="shared" si="0"/>
        <v>8.5494603612168358</v>
      </c>
      <c r="J23" s="212">
        <f t="shared" si="1"/>
        <v>99.986734730604439</v>
      </c>
    </row>
    <row r="24" spans="1:10" ht="12.75" customHeight="1">
      <c r="A24" s="230" t="s">
        <v>672</v>
      </c>
      <c r="B24" s="30" t="s">
        <v>671</v>
      </c>
      <c r="C24" s="7" t="s">
        <v>670</v>
      </c>
      <c r="D24" s="221">
        <v>1542038</v>
      </c>
      <c r="E24" s="221">
        <v>1086587.3199999998</v>
      </c>
      <c r="F24" s="221">
        <v>734402.26000000013</v>
      </c>
      <c r="G24" s="221">
        <v>734402.26000000013</v>
      </c>
      <c r="H24" s="222"/>
      <c r="I24" s="212">
        <f t="shared" si="0"/>
        <v>67.587965226761554</v>
      </c>
      <c r="J24" s="212">
        <f t="shared" si="1"/>
        <v>100</v>
      </c>
    </row>
    <row r="25" spans="1:10" ht="16.5" customHeight="1">
      <c r="A25" s="230" t="s">
        <v>575</v>
      </c>
      <c r="B25" s="30" t="s">
        <v>669</v>
      </c>
      <c r="C25" s="7" t="s">
        <v>521</v>
      </c>
      <c r="D25" s="221">
        <v>36786228</v>
      </c>
      <c r="E25" s="221">
        <v>35808311.43</v>
      </c>
      <c r="F25" s="221">
        <v>17625661.369999997</v>
      </c>
      <c r="G25" s="221">
        <v>17617587.77</v>
      </c>
      <c r="H25" s="222"/>
      <c r="I25" s="212">
        <f t="shared" si="0"/>
        <v>49.199716675944913</v>
      </c>
      <c r="J25" s="212">
        <f t="shared" si="1"/>
        <v>99.954194059272353</v>
      </c>
    </row>
    <row r="26" spans="1:10" ht="12.75" customHeight="1">
      <c r="A26" s="230" t="s">
        <v>78</v>
      </c>
      <c r="B26" s="30" t="s">
        <v>668</v>
      </c>
      <c r="C26" s="7" t="s">
        <v>57</v>
      </c>
      <c r="D26" s="221">
        <v>10182144789</v>
      </c>
      <c r="E26" s="221">
        <v>10182144789</v>
      </c>
      <c r="F26" s="221">
        <v>4944396970</v>
      </c>
      <c r="G26" s="221">
        <v>4944396970</v>
      </c>
      <c r="H26" s="222"/>
      <c r="I26" s="212">
        <f t="shared" si="0"/>
        <v>48.559484003228306</v>
      </c>
      <c r="J26" s="212">
        <f t="shared" si="1"/>
        <v>100</v>
      </c>
    </row>
    <row r="27" spans="1:10" ht="12.75" customHeight="1">
      <c r="A27" s="230" t="s">
        <v>79</v>
      </c>
      <c r="B27" s="30" t="s">
        <v>639</v>
      </c>
      <c r="C27" s="7" t="s">
        <v>24</v>
      </c>
      <c r="D27" s="221">
        <v>5332755545</v>
      </c>
      <c r="E27" s="221">
        <v>5024167917.3599997</v>
      </c>
      <c r="F27" s="221">
        <v>3006613442.5500002</v>
      </c>
      <c r="G27" s="221">
        <v>3006613442.5500002</v>
      </c>
      <c r="H27" s="222"/>
      <c r="I27" s="212">
        <f t="shared" si="0"/>
        <v>59.843012654120365</v>
      </c>
      <c r="J27" s="212">
        <f t="shared" si="1"/>
        <v>100</v>
      </c>
    </row>
    <row r="28" spans="1:10" ht="12.75" customHeight="1">
      <c r="A28" s="230" t="s">
        <v>80</v>
      </c>
      <c r="B28" s="30" t="s">
        <v>658</v>
      </c>
      <c r="C28" s="7" t="s">
        <v>132</v>
      </c>
      <c r="D28" s="221">
        <v>50000000</v>
      </c>
      <c r="E28" s="221">
        <v>49901462.979999997</v>
      </c>
      <c r="F28" s="221">
        <v>47557017.939999998</v>
      </c>
      <c r="G28" s="221">
        <v>47557017.939999998</v>
      </c>
      <c r="H28" s="222"/>
      <c r="I28" s="212">
        <f t="shared" si="0"/>
        <v>95.301851088134171</v>
      </c>
      <c r="J28" s="212">
        <f t="shared" si="1"/>
        <v>100</v>
      </c>
    </row>
    <row r="29" spans="1:10" ht="12.75" customHeight="1">
      <c r="A29" s="230" t="s">
        <v>656</v>
      </c>
      <c r="B29" s="30" t="s">
        <v>667</v>
      </c>
      <c r="C29" s="7" t="s">
        <v>654</v>
      </c>
      <c r="D29" s="221">
        <v>14851516</v>
      </c>
      <c r="E29" s="221">
        <v>27091916.16</v>
      </c>
      <c r="F29" s="221">
        <v>18091916.16</v>
      </c>
      <c r="G29" s="221">
        <v>18091916.16</v>
      </c>
      <c r="H29" s="222"/>
      <c r="I29" s="212">
        <f t="shared" si="0"/>
        <v>66.77975840893788</v>
      </c>
      <c r="J29" s="212">
        <f t="shared" si="1"/>
        <v>100</v>
      </c>
    </row>
    <row r="30" spans="1:10" ht="16.5" customHeight="1">
      <c r="A30" s="230" t="s">
        <v>580</v>
      </c>
      <c r="B30" s="30" t="s">
        <v>638</v>
      </c>
      <c r="C30" s="7" t="s">
        <v>637</v>
      </c>
      <c r="D30" s="221">
        <v>15650511492</v>
      </c>
      <c r="E30" s="221">
        <v>23377440814</v>
      </c>
      <c r="F30" s="221">
        <v>11803955369.280003</v>
      </c>
      <c r="G30" s="221">
        <v>9961098025.9599991</v>
      </c>
      <c r="H30" s="222"/>
      <c r="I30" s="212">
        <f t="shared" si="0"/>
        <v>42.609873789070257</v>
      </c>
      <c r="J30" s="212">
        <f t="shared" si="1"/>
        <v>84.387798109470396</v>
      </c>
    </row>
    <row r="31" spans="1:10" ht="16.5" customHeight="1">
      <c r="A31" s="230" t="s">
        <v>574</v>
      </c>
      <c r="B31" s="30" t="s">
        <v>647</v>
      </c>
      <c r="C31" s="7" t="s">
        <v>512</v>
      </c>
      <c r="D31" s="221">
        <v>3633578395</v>
      </c>
      <c r="E31" s="221">
        <v>3378961564.2599998</v>
      </c>
      <c r="F31" s="221">
        <v>446468824.43000007</v>
      </c>
      <c r="G31" s="221">
        <v>446468824.43000007</v>
      </c>
      <c r="H31" s="222"/>
      <c r="I31" s="212">
        <f t="shared" si="0"/>
        <v>13.213196301265942</v>
      </c>
      <c r="J31" s="212">
        <f t="shared" si="1"/>
        <v>100</v>
      </c>
    </row>
    <row r="32" spans="1:10" ht="12.75" customHeight="1">
      <c r="A32" s="230" t="s">
        <v>646</v>
      </c>
      <c r="B32" s="30" t="s">
        <v>645</v>
      </c>
      <c r="C32" s="7" t="s">
        <v>359</v>
      </c>
      <c r="D32" s="221">
        <v>149861858</v>
      </c>
      <c r="E32" s="221">
        <v>93681238.859999999</v>
      </c>
      <c r="F32" s="221">
        <v>93681238.859999999</v>
      </c>
      <c r="G32" s="221">
        <v>93681238.859999999</v>
      </c>
      <c r="H32" s="222"/>
      <c r="I32" s="212">
        <f t="shared" si="0"/>
        <v>100</v>
      </c>
      <c r="J32" s="212">
        <f t="shared" si="1"/>
        <v>100</v>
      </c>
    </row>
    <row r="33" spans="1:10" s="209" customFormat="1" ht="14.25" customHeight="1">
      <c r="A33" s="230" t="s">
        <v>666</v>
      </c>
      <c r="B33" s="213">
        <v>3</v>
      </c>
      <c r="C33" s="231" t="s">
        <v>591</v>
      </c>
      <c r="D33" s="217">
        <f>SUM(D34:D46)</f>
        <v>116242662154</v>
      </c>
      <c r="E33" s="217">
        <f>SUM(E34:E46)</f>
        <v>106341238544.00996</v>
      </c>
      <c r="F33" s="217">
        <f>SUM(F34:F46)</f>
        <v>57139070406.5</v>
      </c>
      <c r="G33" s="217">
        <f>SUM(G34:G46)</f>
        <v>56074694085.560005</v>
      </c>
      <c r="H33" s="218"/>
      <c r="I33" s="212">
        <f t="shared" si="0"/>
        <v>52.730901815059404</v>
      </c>
      <c r="J33" s="212">
        <f t="shared" si="1"/>
        <v>98.137217995729046</v>
      </c>
    </row>
    <row r="34" spans="1:10" ht="16.5" customHeight="1">
      <c r="A34" s="230" t="s">
        <v>111</v>
      </c>
      <c r="B34" s="30" t="s">
        <v>665</v>
      </c>
      <c r="C34" s="7" t="s">
        <v>664</v>
      </c>
      <c r="D34" s="221">
        <v>38118836927</v>
      </c>
      <c r="E34" s="221">
        <v>38245958348.779976</v>
      </c>
      <c r="F34" s="221">
        <v>22308284925.580006</v>
      </c>
      <c r="G34" s="221">
        <v>21339161864.640007</v>
      </c>
      <c r="H34" s="222"/>
      <c r="I34" s="212">
        <f t="shared" si="0"/>
        <v>55.794553950092649</v>
      </c>
      <c r="J34" s="212">
        <f t="shared" si="1"/>
        <v>95.655770651249199</v>
      </c>
    </row>
    <row r="35" spans="1:10" ht="16.5" customHeight="1">
      <c r="A35" s="230" t="s">
        <v>663</v>
      </c>
      <c r="B35" s="30" t="s">
        <v>662</v>
      </c>
      <c r="C35" s="7" t="s">
        <v>661</v>
      </c>
      <c r="D35" s="221">
        <v>448853946</v>
      </c>
      <c r="E35" s="221">
        <v>448853946</v>
      </c>
      <c r="F35" s="221">
        <v>283248226</v>
      </c>
      <c r="G35" s="221">
        <v>283248226</v>
      </c>
      <c r="H35" s="222"/>
      <c r="I35" s="212">
        <f t="shared" si="0"/>
        <v>63.104764595296658</v>
      </c>
      <c r="J35" s="212">
        <f t="shared" si="1"/>
        <v>100</v>
      </c>
    </row>
    <row r="36" spans="1:10" ht="12.75" customHeight="1">
      <c r="A36" s="230" t="s">
        <v>660</v>
      </c>
      <c r="B36" s="30" t="s">
        <v>659</v>
      </c>
      <c r="C36" s="7" t="s">
        <v>405</v>
      </c>
      <c r="D36" s="221">
        <v>399553449</v>
      </c>
      <c r="E36" s="221">
        <v>399553449</v>
      </c>
      <c r="F36" s="221">
        <v>306765731</v>
      </c>
      <c r="G36" s="221">
        <v>306765731</v>
      </c>
      <c r="H36" s="222"/>
      <c r="I36" s="212">
        <f t="shared" si="0"/>
        <v>76.77714502722263</v>
      </c>
      <c r="J36" s="212">
        <f t="shared" si="1"/>
        <v>100</v>
      </c>
    </row>
    <row r="37" spans="1:10" ht="12.75" customHeight="1">
      <c r="A37" s="230" t="s">
        <v>79</v>
      </c>
      <c r="B37" s="30" t="s">
        <v>639</v>
      </c>
      <c r="C37" s="7" t="s">
        <v>24</v>
      </c>
      <c r="D37" s="221">
        <v>7847166207</v>
      </c>
      <c r="E37" s="221">
        <v>6684918173.3500004</v>
      </c>
      <c r="F37" s="221">
        <v>2678679923.5</v>
      </c>
      <c r="G37" s="221">
        <v>2678239923.5</v>
      </c>
      <c r="H37" s="222"/>
      <c r="I37" s="212">
        <f t="shared" si="0"/>
        <v>40.063914831104938</v>
      </c>
      <c r="J37" s="212">
        <f t="shared" si="1"/>
        <v>99.983573998664795</v>
      </c>
    </row>
    <row r="38" spans="1:10" ht="12.75" customHeight="1">
      <c r="A38" s="230" t="s">
        <v>80</v>
      </c>
      <c r="B38" s="30" t="s">
        <v>658</v>
      </c>
      <c r="C38" s="7" t="s">
        <v>132</v>
      </c>
      <c r="D38" s="221">
        <v>100000000</v>
      </c>
      <c r="E38" s="221">
        <v>100000000</v>
      </c>
      <c r="F38" s="221">
        <v>0</v>
      </c>
      <c r="G38" s="221">
        <v>0</v>
      </c>
      <c r="H38" s="222"/>
      <c r="I38" s="212" t="str">
        <f t="shared" si="0"/>
        <v>n.a.</v>
      </c>
      <c r="J38" s="212" t="str">
        <f t="shared" si="1"/>
        <v>n.a.</v>
      </c>
    </row>
    <row r="39" spans="1:10" ht="16.5" customHeight="1">
      <c r="A39" s="230" t="s">
        <v>81</v>
      </c>
      <c r="B39" s="30" t="s">
        <v>657</v>
      </c>
      <c r="C39" s="7" t="s">
        <v>25</v>
      </c>
      <c r="D39" s="221">
        <v>2655975870</v>
      </c>
      <c r="E39" s="221">
        <v>2652215679.5299997</v>
      </c>
      <c r="F39" s="221">
        <v>99888047.590000004</v>
      </c>
      <c r="G39" s="221">
        <v>99888047.589999989</v>
      </c>
      <c r="H39" s="222"/>
      <c r="I39" s="212">
        <f t="shared" si="0"/>
        <v>3.7662113364664669</v>
      </c>
      <c r="J39" s="212">
        <f t="shared" si="1"/>
        <v>99.999999999999986</v>
      </c>
    </row>
    <row r="40" spans="1:10" ht="12.75" customHeight="1">
      <c r="A40" s="230" t="s">
        <v>656</v>
      </c>
      <c r="B40" s="30" t="s">
        <v>655</v>
      </c>
      <c r="C40" s="7" t="s">
        <v>654</v>
      </c>
      <c r="D40" s="221">
        <v>801778000</v>
      </c>
      <c r="E40" s="221">
        <v>800003423.93000007</v>
      </c>
      <c r="F40" s="221">
        <v>7218642.21</v>
      </c>
      <c r="G40" s="221">
        <v>7218642.21</v>
      </c>
      <c r="H40" s="222"/>
      <c r="I40" s="212">
        <f t="shared" ref="I40:I71" si="2">IF(G40=0,"n.a.",IF(E40=0,"n.a.",(G40/E40)*100))</f>
        <v>0.90232641437189998</v>
      </c>
      <c r="J40" s="212">
        <f t="shared" ref="J40:J71" si="3">IF(G40=0,"n.a.",IF(F40=0,"n.a.",(G40/F40)*100))</f>
        <v>100</v>
      </c>
    </row>
    <row r="41" spans="1:10" ht="16.5" customHeight="1">
      <c r="A41" s="230" t="s">
        <v>580</v>
      </c>
      <c r="B41" s="30" t="s">
        <v>638</v>
      </c>
      <c r="C41" s="7" t="s">
        <v>637</v>
      </c>
      <c r="D41" s="221">
        <v>59095294815</v>
      </c>
      <c r="E41" s="221">
        <v>50685666994</v>
      </c>
      <c r="F41" s="221">
        <v>31272427554.23</v>
      </c>
      <c r="G41" s="221">
        <v>31254518054.23</v>
      </c>
      <c r="H41" s="222"/>
      <c r="I41" s="212">
        <f t="shared" si="2"/>
        <v>61.663424608637008</v>
      </c>
      <c r="J41" s="212">
        <f t="shared" si="3"/>
        <v>99.942730701129804</v>
      </c>
    </row>
    <row r="42" spans="1:10" ht="12.75" customHeight="1">
      <c r="A42" s="230" t="s">
        <v>653</v>
      </c>
      <c r="B42" s="30" t="s">
        <v>652</v>
      </c>
      <c r="C42" s="7" t="s">
        <v>651</v>
      </c>
      <c r="D42" s="221">
        <v>398186640</v>
      </c>
      <c r="E42" s="221">
        <v>398186640</v>
      </c>
      <c r="F42" s="221">
        <v>0</v>
      </c>
      <c r="G42" s="221">
        <v>0</v>
      </c>
      <c r="H42" s="222"/>
      <c r="I42" s="212" t="str">
        <f t="shared" si="2"/>
        <v>n.a.</v>
      </c>
      <c r="J42" s="212" t="str">
        <f t="shared" si="3"/>
        <v>n.a.</v>
      </c>
    </row>
    <row r="43" spans="1:10" ht="12.75" customHeight="1">
      <c r="A43" s="230" t="s">
        <v>650</v>
      </c>
      <c r="B43" s="30" t="s">
        <v>649</v>
      </c>
      <c r="C43" s="7" t="s">
        <v>648</v>
      </c>
      <c r="D43" s="221">
        <v>1013778213</v>
      </c>
      <c r="E43" s="221">
        <v>732087917</v>
      </c>
      <c r="F43" s="221">
        <v>0</v>
      </c>
      <c r="G43" s="221">
        <v>0</v>
      </c>
      <c r="H43" s="222"/>
      <c r="I43" s="212" t="str">
        <f t="shared" si="2"/>
        <v>n.a.</v>
      </c>
      <c r="J43" s="212" t="str">
        <f t="shared" si="3"/>
        <v>n.a.</v>
      </c>
    </row>
    <row r="44" spans="1:10" ht="16.5" customHeight="1">
      <c r="A44" s="230" t="s">
        <v>574</v>
      </c>
      <c r="B44" s="30" t="s">
        <v>647</v>
      </c>
      <c r="C44" s="7" t="s">
        <v>512</v>
      </c>
      <c r="D44" s="221">
        <v>2513935037</v>
      </c>
      <c r="E44" s="221">
        <v>2524109072.4199996</v>
      </c>
      <c r="F44" s="221">
        <v>729690.3</v>
      </c>
      <c r="G44" s="221">
        <v>729690.3</v>
      </c>
      <c r="H44" s="222"/>
      <c r="I44" s="212">
        <f t="shared" si="2"/>
        <v>2.8908826008077638E-2</v>
      </c>
      <c r="J44" s="212">
        <f t="shared" si="3"/>
        <v>100</v>
      </c>
    </row>
    <row r="45" spans="1:10" ht="12.75" customHeight="1">
      <c r="A45" s="230" t="s">
        <v>646</v>
      </c>
      <c r="B45" s="30" t="s">
        <v>645</v>
      </c>
      <c r="C45" s="7" t="s">
        <v>359</v>
      </c>
      <c r="D45" s="221">
        <v>702787663</v>
      </c>
      <c r="E45" s="221">
        <v>559769513</v>
      </c>
      <c r="F45" s="221">
        <v>181827666.09</v>
      </c>
      <c r="G45" s="221">
        <v>104923906.09</v>
      </c>
      <c r="H45" s="222"/>
      <c r="I45" s="212">
        <f t="shared" si="2"/>
        <v>18.744126583042402</v>
      </c>
      <c r="J45" s="212">
        <f t="shared" si="3"/>
        <v>57.705138247809543</v>
      </c>
    </row>
    <row r="46" spans="1:10" ht="16.5" customHeight="1">
      <c r="A46" s="230" t="s">
        <v>644</v>
      </c>
      <c r="B46" s="30" t="s">
        <v>643</v>
      </c>
      <c r="C46" s="7" t="s">
        <v>642</v>
      </c>
      <c r="D46" s="221">
        <v>2146515387</v>
      </c>
      <c r="E46" s="221">
        <v>2109915387</v>
      </c>
      <c r="F46" s="221">
        <v>0</v>
      </c>
      <c r="G46" s="221">
        <v>0</v>
      </c>
      <c r="H46" s="222"/>
      <c r="I46" s="212" t="str">
        <f t="shared" si="2"/>
        <v>n.a.</v>
      </c>
      <c r="J46" s="212" t="str">
        <f t="shared" si="3"/>
        <v>n.a.</v>
      </c>
    </row>
    <row r="47" spans="1:10" s="209" customFormat="1" ht="14.25" customHeight="1">
      <c r="A47" s="230" t="s">
        <v>641</v>
      </c>
      <c r="B47" s="213">
        <v>4</v>
      </c>
      <c r="C47" s="231" t="s">
        <v>640</v>
      </c>
      <c r="D47" s="217">
        <f>D48+D49</f>
        <v>66972708.899999999</v>
      </c>
      <c r="E47" s="217">
        <f>E48+E49</f>
        <v>960968885.79999995</v>
      </c>
      <c r="F47" s="217">
        <f>F48+F49</f>
        <v>41951148.950000003</v>
      </c>
      <c r="G47" s="217">
        <f>G48+G49</f>
        <v>41951148.950000003</v>
      </c>
      <c r="H47" s="218"/>
      <c r="I47" s="212">
        <f t="shared" si="2"/>
        <v>4.3655054362218983</v>
      </c>
      <c r="J47" s="212">
        <f t="shared" si="3"/>
        <v>100</v>
      </c>
    </row>
    <row r="48" spans="1:10" ht="12.75" customHeight="1">
      <c r="A48" s="230" t="s">
        <v>79</v>
      </c>
      <c r="B48" s="30" t="s">
        <v>639</v>
      </c>
      <c r="C48" s="7" t="s">
        <v>24</v>
      </c>
      <c r="D48" s="221">
        <v>66972708.899999999</v>
      </c>
      <c r="E48" s="221">
        <v>35807503.799999997</v>
      </c>
      <c r="F48" s="221">
        <v>17553148.949999999</v>
      </c>
      <c r="G48" s="221">
        <v>17553148.949999999</v>
      </c>
      <c r="H48" s="222"/>
      <c r="I48" s="212">
        <f t="shared" si="2"/>
        <v>49.020867380317085</v>
      </c>
      <c r="J48" s="212">
        <f t="shared" si="3"/>
        <v>100</v>
      </c>
    </row>
    <row r="49" spans="1:10" ht="16.5" customHeight="1">
      <c r="A49" s="230" t="s">
        <v>580</v>
      </c>
      <c r="B49" s="30" t="s">
        <v>638</v>
      </c>
      <c r="C49" s="7" t="s">
        <v>637</v>
      </c>
      <c r="D49" s="221">
        <v>0</v>
      </c>
      <c r="E49" s="221">
        <v>925161382</v>
      </c>
      <c r="F49" s="221">
        <v>24398000</v>
      </c>
      <c r="G49" s="221">
        <v>24398000</v>
      </c>
      <c r="H49" s="222"/>
      <c r="I49" s="212">
        <f t="shared" si="2"/>
        <v>2.6371615238907582</v>
      </c>
      <c r="J49" s="212">
        <f t="shared" si="3"/>
        <v>100</v>
      </c>
    </row>
    <row r="50" spans="1:10" s="209" customFormat="1" ht="14.25">
      <c r="A50" s="230" t="s">
        <v>636</v>
      </c>
      <c r="B50" s="211" t="s">
        <v>26</v>
      </c>
      <c r="C50" s="229"/>
      <c r="D50" s="219">
        <f>D51+D52</f>
        <v>409260994.59900004</v>
      </c>
      <c r="E50" s="219">
        <f>E51+E52</f>
        <v>329557164.63837957</v>
      </c>
      <c r="F50" s="219">
        <f>F51+F52</f>
        <v>126862462.20172779</v>
      </c>
      <c r="G50" s="219">
        <f>G51+G52</f>
        <v>101279927.31</v>
      </c>
      <c r="H50" s="220"/>
      <c r="I50" s="210">
        <f t="shared" si="2"/>
        <v>30.732127283936812</v>
      </c>
      <c r="J50" s="210">
        <f t="shared" si="3"/>
        <v>79.834432938052046</v>
      </c>
    </row>
    <row r="51" spans="1:10" ht="12.75" customHeight="1">
      <c r="A51" s="230" t="s">
        <v>573</v>
      </c>
      <c r="B51" s="30" t="s">
        <v>635</v>
      </c>
      <c r="C51" s="7" t="s">
        <v>509</v>
      </c>
      <c r="D51" s="221">
        <v>249296611.59900004</v>
      </c>
      <c r="E51" s="221">
        <v>178483966.97837961</v>
      </c>
      <c r="F51" s="221">
        <v>45369648.421727791</v>
      </c>
      <c r="G51" s="221">
        <v>20313049.279999997</v>
      </c>
      <c r="H51" s="222"/>
      <c r="I51" s="212">
        <f t="shared" si="2"/>
        <v>11.380881781084902</v>
      </c>
      <c r="J51" s="212">
        <f t="shared" si="3"/>
        <v>44.772331253666842</v>
      </c>
    </row>
    <row r="52" spans="1:10" ht="12.75" customHeight="1">
      <c r="A52" s="230" t="s">
        <v>634</v>
      </c>
      <c r="B52" s="30" t="s">
        <v>633</v>
      </c>
      <c r="C52" s="7" t="s">
        <v>354</v>
      </c>
      <c r="D52" s="221">
        <v>159964383</v>
      </c>
      <c r="E52" s="221">
        <v>151073197.66</v>
      </c>
      <c r="F52" s="221">
        <v>81492813.780000001</v>
      </c>
      <c r="G52" s="221">
        <v>80966878.030000001</v>
      </c>
      <c r="H52" s="222"/>
      <c r="I52" s="212">
        <f t="shared" si="2"/>
        <v>53.59446896213926</v>
      </c>
      <c r="J52" s="212">
        <f t="shared" si="3"/>
        <v>99.354623155582985</v>
      </c>
    </row>
    <row r="53" spans="1:10" s="209" customFormat="1" ht="14.25">
      <c r="A53" s="230" t="s">
        <v>632</v>
      </c>
      <c r="B53" s="211" t="s">
        <v>29</v>
      </c>
      <c r="C53" s="229"/>
      <c r="D53" s="219">
        <f>D54+D55+D56</f>
        <v>541379284.71444011</v>
      </c>
      <c r="E53" s="219">
        <f>E54+E55+E56</f>
        <v>614508139.61405766</v>
      </c>
      <c r="F53" s="219">
        <f>F54+F55+F56</f>
        <v>260400763.63151339</v>
      </c>
      <c r="G53" s="219">
        <f>G54+G55+G56</f>
        <v>210301473.66751343</v>
      </c>
      <c r="H53" s="220"/>
      <c r="I53" s="210">
        <f t="shared" si="2"/>
        <v>34.22273198848</v>
      </c>
      <c r="J53" s="210">
        <f t="shared" si="3"/>
        <v>80.760697754752286</v>
      </c>
    </row>
    <row r="54" spans="1:10" ht="12.75" customHeight="1">
      <c r="A54" s="230" t="s">
        <v>86</v>
      </c>
      <c r="B54" s="30" t="s">
        <v>631</v>
      </c>
      <c r="C54" s="7" t="s">
        <v>30</v>
      </c>
      <c r="D54" s="221">
        <v>299455723.18872195</v>
      </c>
      <c r="E54" s="221">
        <v>373952103.47201121</v>
      </c>
      <c r="F54" s="221">
        <v>130097891.12536804</v>
      </c>
      <c r="G54" s="221">
        <v>130097891.12536804</v>
      </c>
      <c r="H54" s="222"/>
      <c r="I54" s="212">
        <f t="shared" si="2"/>
        <v>34.789987786525536</v>
      </c>
      <c r="J54" s="212">
        <f t="shared" si="3"/>
        <v>100</v>
      </c>
    </row>
    <row r="55" spans="1:10" ht="12.75" customHeight="1">
      <c r="A55" s="230" t="s">
        <v>87</v>
      </c>
      <c r="B55" s="30" t="s">
        <v>630</v>
      </c>
      <c r="C55" s="7" t="s">
        <v>135</v>
      </c>
      <c r="D55" s="221">
        <v>35123561.525718093</v>
      </c>
      <c r="E55" s="221">
        <v>37186676.142046422</v>
      </c>
      <c r="F55" s="221">
        <v>14545942.126145354</v>
      </c>
      <c r="G55" s="221">
        <v>13357667.532145353</v>
      </c>
      <c r="H55" s="222"/>
      <c r="I55" s="212">
        <f t="shared" si="2"/>
        <v>35.920574027970289</v>
      </c>
      <c r="J55" s="212">
        <f t="shared" si="3"/>
        <v>91.830886004529361</v>
      </c>
    </row>
    <row r="56" spans="1:10" ht="21" customHeight="1">
      <c r="A56" s="230" t="s">
        <v>567</v>
      </c>
      <c r="B56" s="30" t="s">
        <v>629</v>
      </c>
      <c r="C56" s="7" t="s">
        <v>628</v>
      </c>
      <c r="D56" s="221">
        <v>206800000</v>
      </c>
      <c r="E56" s="221">
        <v>203369360</v>
      </c>
      <c r="F56" s="221">
        <v>115756930.38</v>
      </c>
      <c r="G56" s="221">
        <v>66845915.010000005</v>
      </c>
      <c r="H56" s="222"/>
      <c r="I56" s="212">
        <f t="shared" si="2"/>
        <v>32.869216390315628</v>
      </c>
      <c r="J56" s="212">
        <f t="shared" si="3"/>
        <v>57.746793034820634</v>
      </c>
    </row>
    <row r="57" spans="1:10" s="209" customFormat="1" ht="14.25">
      <c r="A57" s="230" t="s">
        <v>627</v>
      </c>
      <c r="B57" s="211" t="s">
        <v>32</v>
      </c>
      <c r="C57" s="229"/>
      <c r="D57" s="219">
        <f>D58</f>
        <v>842165.8</v>
      </c>
      <c r="E57" s="219">
        <f>E58</f>
        <v>342850.55</v>
      </c>
      <c r="F57" s="219">
        <f>F58</f>
        <v>259675.34849999999</v>
      </c>
      <c r="G57" s="219">
        <f>G58</f>
        <v>231422.93099999998</v>
      </c>
      <c r="H57" s="220"/>
      <c r="I57" s="210">
        <f t="shared" si="2"/>
        <v>67.499652837074336</v>
      </c>
      <c r="J57" s="210">
        <f t="shared" si="3"/>
        <v>89.120100285530185</v>
      </c>
    </row>
    <row r="58" spans="1:10">
      <c r="A58" s="230" t="s">
        <v>90</v>
      </c>
      <c r="B58" s="30" t="s">
        <v>626</v>
      </c>
      <c r="C58" s="7" t="s">
        <v>33</v>
      </c>
      <c r="D58" s="221">
        <v>842165.8</v>
      </c>
      <c r="E58" s="221">
        <v>342850.55</v>
      </c>
      <c r="F58" s="221">
        <v>259675.34849999999</v>
      </c>
      <c r="G58" s="221">
        <v>231422.93099999998</v>
      </c>
      <c r="H58" s="222"/>
      <c r="I58" s="212">
        <f t="shared" si="2"/>
        <v>67.499652837074336</v>
      </c>
      <c r="J58" s="212">
        <f t="shared" si="3"/>
        <v>89.120100285530185</v>
      </c>
    </row>
    <row r="59" spans="1:10" s="209" customFormat="1" ht="14.25">
      <c r="A59" s="230" t="s">
        <v>625</v>
      </c>
      <c r="B59" s="211" t="s">
        <v>39</v>
      </c>
      <c r="C59" s="229"/>
      <c r="D59" s="219">
        <f>D60</f>
        <v>346545613</v>
      </c>
      <c r="E59" s="219">
        <f>E60</f>
        <v>346545613</v>
      </c>
      <c r="F59" s="219">
        <f>F60</f>
        <v>165774793.63000003</v>
      </c>
      <c r="G59" s="219">
        <f>G60</f>
        <v>157890941.11000001</v>
      </c>
      <c r="H59" s="220"/>
      <c r="I59" s="210">
        <f t="shared" si="2"/>
        <v>45.561373506696221</v>
      </c>
      <c r="J59" s="210">
        <f t="shared" si="3"/>
        <v>95.244239279467109</v>
      </c>
    </row>
    <row r="60" spans="1:10">
      <c r="A60" s="230" t="s">
        <v>624</v>
      </c>
      <c r="B60" s="213" t="s">
        <v>624</v>
      </c>
      <c r="C60" s="231" t="s">
        <v>623</v>
      </c>
      <c r="D60" s="221">
        <v>346545613</v>
      </c>
      <c r="E60" s="221">
        <v>346545613</v>
      </c>
      <c r="F60" s="221">
        <v>165774793.63000003</v>
      </c>
      <c r="G60" s="221">
        <v>157890941.11000001</v>
      </c>
      <c r="H60" s="222"/>
      <c r="I60" s="212">
        <f t="shared" si="2"/>
        <v>45.561373506696221</v>
      </c>
      <c r="J60" s="212">
        <f t="shared" si="3"/>
        <v>95.244239279467109</v>
      </c>
    </row>
    <row r="61" spans="1:10" s="209" customFormat="1" ht="14.25">
      <c r="A61" s="230" t="s">
        <v>622</v>
      </c>
      <c r="B61" s="211" t="s">
        <v>621</v>
      </c>
      <c r="C61" s="229"/>
      <c r="D61" s="219">
        <f>D62</f>
        <v>744288684</v>
      </c>
      <c r="E61" s="219">
        <f>E62</f>
        <v>1374288684.0000002</v>
      </c>
      <c r="F61" s="219">
        <f>F62</f>
        <v>687932519.29999995</v>
      </c>
      <c r="G61" s="219">
        <f>G62</f>
        <v>590162563.03000009</v>
      </c>
      <c r="H61" s="220"/>
      <c r="I61" s="210">
        <f t="shared" si="2"/>
        <v>42.94312904565836</v>
      </c>
      <c r="J61" s="210">
        <f t="shared" si="3"/>
        <v>85.787856580833704</v>
      </c>
    </row>
    <row r="62" spans="1:10" ht="24.75" customHeight="1">
      <c r="A62" s="230" t="s">
        <v>570</v>
      </c>
      <c r="B62" s="30" t="s">
        <v>620</v>
      </c>
      <c r="C62" s="7" t="s">
        <v>619</v>
      </c>
      <c r="D62" s="221">
        <v>744288684</v>
      </c>
      <c r="E62" s="221">
        <v>1374288684.0000002</v>
      </c>
      <c r="F62" s="221">
        <v>687932519.29999995</v>
      </c>
      <c r="G62" s="221">
        <v>590162563.03000009</v>
      </c>
      <c r="H62" s="222"/>
      <c r="I62" s="212">
        <f t="shared" si="2"/>
        <v>42.94312904565836</v>
      </c>
      <c r="J62" s="212">
        <f t="shared" si="3"/>
        <v>85.787856580833704</v>
      </c>
    </row>
    <row r="63" spans="1:10" s="209" customFormat="1" ht="14.25">
      <c r="A63" s="230" t="s">
        <v>618</v>
      </c>
      <c r="B63" s="211" t="s">
        <v>49</v>
      </c>
      <c r="C63" s="229"/>
      <c r="D63" s="219">
        <f>D64+D71+D74</f>
        <v>11209400192.866541</v>
      </c>
      <c r="E63" s="219">
        <f>E64+E71+E74</f>
        <v>11074059580.776539</v>
      </c>
      <c r="F63" s="219">
        <f>F64+F71+F74</f>
        <v>5552259302.9401932</v>
      </c>
      <c r="G63" s="219">
        <f>G64+G71+G74</f>
        <v>5468844507.7099934</v>
      </c>
      <c r="H63" s="220"/>
      <c r="I63" s="210">
        <f t="shared" si="2"/>
        <v>49.384279250252192</v>
      </c>
      <c r="J63" s="210">
        <f t="shared" si="3"/>
        <v>98.497642298766067</v>
      </c>
    </row>
    <row r="64" spans="1:10">
      <c r="A64" s="230" t="s">
        <v>617</v>
      </c>
      <c r="B64" s="213">
        <v>1</v>
      </c>
      <c r="C64" s="231" t="s">
        <v>616</v>
      </c>
      <c r="D64" s="217">
        <f>SUM(D65:D70)</f>
        <v>3752291892.8665404</v>
      </c>
      <c r="E64" s="217">
        <f>SUM(E65:E70)</f>
        <v>3613934652.0665402</v>
      </c>
      <c r="F64" s="217">
        <f>SUM(F65:F70)</f>
        <v>1823704938.9401932</v>
      </c>
      <c r="G64" s="217">
        <f>SUM(G65:G70)</f>
        <v>1740290143.7099931</v>
      </c>
      <c r="H64" s="217"/>
      <c r="I64" s="212">
        <f t="shared" si="2"/>
        <v>48.154997565184274</v>
      </c>
      <c r="J64" s="212">
        <f t="shared" si="3"/>
        <v>95.426080532595662</v>
      </c>
    </row>
    <row r="65" spans="1:10">
      <c r="A65" s="230" t="s">
        <v>615</v>
      </c>
      <c r="B65" s="30" t="s">
        <v>614</v>
      </c>
      <c r="C65" s="7" t="s">
        <v>613</v>
      </c>
      <c r="D65" s="221">
        <v>55193269.400540553</v>
      </c>
      <c r="E65" s="221">
        <v>55193269.400540553</v>
      </c>
      <c r="F65" s="221">
        <v>27896817.803298157</v>
      </c>
      <c r="G65" s="221">
        <v>27896817.803298157</v>
      </c>
      <c r="H65" s="222"/>
      <c r="I65" s="212">
        <f t="shared" si="2"/>
        <v>50.543876284714052</v>
      </c>
      <c r="J65" s="212">
        <f t="shared" si="3"/>
        <v>100</v>
      </c>
    </row>
    <row r="66" spans="1:10">
      <c r="A66" s="230" t="s">
        <v>612</v>
      </c>
      <c r="B66" s="30" t="s">
        <v>611</v>
      </c>
      <c r="C66" s="7" t="s">
        <v>610</v>
      </c>
      <c r="D66" s="221">
        <v>91371662.917000011</v>
      </c>
      <c r="E66" s="221">
        <v>91371662.917000011</v>
      </c>
      <c r="F66" s="221">
        <v>44879858.917000003</v>
      </c>
      <c r="G66" s="221">
        <v>44879858.917000003</v>
      </c>
      <c r="H66" s="222"/>
      <c r="I66" s="212">
        <f t="shared" si="2"/>
        <v>49.117918492703659</v>
      </c>
      <c r="J66" s="212">
        <f t="shared" si="3"/>
        <v>100</v>
      </c>
    </row>
    <row r="67" spans="1:10">
      <c r="A67" s="230" t="s">
        <v>609</v>
      </c>
      <c r="B67" s="30" t="s">
        <v>608</v>
      </c>
      <c r="C67" s="7" t="s">
        <v>607</v>
      </c>
      <c r="D67" s="221">
        <v>102110036.31650004</v>
      </c>
      <c r="E67" s="221">
        <v>102110036.31650004</v>
      </c>
      <c r="F67" s="221">
        <v>53338829.935500011</v>
      </c>
      <c r="G67" s="221">
        <v>53338829.935500011</v>
      </c>
      <c r="H67" s="222"/>
      <c r="I67" s="212">
        <f t="shared" si="2"/>
        <v>52.236618318468807</v>
      </c>
      <c r="J67" s="212">
        <f t="shared" si="3"/>
        <v>100</v>
      </c>
    </row>
    <row r="68" spans="1:10">
      <c r="A68" s="230" t="s">
        <v>606</v>
      </c>
      <c r="B68" s="30" t="s">
        <v>605</v>
      </c>
      <c r="C68" s="7" t="s">
        <v>604</v>
      </c>
      <c r="D68" s="221">
        <v>73753902.89199999</v>
      </c>
      <c r="E68" s="221">
        <v>73753902.89199999</v>
      </c>
      <c r="F68" s="221">
        <v>36882177.084500007</v>
      </c>
      <c r="G68" s="221">
        <v>36882177.084500007</v>
      </c>
      <c r="H68" s="222"/>
      <c r="I68" s="212">
        <f t="shared" si="2"/>
        <v>50.007085236570681</v>
      </c>
      <c r="J68" s="212">
        <f t="shared" si="3"/>
        <v>100</v>
      </c>
    </row>
    <row r="69" spans="1:10">
      <c r="A69" s="230" t="s">
        <v>603</v>
      </c>
      <c r="B69" s="30" t="s">
        <v>602</v>
      </c>
      <c r="C69" s="7" t="s">
        <v>601</v>
      </c>
      <c r="D69" s="221">
        <v>2540533900.1405001</v>
      </c>
      <c r="E69" s="221">
        <v>2540533900.1404996</v>
      </c>
      <c r="F69" s="221">
        <v>1292905956.399895</v>
      </c>
      <c r="G69" s="221">
        <v>1209491161.1696949</v>
      </c>
      <c r="H69" s="222"/>
      <c r="I69" s="212">
        <f t="shared" si="2"/>
        <v>47.607755247934548</v>
      </c>
      <c r="J69" s="212">
        <f t="shared" si="3"/>
        <v>93.548270481909682</v>
      </c>
    </row>
    <row r="70" spans="1:10">
      <c r="A70" s="230" t="s">
        <v>600</v>
      </c>
      <c r="B70" s="30" t="s">
        <v>599</v>
      </c>
      <c r="C70" s="7" t="s">
        <v>598</v>
      </c>
      <c r="D70" s="221">
        <v>889329121.19999993</v>
      </c>
      <c r="E70" s="221">
        <v>750971880.39999998</v>
      </c>
      <c r="F70" s="221">
        <v>367801298.79999995</v>
      </c>
      <c r="G70" s="221">
        <v>367801298.79999995</v>
      </c>
      <c r="H70" s="222"/>
      <c r="I70" s="212">
        <f t="shared" si="2"/>
        <v>48.976707170991965</v>
      </c>
      <c r="J70" s="212">
        <f t="shared" si="3"/>
        <v>100</v>
      </c>
    </row>
    <row r="71" spans="1:10" s="209" customFormat="1" ht="14.25">
      <c r="A71" s="230" t="s">
        <v>597</v>
      </c>
      <c r="B71" s="213">
        <v>2</v>
      </c>
      <c r="C71" s="231" t="s">
        <v>596</v>
      </c>
      <c r="D71" s="223">
        <f>SUM(D72:D73)</f>
        <v>4276569014</v>
      </c>
      <c r="E71" s="223">
        <f>SUM(E72:E73)</f>
        <v>4279585642.7099996</v>
      </c>
      <c r="F71" s="223">
        <f>SUM(F72:F73)</f>
        <v>2138284721</v>
      </c>
      <c r="G71" s="223">
        <f>SUM(G72:G73)</f>
        <v>2138284721</v>
      </c>
      <c r="H71" s="218"/>
      <c r="I71" s="212">
        <f t="shared" si="2"/>
        <v>49.964760598784402</v>
      </c>
      <c r="J71" s="212">
        <f t="shared" si="3"/>
        <v>100</v>
      </c>
    </row>
    <row r="72" spans="1:10" ht="16.5">
      <c r="A72" s="230" t="s">
        <v>590</v>
      </c>
      <c r="B72" s="30" t="s">
        <v>589</v>
      </c>
      <c r="C72" s="7" t="s">
        <v>588</v>
      </c>
      <c r="D72" s="221">
        <v>479459480</v>
      </c>
      <c r="E72" s="221">
        <v>479459480</v>
      </c>
      <c r="F72" s="221">
        <v>239729739</v>
      </c>
      <c r="G72" s="221">
        <v>239729739</v>
      </c>
      <c r="H72" s="222"/>
      <c r="I72" s="212">
        <f t="shared" ref="I72:I77" si="4">IF(G72=0,"n.a.",IF(E72=0,"n.a.",(G72/E72)*100))</f>
        <v>49.999999791431804</v>
      </c>
      <c r="J72" s="212">
        <f t="shared" ref="J72:J77" si="5">IF(G72=0,"n.a.",IF(F72=0,"n.a.",(G72/F72)*100))</f>
        <v>100</v>
      </c>
    </row>
    <row r="73" spans="1:10">
      <c r="A73" s="230" t="s">
        <v>595</v>
      </c>
      <c r="B73" s="30" t="s">
        <v>594</v>
      </c>
      <c r="C73" s="7" t="s">
        <v>593</v>
      </c>
      <c r="D73" s="221">
        <v>3797109534</v>
      </c>
      <c r="E73" s="221">
        <v>3800126162.7099996</v>
      </c>
      <c r="F73" s="221">
        <v>1898554982</v>
      </c>
      <c r="G73" s="221">
        <v>1898554982</v>
      </c>
      <c r="H73" s="222"/>
      <c r="I73" s="212">
        <f t="shared" si="4"/>
        <v>49.960314492455581</v>
      </c>
      <c r="J73" s="212">
        <f t="shared" si="5"/>
        <v>100</v>
      </c>
    </row>
    <row r="74" spans="1:10">
      <c r="A74" s="230" t="s">
        <v>592</v>
      </c>
      <c r="B74" s="213">
        <v>3</v>
      </c>
      <c r="C74" s="231" t="s">
        <v>591</v>
      </c>
      <c r="D74" s="217">
        <f>D75</f>
        <v>3180539286</v>
      </c>
      <c r="E74" s="217">
        <f>E75</f>
        <v>3180539286</v>
      </c>
      <c r="F74" s="217">
        <f>F75</f>
        <v>1590269643</v>
      </c>
      <c r="G74" s="217">
        <f>G75</f>
        <v>1590269643</v>
      </c>
      <c r="H74" s="222"/>
      <c r="I74" s="212">
        <f t="shared" si="4"/>
        <v>50</v>
      </c>
      <c r="J74" s="212">
        <f t="shared" si="5"/>
        <v>100</v>
      </c>
    </row>
    <row r="75" spans="1:10" s="209" customFormat="1" ht="16.5">
      <c r="A75" s="230" t="s">
        <v>590</v>
      </c>
      <c r="B75" s="30" t="s">
        <v>589</v>
      </c>
      <c r="C75" s="7" t="s">
        <v>588</v>
      </c>
      <c r="D75" s="221">
        <v>3180539286</v>
      </c>
      <c r="E75" s="221">
        <v>3180539286</v>
      </c>
      <c r="F75" s="221">
        <v>1590269643</v>
      </c>
      <c r="G75" s="221">
        <v>1590269643</v>
      </c>
      <c r="H75" s="218"/>
      <c r="I75" s="212">
        <f t="shared" si="4"/>
        <v>50</v>
      </c>
      <c r="J75" s="212">
        <f t="shared" si="5"/>
        <v>100</v>
      </c>
    </row>
    <row r="76" spans="1:10" s="209" customFormat="1" ht="14.25">
      <c r="A76" s="230" t="s">
        <v>587</v>
      </c>
      <c r="B76" s="211" t="s">
        <v>787</v>
      </c>
      <c r="C76" s="229"/>
      <c r="D76" s="219">
        <f>D77</f>
        <v>1738537731.8639998</v>
      </c>
      <c r="E76" s="219">
        <f>E77</f>
        <v>1752888703.1592391</v>
      </c>
      <c r="F76" s="219">
        <f>F77</f>
        <v>828906164.06831944</v>
      </c>
      <c r="G76" s="219">
        <f>G77</f>
        <v>906705355.31756032</v>
      </c>
      <c r="H76" s="220"/>
      <c r="I76" s="210">
        <f t="shared" si="4"/>
        <v>51.726350548292153</v>
      </c>
      <c r="J76" s="210">
        <f t="shared" si="5"/>
        <v>109.38576579855528</v>
      </c>
    </row>
    <row r="77" spans="1:10">
      <c r="A77" s="230" t="s">
        <v>586</v>
      </c>
      <c r="B77" s="208" t="s">
        <v>585</v>
      </c>
      <c r="C77" s="232" t="s">
        <v>584</v>
      </c>
      <c r="D77" s="224">
        <v>1738537731.8639998</v>
      </c>
      <c r="E77" s="224">
        <v>1752888703.1592391</v>
      </c>
      <c r="F77" s="224">
        <v>828906164.06831944</v>
      </c>
      <c r="G77" s="224">
        <v>906705355.31756032</v>
      </c>
      <c r="H77" s="225"/>
      <c r="I77" s="207">
        <f t="shared" si="4"/>
        <v>51.726350548292153</v>
      </c>
      <c r="J77" s="207">
        <f t="shared" si="5"/>
        <v>109.38576579855528</v>
      </c>
    </row>
    <row r="78" spans="1:10" ht="44.25" customHeight="1">
      <c r="B78" s="360" t="s">
        <v>937</v>
      </c>
      <c r="C78" s="360"/>
      <c r="D78" s="360"/>
      <c r="E78" s="360"/>
      <c r="F78" s="360"/>
      <c r="G78" s="360"/>
      <c r="H78" s="360"/>
      <c r="I78" s="360"/>
      <c r="J78" s="360"/>
    </row>
    <row r="79" spans="1:10" ht="15">
      <c r="B79"/>
      <c r="C79"/>
      <c r="D79"/>
      <c r="E79"/>
      <c r="F79" s="206"/>
      <c r="G79"/>
      <c r="H79"/>
    </row>
    <row r="80" spans="1:10" ht="15">
      <c r="G80"/>
      <c r="H80"/>
    </row>
    <row r="81" spans="7:8" ht="15">
      <c r="G81"/>
      <c r="H81"/>
    </row>
    <row r="82" spans="7:8" ht="15">
      <c r="G82"/>
      <c r="H82"/>
    </row>
    <row r="83" spans="7:8" ht="15">
      <c r="G83"/>
      <c r="H83"/>
    </row>
    <row r="84" spans="7:8" ht="15">
      <c r="G84"/>
      <c r="H84"/>
    </row>
    <row r="85" spans="7:8" ht="15">
      <c r="G85"/>
      <c r="H85"/>
    </row>
    <row r="86" spans="7:8" ht="15">
      <c r="G86"/>
      <c r="H86"/>
    </row>
    <row r="87" spans="7:8" ht="15">
      <c r="G87"/>
      <c r="H87"/>
    </row>
    <row r="88" spans="7:8" ht="15">
      <c r="G88"/>
      <c r="H88"/>
    </row>
    <row r="89" spans="7:8" ht="15">
      <c r="G89"/>
      <c r="H89"/>
    </row>
  </sheetData>
  <mergeCells count="12">
    <mergeCell ref="B78:J78"/>
    <mergeCell ref="K8:M11"/>
    <mergeCell ref="K13:M15"/>
    <mergeCell ref="B1:C1"/>
    <mergeCell ref="B3:J3"/>
    <mergeCell ref="B4:B7"/>
    <mergeCell ref="C4:C7"/>
    <mergeCell ref="F4:G4"/>
    <mergeCell ref="I4:J5"/>
    <mergeCell ref="D5:D6"/>
    <mergeCell ref="E5:E6"/>
    <mergeCell ref="F5:F6"/>
  </mergeCells>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
  <sheetViews>
    <sheetView showGridLines="0" zoomScale="150" zoomScaleNormal="150" zoomScaleSheetLayoutView="55" workbookViewId="0">
      <selection sqref="A1:B1"/>
    </sheetView>
  </sheetViews>
  <sheetFormatPr baseColWidth="10" defaultColWidth="11.42578125" defaultRowHeight="12.75"/>
  <cols>
    <col min="1" max="1" width="6" style="85" customWidth="1"/>
    <col min="2" max="2" width="47.7109375" style="84" customWidth="1"/>
    <col min="3" max="3" width="13.7109375" style="114" customWidth="1"/>
    <col min="4" max="6" width="13.7109375" style="81" customWidth="1"/>
    <col min="7" max="7" width="1.140625" style="81" customWidth="1"/>
    <col min="8" max="8" width="14.85546875" style="81" customWidth="1"/>
    <col min="9" max="9" width="13.140625" style="81" customWidth="1"/>
    <col min="10" max="10" width="2.7109375" style="310" customWidth="1"/>
    <col min="11" max="16384" width="11.42578125" style="310"/>
  </cols>
  <sheetData>
    <row r="1" spans="1:10" s="313" customFormat="1" ht="42" customHeight="1">
      <c r="A1" s="365" t="s">
        <v>0</v>
      </c>
      <c r="B1" s="365"/>
      <c r="C1" s="177" t="s">
        <v>153</v>
      </c>
      <c r="D1" s="113"/>
      <c r="E1" s="84"/>
      <c r="F1" s="84"/>
      <c r="G1" s="84"/>
      <c r="H1" s="84"/>
      <c r="I1" s="84"/>
    </row>
    <row r="2" spans="1:10" s="313" customFormat="1" ht="13.5" customHeight="1">
      <c r="A2" s="113"/>
      <c r="B2" s="113"/>
      <c r="C2" s="113"/>
      <c r="D2" s="113"/>
      <c r="E2" s="84"/>
      <c r="F2" s="314"/>
      <c r="G2" s="84"/>
      <c r="H2" s="84"/>
      <c r="I2" s="84"/>
    </row>
    <row r="3" spans="1:10" s="407" customFormat="1" ht="57.75" customHeight="1">
      <c r="A3" s="341" t="s">
        <v>946</v>
      </c>
      <c r="B3" s="341"/>
      <c r="C3" s="341"/>
      <c r="D3" s="341"/>
      <c r="E3" s="341"/>
      <c r="F3" s="341"/>
      <c r="G3" s="341"/>
      <c r="H3" s="341"/>
      <c r="I3" s="341"/>
    </row>
    <row r="4" spans="1:10" s="313" customFormat="1" ht="12.75" customHeight="1">
      <c r="A4" s="356" t="s">
        <v>6</v>
      </c>
      <c r="B4" s="356" t="s">
        <v>54</v>
      </c>
      <c r="C4" s="111"/>
      <c r="D4" s="111"/>
      <c r="E4" s="345" t="s">
        <v>1</v>
      </c>
      <c r="F4" s="345"/>
      <c r="G4" s="40"/>
      <c r="H4" s="344" t="s">
        <v>5</v>
      </c>
      <c r="I4" s="344"/>
    </row>
    <row r="5" spans="1:10" s="313" customFormat="1" ht="12.75" customHeight="1">
      <c r="A5" s="356"/>
      <c r="B5" s="356"/>
      <c r="C5" s="347" t="s">
        <v>2</v>
      </c>
      <c r="D5" s="347" t="s">
        <v>3</v>
      </c>
      <c r="E5" s="381" t="s">
        <v>4</v>
      </c>
      <c r="F5" s="417" t="s">
        <v>55</v>
      </c>
      <c r="G5" s="41"/>
      <c r="H5" s="345"/>
      <c r="I5" s="345"/>
    </row>
    <row r="6" spans="1:10" s="313" customFormat="1" ht="18" customHeight="1">
      <c r="A6" s="356"/>
      <c r="B6" s="356"/>
      <c r="C6" s="347"/>
      <c r="D6" s="347"/>
      <c r="E6" s="347"/>
      <c r="F6" s="40" t="s">
        <v>152</v>
      </c>
      <c r="G6" s="40"/>
      <c r="H6" s="41" t="s">
        <v>3</v>
      </c>
      <c r="I6" s="41" t="s">
        <v>7</v>
      </c>
    </row>
    <row r="7" spans="1:10" s="313" customFormat="1" ht="12.75" customHeight="1">
      <c r="A7" s="357"/>
      <c r="B7" s="357"/>
      <c r="C7" s="25" t="s">
        <v>8</v>
      </c>
      <c r="D7" s="25" t="s">
        <v>9</v>
      </c>
      <c r="E7" s="25" t="s">
        <v>10</v>
      </c>
      <c r="F7" s="26" t="s">
        <v>11</v>
      </c>
      <c r="G7" s="26"/>
      <c r="H7" s="26" t="s">
        <v>917</v>
      </c>
      <c r="I7" s="26" t="s">
        <v>918</v>
      </c>
    </row>
    <row r="8" spans="1:10">
      <c r="A8" s="379" t="s">
        <v>12</v>
      </c>
      <c r="B8" s="379"/>
      <c r="C8" s="322">
        <f>+C9+C11+C13+C45+C67+C69+C77+C87+C98+C100+C106</f>
        <v>702205342945.54895</v>
      </c>
      <c r="D8" s="322">
        <f>+D9+D11+D13+D45+D67+D69+D77+D87+D98+D100+D106</f>
        <v>701276810843.64832</v>
      </c>
      <c r="E8" s="322">
        <f>+E9+E11+E13+E45+E67+E69+E77+E87+E98+E100+E106</f>
        <v>367735970587.51227</v>
      </c>
      <c r="F8" s="322">
        <f>+F9+F11+F13+F45+F67+F69+F77+F87+F98+F100+F106</f>
        <v>346156369762.24701</v>
      </c>
      <c r="G8" s="323">
        <f>+G9+G11+G13+G45+G67+G69+G77+G87+G98+G100+G106</f>
        <v>0</v>
      </c>
      <c r="H8" s="324">
        <f t="shared" ref="H8:H39" si="0">IF(F8=0,"n.a.",IF(D8=0,"n.a.",(F8/D8)*100))</f>
        <v>49.360874965452631</v>
      </c>
      <c r="I8" s="324">
        <f t="shared" ref="I8:I39" si="1">IF(F8=0,"n.a.",IF(E8=0,"n.a.",(F8/E8)*100))</f>
        <v>94.131767748803938</v>
      </c>
    </row>
    <row r="9" spans="1:10" ht="12.75" customHeight="1">
      <c r="A9" s="380" t="s">
        <v>770</v>
      </c>
      <c r="B9" s="380"/>
      <c r="C9" s="325">
        <f>+C10</f>
        <v>1009860488.9999996</v>
      </c>
      <c r="D9" s="325">
        <f>+D10</f>
        <v>1009860488.4695624</v>
      </c>
      <c r="E9" s="325">
        <f>+E10</f>
        <v>366059222.05196351</v>
      </c>
      <c r="F9" s="325">
        <f>+F10</f>
        <v>339066852.56428379</v>
      </c>
      <c r="G9" s="326"/>
      <c r="H9" s="327">
        <f t="shared" si="0"/>
        <v>33.575613308541023</v>
      </c>
      <c r="I9" s="327">
        <f t="shared" si="1"/>
        <v>92.626228800800973</v>
      </c>
    </row>
    <row r="10" spans="1:10">
      <c r="A10" s="315"/>
      <c r="B10" s="315" t="s">
        <v>114</v>
      </c>
      <c r="C10" s="328">
        <v>1009860488.9999996</v>
      </c>
      <c r="D10" s="328">
        <v>1009860488.4695624</v>
      </c>
      <c r="E10" s="328">
        <v>366059222.05196351</v>
      </c>
      <c r="F10" s="328">
        <v>339066852.56428379</v>
      </c>
      <c r="G10" s="328"/>
      <c r="H10" s="329">
        <f t="shared" si="0"/>
        <v>33.575613308541023</v>
      </c>
      <c r="I10" s="329">
        <f t="shared" si="1"/>
        <v>92.626228800800973</v>
      </c>
    </row>
    <row r="11" spans="1:10" ht="12.75" customHeight="1">
      <c r="A11" s="380" t="s">
        <v>916</v>
      </c>
      <c r="B11" s="380"/>
      <c r="C11" s="325">
        <f>+C12</f>
        <v>734025241</v>
      </c>
      <c r="D11" s="325">
        <f>+D12</f>
        <v>673366287</v>
      </c>
      <c r="E11" s="325">
        <f>+E12</f>
        <v>362758020.69</v>
      </c>
      <c r="F11" s="325">
        <f>+F12</f>
        <v>362282060.08999991</v>
      </c>
      <c r="G11" s="326"/>
      <c r="H11" s="327">
        <f t="shared" si="0"/>
        <v>53.801633239473411</v>
      </c>
      <c r="I11" s="327">
        <f t="shared" si="1"/>
        <v>99.868793914164939</v>
      </c>
    </row>
    <row r="12" spans="1:10">
      <c r="A12" s="316"/>
      <c r="B12" s="317" t="s">
        <v>915</v>
      </c>
      <c r="C12" s="328">
        <v>734025241</v>
      </c>
      <c r="D12" s="328">
        <v>673366287</v>
      </c>
      <c r="E12" s="328">
        <v>362758020.69</v>
      </c>
      <c r="F12" s="258">
        <v>362282060.08999991</v>
      </c>
      <c r="G12" s="330">
        <v>435308428.91000003</v>
      </c>
      <c r="H12" s="329">
        <f t="shared" si="0"/>
        <v>53.801633239473411</v>
      </c>
      <c r="I12" s="329">
        <f t="shared" si="1"/>
        <v>99.868793914164939</v>
      </c>
    </row>
    <row r="13" spans="1:10" ht="12.75" customHeight="1">
      <c r="A13" s="380" t="s">
        <v>360</v>
      </c>
      <c r="B13" s="380"/>
      <c r="C13" s="325">
        <f>SUM(C14:C44)</f>
        <v>129695309342.44676</v>
      </c>
      <c r="D13" s="325">
        <f>SUM(D14:D44)</f>
        <v>133806414290.79288</v>
      </c>
      <c r="E13" s="325">
        <f>SUM(E14:E44)</f>
        <v>75812610288.827454</v>
      </c>
      <c r="F13" s="325">
        <f>SUM(F14:F44)</f>
        <v>73594617849.336502</v>
      </c>
      <c r="G13" s="326"/>
      <c r="H13" s="327">
        <f t="shared" si="0"/>
        <v>55.000814601755977</v>
      </c>
      <c r="I13" s="327">
        <f t="shared" si="1"/>
        <v>97.074375316928212</v>
      </c>
      <c r="J13" s="312"/>
    </row>
    <row r="14" spans="1:10">
      <c r="A14" s="316"/>
      <c r="B14" s="317" t="s">
        <v>129</v>
      </c>
      <c r="C14" s="258">
        <v>488019915.36000001</v>
      </c>
      <c r="D14" s="258">
        <v>503124066.26560009</v>
      </c>
      <c r="E14" s="258">
        <v>237641107.7744</v>
      </c>
      <c r="F14" s="258">
        <v>235577936.67199999</v>
      </c>
      <c r="G14" s="330"/>
      <c r="H14" s="329">
        <f t="shared" si="0"/>
        <v>46.823030832247639</v>
      </c>
      <c r="I14" s="329">
        <f t="shared" si="1"/>
        <v>99.131812201296981</v>
      </c>
    </row>
    <row r="15" spans="1:10">
      <c r="A15" s="316"/>
      <c r="B15" s="317" t="s">
        <v>519</v>
      </c>
      <c r="C15" s="258">
        <v>220925668.20000005</v>
      </c>
      <c r="D15" s="258">
        <v>198425668.19999996</v>
      </c>
      <c r="E15" s="258">
        <v>89164572</v>
      </c>
      <c r="F15" s="258">
        <v>84448572</v>
      </c>
      <c r="G15" s="330"/>
      <c r="H15" s="329">
        <f t="shared" si="0"/>
        <v>42.559298283365948</v>
      </c>
      <c r="I15" s="329">
        <f t="shared" si="1"/>
        <v>94.710903788109917</v>
      </c>
    </row>
    <row r="16" spans="1:10">
      <c r="A16" s="316"/>
      <c r="B16" s="318" t="s">
        <v>130</v>
      </c>
      <c r="C16" s="258">
        <v>519151479</v>
      </c>
      <c r="D16" s="258">
        <v>464718749.82999998</v>
      </c>
      <c r="E16" s="258">
        <v>83065864.089999989</v>
      </c>
      <c r="F16" s="258">
        <v>83065864.089999989</v>
      </c>
      <c r="G16" s="330"/>
      <c r="H16" s="329">
        <f t="shared" si="0"/>
        <v>17.874437844478308</v>
      </c>
      <c r="I16" s="329">
        <f t="shared" si="1"/>
        <v>100</v>
      </c>
    </row>
    <row r="17" spans="1:10">
      <c r="A17" s="316"/>
      <c r="B17" s="318" t="s">
        <v>754</v>
      </c>
      <c r="C17" s="258">
        <v>16600000</v>
      </c>
      <c r="D17" s="258">
        <v>10101020.233999997</v>
      </c>
      <c r="E17" s="258">
        <v>5441305.9460000005</v>
      </c>
      <c r="F17" s="258">
        <v>5441305.9460000005</v>
      </c>
      <c r="G17" s="330"/>
      <c r="H17" s="329">
        <f t="shared" si="0"/>
        <v>53.868874825976334</v>
      </c>
      <c r="I17" s="329">
        <f t="shared" si="1"/>
        <v>100</v>
      </c>
    </row>
    <row r="18" spans="1:10" ht="17.45" customHeight="1">
      <c r="A18" s="316"/>
      <c r="B18" s="318" t="s">
        <v>521</v>
      </c>
      <c r="C18" s="258">
        <v>36786228</v>
      </c>
      <c r="D18" s="258">
        <v>35808311.43</v>
      </c>
      <c r="E18" s="258">
        <v>17625661.369999997</v>
      </c>
      <c r="F18" s="258">
        <v>17617587.77</v>
      </c>
      <c r="G18" s="330"/>
      <c r="H18" s="329">
        <f t="shared" si="0"/>
        <v>49.199716675944913</v>
      </c>
      <c r="I18" s="329">
        <f t="shared" si="1"/>
        <v>99.954194059272353</v>
      </c>
    </row>
    <row r="19" spans="1:10">
      <c r="A19" s="316"/>
      <c r="B19" s="318" t="s">
        <v>914</v>
      </c>
      <c r="C19" s="258">
        <v>2748289657</v>
      </c>
      <c r="D19" s="258">
        <v>2818680562.9400005</v>
      </c>
      <c r="E19" s="258">
        <v>1707172649.049999</v>
      </c>
      <c r="F19" s="258">
        <v>1706643287.6199992</v>
      </c>
      <c r="G19" s="330"/>
      <c r="H19" s="329">
        <f t="shared" si="0"/>
        <v>60.54759485906056</v>
      </c>
      <c r="I19" s="329">
        <f t="shared" si="1"/>
        <v>99.968991921801546</v>
      </c>
    </row>
    <row r="20" spans="1:10">
      <c r="A20" s="316"/>
      <c r="B20" s="318" t="s">
        <v>913</v>
      </c>
      <c r="C20" s="258">
        <v>3330000000</v>
      </c>
      <c r="D20" s="258">
        <v>3330000000</v>
      </c>
      <c r="E20" s="258">
        <v>1891015056.0899999</v>
      </c>
      <c r="F20" s="258">
        <v>1891015056.0899999</v>
      </c>
      <c r="G20" s="330"/>
      <c r="H20" s="329">
        <f t="shared" si="0"/>
        <v>56.787238921621622</v>
      </c>
      <c r="I20" s="329">
        <f t="shared" si="1"/>
        <v>100</v>
      </c>
    </row>
    <row r="21" spans="1:10" ht="17.45" customHeight="1">
      <c r="A21" s="316"/>
      <c r="B21" s="318" t="s">
        <v>912</v>
      </c>
      <c r="C21" s="258">
        <v>353664589</v>
      </c>
      <c r="D21" s="258">
        <v>316776495.16000003</v>
      </c>
      <c r="E21" s="258">
        <v>193226137.59</v>
      </c>
      <c r="F21" s="258">
        <v>193226137.59</v>
      </c>
      <c r="G21" s="330"/>
      <c r="H21" s="329">
        <f t="shared" si="0"/>
        <v>60.997624679319649</v>
      </c>
      <c r="I21" s="329">
        <f t="shared" si="1"/>
        <v>100</v>
      </c>
    </row>
    <row r="22" spans="1:10">
      <c r="A22" s="316"/>
      <c r="B22" s="318" t="s">
        <v>526</v>
      </c>
      <c r="C22" s="258">
        <v>1042414577.5999998</v>
      </c>
      <c r="D22" s="258">
        <v>992407309.26400006</v>
      </c>
      <c r="E22" s="258">
        <v>529003089.30399996</v>
      </c>
      <c r="F22" s="258">
        <v>529003089.30399996</v>
      </c>
      <c r="G22" s="330"/>
      <c r="H22" s="329">
        <f t="shared" si="0"/>
        <v>53.305037595533733</v>
      </c>
      <c r="I22" s="329">
        <f t="shared" si="1"/>
        <v>100</v>
      </c>
    </row>
    <row r="23" spans="1:10">
      <c r="A23" s="316"/>
      <c r="B23" s="318" t="s">
        <v>911</v>
      </c>
      <c r="C23" s="258">
        <v>950000000</v>
      </c>
      <c r="D23" s="258">
        <v>950000000</v>
      </c>
      <c r="E23" s="258">
        <v>937766000</v>
      </c>
      <c r="F23" s="258">
        <v>937766000</v>
      </c>
      <c r="G23" s="330"/>
      <c r="H23" s="329">
        <f t="shared" si="0"/>
        <v>98.712210526315786</v>
      </c>
      <c r="I23" s="329">
        <f t="shared" si="1"/>
        <v>100</v>
      </c>
    </row>
    <row r="24" spans="1:10">
      <c r="A24" s="316"/>
      <c r="B24" s="318" t="s">
        <v>910</v>
      </c>
      <c r="C24" s="258">
        <v>1542038</v>
      </c>
      <c r="D24" s="258">
        <v>1086587.32</v>
      </c>
      <c r="E24" s="258">
        <v>734402.26</v>
      </c>
      <c r="F24" s="258">
        <v>734402.26</v>
      </c>
      <c r="G24" s="330"/>
      <c r="H24" s="329">
        <f t="shared" si="0"/>
        <v>67.587965226761526</v>
      </c>
      <c r="I24" s="329">
        <f t="shared" si="1"/>
        <v>100</v>
      </c>
    </row>
    <row r="25" spans="1:10">
      <c r="A25" s="316"/>
      <c r="B25" s="318" t="s">
        <v>405</v>
      </c>
      <c r="C25" s="258">
        <v>135054954</v>
      </c>
      <c r="D25" s="258">
        <v>135054954</v>
      </c>
      <c r="E25" s="258">
        <v>103691339</v>
      </c>
      <c r="F25" s="258">
        <v>103691339</v>
      </c>
      <c r="G25" s="330"/>
      <c r="H25" s="329">
        <f t="shared" si="0"/>
        <v>76.777145842425</v>
      </c>
      <c r="I25" s="329">
        <f t="shared" si="1"/>
        <v>100</v>
      </c>
    </row>
    <row r="26" spans="1:10">
      <c r="A26" s="316"/>
      <c r="B26" s="318" t="s">
        <v>23</v>
      </c>
      <c r="C26" s="258">
        <v>20971228</v>
      </c>
      <c r="D26" s="258">
        <v>18788342.439999998</v>
      </c>
      <c r="E26" s="258">
        <v>6844422.8500000015</v>
      </c>
      <c r="F26" s="258">
        <v>6843854.4500000011</v>
      </c>
      <c r="G26" s="330"/>
      <c r="H26" s="329">
        <f t="shared" si="0"/>
        <v>36.426068301957152</v>
      </c>
      <c r="I26" s="329">
        <f t="shared" si="1"/>
        <v>99.991695428344258</v>
      </c>
    </row>
    <row r="27" spans="1:10">
      <c r="A27" s="316"/>
      <c r="B27" s="318" t="s">
        <v>22</v>
      </c>
      <c r="C27" s="258">
        <v>4256213420.7867627</v>
      </c>
      <c r="D27" s="258">
        <v>4155653409.5742617</v>
      </c>
      <c r="E27" s="258">
        <v>2571678535.8320408</v>
      </c>
      <c r="F27" s="258">
        <v>2568270564.9735055</v>
      </c>
      <c r="G27" s="330"/>
      <c r="H27" s="329">
        <f t="shared" si="0"/>
        <v>61.801847070702166</v>
      </c>
      <c r="I27" s="329">
        <f t="shared" si="1"/>
        <v>99.867480681933955</v>
      </c>
    </row>
    <row r="28" spans="1:10">
      <c r="A28" s="316"/>
      <c r="B28" s="318" t="s">
        <v>677</v>
      </c>
      <c r="C28" s="258">
        <v>7994350494</v>
      </c>
      <c r="D28" s="258">
        <v>7821982143.9700041</v>
      </c>
      <c r="E28" s="258">
        <v>4421762690.420002</v>
      </c>
      <c r="F28" s="258">
        <v>4057839292.4300013</v>
      </c>
      <c r="G28" s="330"/>
      <c r="H28" s="329">
        <f t="shared" si="0"/>
        <v>51.877378620177559</v>
      </c>
      <c r="I28" s="329">
        <f t="shared" si="1"/>
        <v>91.769721184303691</v>
      </c>
    </row>
    <row r="29" spans="1:10">
      <c r="A29" s="316"/>
      <c r="B29" s="318" t="s">
        <v>675</v>
      </c>
      <c r="C29" s="258">
        <v>26847591636</v>
      </c>
      <c r="D29" s="258">
        <v>27227459061.570007</v>
      </c>
      <c r="E29" s="258">
        <v>15517387811.500008</v>
      </c>
      <c r="F29" s="258">
        <v>15516914629.420004</v>
      </c>
      <c r="G29" s="330"/>
      <c r="H29" s="329">
        <f t="shared" si="0"/>
        <v>56.989947517068295</v>
      </c>
      <c r="I29" s="329">
        <f t="shared" si="1"/>
        <v>99.996950633149396</v>
      </c>
    </row>
    <row r="30" spans="1:10">
      <c r="A30" s="316"/>
      <c r="B30" s="318" t="s">
        <v>909</v>
      </c>
      <c r="C30" s="258">
        <v>246497715</v>
      </c>
      <c r="D30" s="258">
        <v>192674659.40000001</v>
      </c>
      <c r="E30" s="258">
        <v>93140443.340000004</v>
      </c>
      <c r="F30" s="258">
        <v>93140443.340000004</v>
      </c>
      <c r="G30" s="330"/>
      <c r="H30" s="329">
        <f t="shared" si="0"/>
        <v>48.340785254295874</v>
      </c>
      <c r="I30" s="329">
        <f t="shared" si="1"/>
        <v>100</v>
      </c>
      <c r="J30" s="311"/>
    </row>
    <row r="31" spans="1:10">
      <c r="A31" s="316"/>
      <c r="B31" s="318" t="s">
        <v>358</v>
      </c>
      <c r="C31" s="258">
        <v>338662944</v>
      </c>
      <c r="D31" s="258">
        <v>174386784.63</v>
      </c>
      <c r="E31" s="258">
        <v>134433516.21000001</v>
      </c>
      <c r="F31" s="258">
        <v>134433516.21000001</v>
      </c>
      <c r="G31" s="330"/>
      <c r="H31" s="329">
        <f t="shared" si="0"/>
        <v>77.089279726804037</v>
      </c>
      <c r="I31" s="329">
        <f t="shared" si="1"/>
        <v>100</v>
      </c>
    </row>
    <row r="32" spans="1:10" ht="16.5">
      <c r="A32" s="316"/>
      <c r="B32" s="318" t="s">
        <v>512</v>
      </c>
      <c r="C32" s="258">
        <v>3633578395</v>
      </c>
      <c r="D32" s="258">
        <v>3378961564.2599998</v>
      </c>
      <c r="E32" s="258">
        <v>446468824.43000007</v>
      </c>
      <c r="F32" s="258">
        <v>446468824.43000007</v>
      </c>
      <c r="G32" s="330"/>
      <c r="H32" s="329">
        <f t="shared" si="0"/>
        <v>13.213196301265942</v>
      </c>
      <c r="I32" s="329">
        <f t="shared" si="1"/>
        <v>100</v>
      </c>
    </row>
    <row r="33" spans="1:9" ht="21" customHeight="1">
      <c r="A33" s="316"/>
      <c r="B33" s="318" t="s">
        <v>673</v>
      </c>
      <c r="C33" s="258">
        <v>521845465</v>
      </c>
      <c r="D33" s="258">
        <v>449583221.35000002</v>
      </c>
      <c r="E33" s="258">
        <v>38442038.740000002</v>
      </c>
      <c r="F33" s="258">
        <v>38436939.299999997</v>
      </c>
      <c r="G33" s="330"/>
      <c r="H33" s="329">
        <f t="shared" si="0"/>
        <v>8.5494603612168358</v>
      </c>
      <c r="I33" s="329">
        <f t="shared" si="1"/>
        <v>99.986734730604439</v>
      </c>
    </row>
    <row r="34" spans="1:9">
      <c r="A34" s="316"/>
      <c r="B34" s="318" t="s">
        <v>892</v>
      </c>
      <c r="C34" s="258">
        <v>800007987</v>
      </c>
      <c r="D34" s="258">
        <v>642555559.20000005</v>
      </c>
      <c r="E34" s="258">
        <v>439242076.34000003</v>
      </c>
      <c r="F34" s="258">
        <v>439242076.34000003</v>
      </c>
      <c r="G34" s="330"/>
      <c r="H34" s="329">
        <f t="shared" si="0"/>
        <v>68.358614294282802</v>
      </c>
      <c r="I34" s="329">
        <f t="shared" si="1"/>
        <v>100</v>
      </c>
    </row>
    <row r="35" spans="1:9">
      <c r="A35" s="316"/>
      <c r="B35" s="318" t="s">
        <v>513</v>
      </c>
      <c r="C35" s="258">
        <v>2510135065</v>
      </c>
      <c r="D35" s="258">
        <v>2510135065</v>
      </c>
      <c r="E35" s="258">
        <v>867938532.74999988</v>
      </c>
      <c r="F35" s="258">
        <v>867930515.26999986</v>
      </c>
      <c r="G35" s="330"/>
      <c r="H35" s="329">
        <f t="shared" si="0"/>
        <v>34.577044373905032</v>
      </c>
      <c r="I35" s="329">
        <f t="shared" si="1"/>
        <v>99.999076261774604</v>
      </c>
    </row>
    <row r="36" spans="1:9">
      <c r="A36" s="316"/>
      <c r="B36" s="318" t="s">
        <v>908</v>
      </c>
      <c r="C36" s="258">
        <v>7567248270</v>
      </c>
      <c r="D36" s="258">
        <v>7566536533.8900003</v>
      </c>
      <c r="E36" s="258">
        <v>7494120242.3100004</v>
      </c>
      <c r="F36" s="258">
        <v>7494120242.3100004</v>
      </c>
      <c r="G36" s="330"/>
      <c r="H36" s="329">
        <f t="shared" si="0"/>
        <v>99.042940039268274</v>
      </c>
      <c r="I36" s="329">
        <f t="shared" si="1"/>
        <v>100</v>
      </c>
    </row>
    <row r="37" spans="1:9">
      <c r="A37" s="316"/>
      <c r="B37" s="318" t="s">
        <v>907</v>
      </c>
      <c r="C37" s="258">
        <v>1469822691</v>
      </c>
      <c r="D37" s="258">
        <v>1468291731.3099999</v>
      </c>
      <c r="E37" s="258">
        <v>965154257.30999994</v>
      </c>
      <c r="F37" s="258">
        <v>965154257.30999994</v>
      </c>
      <c r="G37" s="330"/>
      <c r="H37" s="329">
        <f t="shared" si="0"/>
        <v>65.733139861034005</v>
      </c>
      <c r="I37" s="329">
        <f t="shared" si="1"/>
        <v>100</v>
      </c>
    </row>
    <row r="38" spans="1:9">
      <c r="A38" s="316"/>
      <c r="B38" s="318" t="s">
        <v>906</v>
      </c>
      <c r="C38" s="258">
        <v>12500381529</v>
      </c>
      <c r="D38" s="258">
        <v>10095334890.709999</v>
      </c>
      <c r="E38" s="258">
        <v>5530296003.2799997</v>
      </c>
      <c r="F38" s="258">
        <v>5530296003.2799997</v>
      </c>
      <c r="G38" s="330"/>
      <c r="H38" s="329">
        <f t="shared" si="0"/>
        <v>54.78070874468095</v>
      </c>
      <c r="I38" s="329">
        <f t="shared" si="1"/>
        <v>100</v>
      </c>
    </row>
    <row r="39" spans="1:9">
      <c r="A39" s="316"/>
      <c r="B39" s="318" t="s">
        <v>24</v>
      </c>
      <c r="C39" s="258">
        <v>5614866304</v>
      </c>
      <c r="D39" s="258">
        <v>5305759998.9200001</v>
      </c>
      <c r="E39" s="258">
        <v>3211039686.52</v>
      </c>
      <c r="F39" s="258">
        <v>3211039686.52</v>
      </c>
      <c r="G39" s="330"/>
      <c r="H39" s="329">
        <f t="shared" si="0"/>
        <v>60.519881924052633</v>
      </c>
      <c r="I39" s="329">
        <f t="shared" si="1"/>
        <v>100</v>
      </c>
    </row>
    <row r="40" spans="1:9">
      <c r="A40" s="316"/>
      <c r="B40" s="318" t="s">
        <v>938</v>
      </c>
      <c r="C40" s="258">
        <v>203658574</v>
      </c>
      <c r="D40" s="258">
        <v>202310537.94</v>
      </c>
      <c r="E40" s="258">
        <v>25375988.189999998</v>
      </c>
      <c r="F40" s="258">
        <v>25375988.189999998</v>
      </c>
      <c r="G40" s="330"/>
      <c r="H40" s="329">
        <f t="shared" ref="H40:H71" si="2">IF(F40=0,"n.a.",IF(D40=0,"n.a.",(F40/D40)*100))</f>
        <v>12.543087694980008</v>
      </c>
      <c r="I40" s="329">
        <f t="shared" ref="I40:I71" si="3">IF(F40=0,"n.a.",IF(E40=0,"n.a.",(F40/E40)*100))</f>
        <v>100</v>
      </c>
    </row>
    <row r="41" spans="1:9">
      <c r="A41" s="316"/>
      <c r="B41" s="318" t="s">
        <v>132</v>
      </c>
      <c r="C41" s="258">
        <v>472376621</v>
      </c>
      <c r="D41" s="258">
        <v>467327612.82000017</v>
      </c>
      <c r="E41" s="258">
        <v>308376059.43000001</v>
      </c>
      <c r="F41" s="258">
        <v>308375805.63999999</v>
      </c>
      <c r="G41" s="330"/>
      <c r="H41" s="329">
        <f t="shared" si="2"/>
        <v>65.987071420660229</v>
      </c>
      <c r="I41" s="329">
        <f t="shared" si="3"/>
        <v>99.999917701133967</v>
      </c>
    </row>
    <row r="42" spans="1:9">
      <c r="A42" s="316"/>
      <c r="B42" s="318" t="s">
        <v>939</v>
      </c>
      <c r="C42" s="258">
        <v>28275872750</v>
      </c>
      <c r="D42" s="258">
        <v>28275872750</v>
      </c>
      <c r="E42" s="258">
        <v>15951295198</v>
      </c>
      <c r="F42" s="258">
        <v>15951295198</v>
      </c>
      <c r="G42" s="330"/>
      <c r="H42" s="329">
        <f t="shared" si="2"/>
        <v>56.413095853955561</v>
      </c>
      <c r="I42" s="329">
        <f t="shared" si="3"/>
        <v>100</v>
      </c>
    </row>
    <row r="43" spans="1:9">
      <c r="A43" s="316"/>
      <c r="B43" s="318" t="s">
        <v>905</v>
      </c>
      <c r="C43" s="258">
        <v>928267655.5</v>
      </c>
      <c r="D43" s="258">
        <v>719175885.16500008</v>
      </c>
      <c r="E43" s="258">
        <v>190111407.62100002</v>
      </c>
      <c r="F43" s="258">
        <v>190111407.62100002</v>
      </c>
      <c r="G43" s="330"/>
      <c r="H43" s="329">
        <f t="shared" si="2"/>
        <v>26.434619338965028</v>
      </c>
      <c r="I43" s="329">
        <f t="shared" si="3"/>
        <v>100</v>
      </c>
    </row>
    <row r="44" spans="1:9">
      <c r="A44" s="316"/>
      <c r="B44" s="318" t="s">
        <v>637</v>
      </c>
      <c r="C44" s="258">
        <v>15650511492</v>
      </c>
      <c r="D44" s="258">
        <v>23377440814</v>
      </c>
      <c r="E44" s="258">
        <v>11803955369.279999</v>
      </c>
      <c r="F44" s="258">
        <v>9961098025.9599991</v>
      </c>
      <c r="G44" s="330"/>
      <c r="H44" s="329">
        <f t="shared" si="2"/>
        <v>42.609873789070257</v>
      </c>
      <c r="I44" s="329">
        <f t="shared" si="3"/>
        <v>84.387798109470424</v>
      </c>
    </row>
    <row r="45" spans="1:9" ht="12.75" customHeight="1">
      <c r="A45" s="380" t="s">
        <v>26</v>
      </c>
      <c r="B45" s="380"/>
      <c r="C45" s="325">
        <f>SUM(C46:C66)</f>
        <v>41730475338.107857</v>
      </c>
      <c r="D45" s="325">
        <f>SUM(D46:D66)</f>
        <v>39462656821.330444</v>
      </c>
      <c r="E45" s="325">
        <f>SUM(E46:E66)</f>
        <v>20260907358.285</v>
      </c>
      <c r="F45" s="325">
        <f>SUM(F46:F66)</f>
        <v>20241701754.711185</v>
      </c>
      <c r="G45" s="326"/>
      <c r="H45" s="327">
        <f t="shared" si="2"/>
        <v>51.293307103869637</v>
      </c>
      <c r="I45" s="327">
        <f t="shared" si="3"/>
        <v>99.905208571194819</v>
      </c>
    </row>
    <row r="46" spans="1:9">
      <c r="A46" s="319"/>
      <c r="B46" s="317" t="s">
        <v>904</v>
      </c>
      <c r="C46" s="258">
        <v>71222202.728909984</v>
      </c>
      <c r="D46" s="258">
        <v>68267760.465293393</v>
      </c>
      <c r="E46" s="258">
        <v>28429334.258359198</v>
      </c>
      <c r="F46" s="258">
        <v>28161582.289103698</v>
      </c>
      <c r="G46" s="330"/>
      <c r="H46" s="329">
        <f t="shared" si="2"/>
        <v>41.251656854073524</v>
      </c>
      <c r="I46" s="329">
        <f t="shared" si="3"/>
        <v>99.058184174056862</v>
      </c>
    </row>
    <row r="47" spans="1:9">
      <c r="A47" s="319"/>
      <c r="B47" s="317" t="s">
        <v>903</v>
      </c>
      <c r="C47" s="258">
        <v>1228382</v>
      </c>
      <c r="D47" s="258">
        <v>1231937.56</v>
      </c>
      <c r="E47" s="258">
        <v>585462.89</v>
      </c>
      <c r="F47" s="258">
        <v>585462.67999999993</v>
      </c>
      <c r="G47" s="330"/>
      <c r="H47" s="329">
        <f t="shared" si="2"/>
        <v>47.523730017615492</v>
      </c>
      <c r="I47" s="329">
        <f t="shared" si="3"/>
        <v>99.999964130946012</v>
      </c>
    </row>
    <row r="48" spans="1:9" ht="17.45" customHeight="1">
      <c r="A48" s="319"/>
      <c r="B48" s="317" t="s">
        <v>902</v>
      </c>
      <c r="C48" s="258">
        <v>19400000</v>
      </c>
      <c r="D48" s="258">
        <v>19316224.3301</v>
      </c>
      <c r="E48" s="258">
        <v>8566141.7800000012</v>
      </c>
      <c r="F48" s="258">
        <v>8566141.7800000012</v>
      </c>
      <c r="G48" s="330"/>
      <c r="H48" s="329">
        <f t="shared" si="2"/>
        <v>44.346874594180349</v>
      </c>
      <c r="I48" s="329">
        <f t="shared" si="3"/>
        <v>100</v>
      </c>
    </row>
    <row r="49" spans="1:9" ht="17.45" customHeight="1">
      <c r="A49" s="319"/>
      <c r="B49" s="317" t="s">
        <v>901</v>
      </c>
      <c r="C49" s="258">
        <v>137090258.31999999</v>
      </c>
      <c r="D49" s="258">
        <v>133877588.25000001</v>
      </c>
      <c r="E49" s="258">
        <v>66403397.822799996</v>
      </c>
      <c r="F49" s="258">
        <v>66403397.822799996</v>
      </c>
      <c r="G49" s="330"/>
      <c r="H49" s="329">
        <f t="shared" si="2"/>
        <v>49.600085190360446</v>
      </c>
      <c r="I49" s="329">
        <f t="shared" si="3"/>
        <v>100</v>
      </c>
    </row>
    <row r="50" spans="1:9">
      <c r="A50" s="319"/>
      <c r="B50" s="317" t="s">
        <v>750</v>
      </c>
      <c r="C50" s="258">
        <v>219291681.71999991</v>
      </c>
      <c r="D50" s="258">
        <v>222958830.24000001</v>
      </c>
      <c r="E50" s="258">
        <v>97102327.837600023</v>
      </c>
      <c r="F50" s="258">
        <v>97102327.837600023</v>
      </c>
      <c r="G50" s="330"/>
      <c r="H50" s="329">
        <f t="shared" si="2"/>
        <v>43.551685184693504</v>
      </c>
      <c r="I50" s="329">
        <f t="shared" si="3"/>
        <v>100</v>
      </c>
    </row>
    <row r="51" spans="1:9">
      <c r="A51" s="319"/>
      <c r="B51" s="318" t="s">
        <v>748</v>
      </c>
      <c r="C51" s="258">
        <v>1935306701.4644799</v>
      </c>
      <c r="D51" s="258">
        <v>1826590260.2121267</v>
      </c>
      <c r="E51" s="258">
        <v>954322888.8543973</v>
      </c>
      <c r="F51" s="258">
        <v>954124336.10115242</v>
      </c>
      <c r="G51" s="330"/>
      <c r="H51" s="329">
        <f t="shared" si="2"/>
        <v>52.235269008296768</v>
      </c>
      <c r="I51" s="329">
        <f t="shared" si="3"/>
        <v>99.979194384252565</v>
      </c>
    </row>
    <row r="52" spans="1:9">
      <c r="A52" s="319"/>
      <c r="B52" s="317" t="s">
        <v>509</v>
      </c>
      <c r="C52" s="258">
        <v>223269795.91999999</v>
      </c>
      <c r="D52" s="258">
        <v>185346027.10889998</v>
      </c>
      <c r="E52" s="258">
        <v>60075627.277600005</v>
      </c>
      <c r="F52" s="258">
        <v>49837412.670600012</v>
      </c>
      <c r="G52" s="330"/>
      <c r="H52" s="329">
        <f t="shared" si="2"/>
        <v>26.88884862976753</v>
      </c>
      <c r="I52" s="329">
        <f t="shared" si="3"/>
        <v>82.957789920876195</v>
      </c>
    </row>
    <row r="53" spans="1:9">
      <c r="A53" s="319"/>
      <c r="B53" s="317" t="s">
        <v>354</v>
      </c>
      <c r="C53" s="331">
        <v>1608471</v>
      </c>
      <c r="D53" s="258">
        <v>1608471</v>
      </c>
      <c r="E53" s="258">
        <v>928435</v>
      </c>
      <c r="F53" s="258">
        <v>928435</v>
      </c>
      <c r="G53" s="330"/>
      <c r="H53" s="329">
        <f t="shared" si="2"/>
        <v>57.721587768756791</v>
      </c>
      <c r="I53" s="329">
        <f t="shared" si="3"/>
        <v>100</v>
      </c>
    </row>
    <row r="54" spans="1:9">
      <c r="A54" s="319"/>
      <c r="B54" s="317" t="s">
        <v>940</v>
      </c>
      <c r="C54" s="258">
        <v>14000000</v>
      </c>
      <c r="D54" s="258">
        <v>18173822.789999999</v>
      </c>
      <c r="E54" s="258">
        <v>12687909.33</v>
      </c>
      <c r="F54" s="331">
        <v>12687909.33</v>
      </c>
      <c r="G54" s="330"/>
      <c r="H54" s="329">
        <f t="shared" si="2"/>
        <v>69.814201869413083</v>
      </c>
      <c r="I54" s="329">
        <f t="shared" si="3"/>
        <v>100</v>
      </c>
    </row>
    <row r="55" spans="1:9">
      <c r="A55" s="319"/>
      <c r="B55" s="317" t="s">
        <v>352</v>
      </c>
      <c r="C55" s="258">
        <v>4864974.12</v>
      </c>
      <c r="D55" s="258">
        <v>5656618.5599999996</v>
      </c>
      <c r="E55" s="258">
        <v>743466.74640000006</v>
      </c>
      <c r="F55" s="258">
        <v>743173.02360000007</v>
      </c>
      <c r="G55" s="330"/>
      <c r="H55" s="329">
        <f t="shared" si="2"/>
        <v>13.138114506345644</v>
      </c>
      <c r="I55" s="329">
        <f t="shared" si="3"/>
        <v>99.960492812701816</v>
      </c>
    </row>
    <row r="56" spans="1:9">
      <c r="A56" s="319"/>
      <c r="B56" s="317" t="s">
        <v>45</v>
      </c>
      <c r="C56" s="258">
        <v>309567014.25</v>
      </c>
      <c r="D56" s="258">
        <v>163310627.61949998</v>
      </c>
      <c r="E56" s="258">
        <v>77306799.726999998</v>
      </c>
      <c r="F56" s="258">
        <v>75797582.493000016</v>
      </c>
      <c r="G56" s="330"/>
      <c r="H56" s="329">
        <f t="shared" si="2"/>
        <v>46.413135261228682</v>
      </c>
      <c r="I56" s="329">
        <f t="shared" si="3"/>
        <v>98.047756162032826</v>
      </c>
    </row>
    <row r="57" spans="1:9" ht="16.5">
      <c r="A57" s="319"/>
      <c r="B57" s="318" t="s">
        <v>900</v>
      </c>
      <c r="C57" s="258">
        <v>57177887.039999999</v>
      </c>
      <c r="D57" s="258">
        <v>50457887.040000007</v>
      </c>
      <c r="E57" s="258">
        <v>14696041.910400003</v>
      </c>
      <c r="F57" s="258">
        <v>13989127.094400002</v>
      </c>
      <c r="G57" s="330"/>
      <c r="H57" s="329">
        <f t="shared" si="2"/>
        <v>27.7243616707736</v>
      </c>
      <c r="I57" s="329">
        <f t="shared" si="3"/>
        <v>95.189760478978116</v>
      </c>
    </row>
    <row r="58" spans="1:9">
      <c r="A58" s="319"/>
      <c r="B58" s="317" t="s">
        <v>350</v>
      </c>
      <c r="C58" s="258">
        <v>135541741</v>
      </c>
      <c r="D58" s="258">
        <v>139921741</v>
      </c>
      <c r="E58" s="258">
        <v>13904414.120000003</v>
      </c>
      <c r="F58" s="258">
        <v>13885431.660000002</v>
      </c>
      <c r="G58" s="330"/>
      <c r="H58" s="329">
        <f t="shared" si="2"/>
        <v>9.923712755975501</v>
      </c>
      <c r="I58" s="329">
        <f t="shared" si="3"/>
        <v>99.863478893564491</v>
      </c>
    </row>
    <row r="59" spans="1:9" ht="19.5" customHeight="1">
      <c r="A59" s="316"/>
      <c r="B59" s="317" t="s">
        <v>508</v>
      </c>
      <c r="C59" s="258">
        <v>86038278</v>
      </c>
      <c r="D59" s="258">
        <v>55508865.75</v>
      </c>
      <c r="E59" s="258">
        <v>17399394.930000003</v>
      </c>
      <c r="F59" s="258">
        <v>15456536.360000003</v>
      </c>
      <c r="G59" s="330"/>
      <c r="H59" s="329">
        <f t="shared" si="2"/>
        <v>27.845166985780111</v>
      </c>
      <c r="I59" s="329">
        <f t="shared" si="3"/>
        <v>88.833757852980696</v>
      </c>
    </row>
    <row r="60" spans="1:9">
      <c r="A60" s="319"/>
      <c r="B60" s="317" t="s">
        <v>57</v>
      </c>
      <c r="C60" s="258">
        <v>3295624099.1785603</v>
      </c>
      <c r="D60" s="258">
        <v>3157867053.7280002</v>
      </c>
      <c r="E60" s="258">
        <v>1852973485.7343922</v>
      </c>
      <c r="F60" s="258">
        <v>1852973485.7343922</v>
      </c>
      <c r="G60" s="330"/>
      <c r="H60" s="329">
        <f t="shared" si="2"/>
        <v>58.67800810508713</v>
      </c>
      <c r="I60" s="329">
        <f t="shared" si="3"/>
        <v>100</v>
      </c>
    </row>
    <row r="61" spans="1:9">
      <c r="A61" s="319"/>
      <c r="B61" s="317" t="s">
        <v>899</v>
      </c>
      <c r="C61" s="258">
        <v>5000000</v>
      </c>
      <c r="D61" s="258">
        <v>5000000</v>
      </c>
      <c r="E61" s="258">
        <v>0</v>
      </c>
      <c r="F61" s="258">
        <v>0</v>
      </c>
      <c r="G61" s="330"/>
      <c r="H61" s="329" t="str">
        <f t="shared" si="2"/>
        <v>n.a.</v>
      </c>
      <c r="I61" s="329" t="str">
        <f t="shared" si="3"/>
        <v>n.a.</v>
      </c>
    </row>
    <row r="62" spans="1:9">
      <c r="A62" s="319"/>
      <c r="B62" s="317" t="s">
        <v>898</v>
      </c>
      <c r="C62" s="258">
        <v>1919935331</v>
      </c>
      <c r="D62" s="258">
        <v>1870898769.5100002</v>
      </c>
      <c r="E62" s="258">
        <v>167226835.64999998</v>
      </c>
      <c r="F62" s="258">
        <v>167196648.54999998</v>
      </c>
      <c r="G62" s="330"/>
      <c r="H62" s="329">
        <f t="shared" si="2"/>
        <v>8.9367020426118415</v>
      </c>
      <c r="I62" s="329">
        <f t="shared" si="3"/>
        <v>99.981948411639394</v>
      </c>
    </row>
    <row r="63" spans="1:9">
      <c r="A63" s="319"/>
      <c r="B63" s="317" t="s">
        <v>741</v>
      </c>
      <c r="C63" s="258">
        <v>521008720</v>
      </c>
      <c r="D63" s="258">
        <v>521008719.99999988</v>
      </c>
      <c r="E63" s="258">
        <v>160451482.40000001</v>
      </c>
      <c r="F63" s="258">
        <v>160451482.40000001</v>
      </c>
      <c r="G63" s="330"/>
      <c r="H63" s="329">
        <f t="shared" si="2"/>
        <v>30.796314196046477</v>
      </c>
      <c r="I63" s="329">
        <f t="shared" si="3"/>
        <v>100</v>
      </c>
    </row>
    <row r="64" spans="1:9">
      <c r="A64" s="319"/>
      <c r="B64" s="317" t="s">
        <v>941</v>
      </c>
      <c r="C64" s="258">
        <v>2605086400</v>
      </c>
      <c r="D64" s="258">
        <v>1998336400</v>
      </c>
      <c r="E64" s="258">
        <v>801883323.46999991</v>
      </c>
      <c r="F64" s="258">
        <v>801883323.46999979</v>
      </c>
      <c r="G64" s="330"/>
      <c r="H64" s="329">
        <f t="shared" si="2"/>
        <v>40.127544264819463</v>
      </c>
      <c r="I64" s="329">
        <f t="shared" si="3"/>
        <v>99.999999999999986</v>
      </c>
    </row>
    <row r="65" spans="1:9">
      <c r="A65" s="319"/>
      <c r="B65" s="317" t="s">
        <v>942</v>
      </c>
      <c r="C65" s="258">
        <v>29813584679.7159</v>
      </c>
      <c r="D65" s="258">
        <v>28658683343.860325</v>
      </c>
      <c r="E65" s="258">
        <v>15756972238.55385</v>
      </c>
      <c r="F65" s="258">
        <v>15756466401.470135</v>
      </c>
      <c r="G65" s="330"/>
      <c r="H65" s="329">
        <f t="shared" si="2"/>
        <v>54.979728874549686</v>
      </c>
      <c r="I65" s="329">
        <f t="shared" si="3"/>
        <v>99.996789757092557</v>
      </c>
    </row>
    <row r="66" spans="1:9">
      <c r="A66" s="319"/>
      <c r="B66" s="317" t="s">
        <v>349</v>
      </c>
      <c r="C66" s="258">
        <v>354628720.65000027</v>
      </c>
      <c r="D66" s="258">
        <v>358635872.3062005</v>
      </c>
      <c r="E66" s="258">
        <v>168248349.99219972</v>
      </c>
      <c r="F66" s="258">
        <v>164461556.94439963</v>
      </c>
      <c r="G66" s="330"/>
      <c r="H66" s="329">
        <f t="shared" si="2"/>
        <v>45.857531174121824</v>
      </c>
      <c r="I66" s="329">
        <f t="shared" si="3"/>
        <v>97.749283694029899</v>
      </c>
    </row>
    <row r="67" spans="1:9" ht="12.75" customHeight="1">
      <c r="A67" s="380" t="s">
        <v>38</v>
      </c>
      <c r="B67" s="380"/>
      <c r="C67" s="325">
        <f>+C68</f>
        <v>3507695370</v>
      </c>
      <c r="D67" s="325">
        <f>+D68</f>
        <v>3507695370</v>
      </c>
      <c r="E67" s="325">
        <f>+E68</f>
        <v>1506396600</v>
      </c>
      <c r="F67" s="325">
        <f>+F68</f>
        <v>1506396600</v>
      </c>
      <c r="G67" s="326"/>
      <c r="H67" s="327">
        <f t="shared" si="2"/>
        <v>42.945479612729308</v>
      </c>
      <c r="I67" s="327">
        <f t="shared" si="3"/>
        <v>100</v>
      </c>
    </row>
    <row r="68" spans="1:9">
      <c r="A68" s="316"/>
      <c r="B68" s="317" t="s">
        <v>137</v>
      </c>
      <c r="C68" s="258">
        <v>3507695370</v>
      </c>
      <c r="D68" s="258">
        <v>3507695370</v>
      </c>
      <c r="E68" s="258">
        <v>1506396600</v>
      </c>
      <c r="F68" s="258">
        <v>1506396600</v>
      </c>
      <c r="G68" s="330"/>
      <c r="H68" s="329">
        <f t="shared" si="2"/>
        <v>42.945479612729308</v>
      </c>
      <c r="I68" s="329">
        <f t="shared" si="3"/>
        <v>100</v>
      </c>
    </row>
    <row r="69" spans="1:9" ht="12.75" customHeight="1">
      <c r="A69" s="380" t="s">
        <v>346</v>
      </c>
      <c r="B69" s="380"/>
      <c r="C69" s="325">
        <f>SUM(C70:C76)</f>
        <v>48565028388.931793</v>
      </c>
      <c r="D69" s="325">
        <f>SUM(D70:D76)</f>
        <v>46181953858.057327</v>
      </c>
      <c r="E69" s="325">
        <f>SUM(E70:E76)</f>
        <v>29273862816.253246</v>
      </c>
      <c r="F69" s="325">
        <f>SUM(F70:F76)</f>
        <v>23632831682.669655</v>
      </c>
      <c r="G69" s="326"/>
      <c r="H69" s="327">
        <f t="shared" si="2"/>
        <v>51.173304090395156</v>
      </c>
      <c r="I69" s="327">
        <f t="shared" si="3"/>
        <v>80.730144262165453</v>
      </c>
    </row>
    <row r="70" spans="1:9">
      <c r="A70" s="316"/>
      <c r="B70" s="317" t="s">
        <v>40</v>
      </c>
      <c r="C70" s="258">
        <v>723592268.47929847</v>
      </c>
      <c r="D70" s="258">
        <v>723592268.47929859</v>
      </c>
      <c r="E70" s="258">
        <v>723592268.47929859</v>
      </c>
      <c r="F70" s="258">
        <v>723592268.47929847</v>
      </c>
      <c r="G70" s="330"/>
      <c r="H70" s="329">
        <f t="shared" si="2"/>
        <v>99.999999999999986</v>
      </c>
      <c r="I70" s="329">
        <f t="shared" si="3"/>
        <v>99.999999999999986</v>
      </c>
    </row>
    <row r="71" spans="1:9">
      <c r="A71" s="316"/>
      <c r="B71" s="317" t="s">
        <v>897</v>
      </c>
      <c r="C71" s="258">
        <v>1255373198.4604938</v>
      </c>
      <c r="D71" s="258">
        <v>1256837683.561615</v>
      </c>
      <c r="E71" s="258">
        <v>1255373198.4604943</v>
      </c>
      <c r="F71" s="258">
        <v>1255373198.4604938</v>
      </c>
      <c r="G71" s="330"/>
      <c r="H71" s="329">
        <f t="shared" si="2"/>
        <v>99.883478581182331</v>
      </c>
      <c r="I71" s="329">
        <f t="shared" si="3"/>
        <v>99.999999999999972</v>
      </c>
    </row>
    <row r="72" spans="1:9">
      <c r="A72" s="316"/>
      <c r="B72" s="317" t="s">
        <v>896</v>
      </c>
      <c r="C72" s="258">
        <v>4663588116</v>
      </c>
      <c r="D72" s="258">
        <v>4670826396.9499998</v>
      </c>
      <c r="E72" s="258">
        <v>4190947495</v>
      </c>
      <c r="F72" s="258">
        <v>3310202023</v>
      </c>
      <c r="G72" s="330"/>
      <c r="H72" s="329">
        <f t="shared" ref="H72:H103" si="4">IF(F72=0,"n.a.",IF(D72=0,"n.a.",(F72/D72)*100))</f>
        <v>70.869729287338245</v>
      </c>
      <c r="I72" s="329">
        <f t="shared" ref="I72:I103" si="5">IF(F72=0,"n.a.",IF(E72=0,"n.a.",(F72/E72)*100))</f>
        <v>78.984573940600029</v>
      </c>
    </row>
    <row r="73" spans="1:9">
      <c r="A73" s="316"/>
      <c r="B73" s="317" t="s">
        <v>895</v>
      </c>
      <c r="C73" s="258">
        <v>75476157.311999977</v>
      </c>
      <c r="D73" s="258">
        <v>75642788.100320011</v>
      </c>
      <c r="E73" s="258">
        <v>18327041.48336</v>
      </c>
      <c r="F73" s="258">
        <v>18323154.207359999</v>
      </c>
      <c r="G73" s="330"/>
      <c r="H73" s="329">
        <f t="shared" si="4"/>
        <v>24.223266576397496</v>
      </c>
      <c r="I73" s="329">
        <f t="shared" si="5"/>
        <v>99.978789397058279</v>
      </c>
    </row>
    <row r="74" spans="1:9">
      <c r="A74" s="316"/>
      <c r="B74" s="318" t="s">
        <v>45</v>
      </c>
      <c r="C74" s="258">
        <v>3458441961</v>
      </c>
      <c r="D74" s="258">
        <v>3475890067.2899995</v>
      </c>
      <c r="E74" s="258">
        <v>1350881181.8699999</v>
      </c>
      <c r="F74" s="258">
        <v>1350847006.7199996</v>
      </c>
      <c r="G74" s="330"/>
      <c r="H74" s="329">
        <f t="shared" si="4"/>
        <v>38.863340916106601</v>
      </c>
      <c r="I74" s="329">
        <f t="shared" si="5"/>
        <v>99.997470158703891</v>
      </c>
    </row>
    <row r="75" spans="1:9">
      <c r="A75" s="316"/>
      <c r="B75" s="317" t="s">
        <v>57</v>
      </c>
      <c r="C75" s="258">
        <v>37611034393.68</v>
      </c>
      <c r="D75" s="258">
        <v>35241499014.123596</v>
      </c>
      <c r="E75" s="258">
        <v>20997225991.407593</v>
      </c>
      <c r="F75" s="258">
        <v>16236978392.25</v>
      </c>
      <c r="G75" s="330"/>
      <c r="H75" s="329">
        <f t="shared" si="4"/>
        <v>46.073461250166375</v>
      </c>
      <c r="I75" s="329">
        <f t="shared" si="5"/>
        <v>77.329159570385329</v>
      </c>
    </row>
    <row r="76" spans="1:9">
      <c r="A76" s="316"/>
      <c r="B76" s="317" t="s">
        <v>343</v>
      </c>
      <c r="C76" s="258">
        <v>777522294</v>
      </c>
      <c r="D76" s="258">
        <v>737665639.55250001</v>
      </c>
      <c r="E76" s="258">
        <v>737515639.55250001</v>
      </c>
      <c r="F76" s="258">
        <v>737515639.55250001</v>
      </c>
      <c r="G76" s="330"/>
      <c r="H76" s="329">
        <f t="shared" si="4"/>
        <v>99.97966558397772</v>
      </c>
      <c r="I76" s="329">
        <f t="shared" si="5"/>
        <v>100</v>
      </c>
    </row>
    <row r="77" spans="1:9" ht="19.5" customHeight="1">
      <c r="A77" s="380" t="s">
        <v>621</v>
      </c>
      <c r="B77" s="380"/>
      <c r="C77" s="325">
        <f>SUM(C78:C86)</f>
        <v>33289324027</v>
      </c>
      <c r="D77" s="325">
        <f>SUM(D78:D86)</f>
        <v>33596648701.970005</v>
      </c>
      <c r="E77" s="325">
        <f>SUM(E78:E86)</f>
        <v>18116749070.989998</v>
      </c>
      <c r="F77" s="325">
        <f>SUM(F78:F86)</f>
        <v>16894810515.17</v>
      </c>
      <c r="G77" s="326"/>
      <c r="H77" s="327">
        <f t="shared" si="4"/>
        <v>50.287189847537796</v>
      </c>
      <c r="I77" s="327">
        <f t="shared" si="5"/>
        <v>93.255199644087</v>
      </c>
    </row>
    <row r="78" spans="1:9">
      <c r="A78" s="316"/>
      <c r="B78" s="317" t="s">
        <v>894</v>
      </c>
      <c r="C78" s="258">
        <v>158289456</v>
      </c>
      <c r="D78" s="258">
        <v>158289456</v>
      </c>
      <c r="E78" s="258">
        <v>111578940</v>
      </c>
      <c r="F78" s="258">
        <v>111578940</v>
      </c>
      <c r="G78" s="330"/>
      <c r="H78" s="329">
        <f t="shared" si="4"/>
        <v>70.490443785466042</v>
      </c>
      <c r="I78" s="329">
        <f t="shared" si="5"/>
        <v>100</v>
      </c>
    </row>
    <row r="79" spans="1:9">
      <c r="A79" s="316"/>
      <c r="B79" s="317" t="s">
        <v>893</v>
      </c>
      <c r="C79" s="258">
        <v>32386745887</v>
      </c>
      <c r="D79" s="258">
        <v>31731765661.640003</v>
      </c>
      <c r="E79" s="258">
        <v>17026130919.729998</v>
      </c>
      <c r="F79" s="258">
        <v>16160853831.34</v>
      </c>
      <c r="G79" s="330"/>
      <c r="H79" s="329">
        <f t="shared" si="4"/>
        <v>50.929576386215992</v>
      </c>
      <c r="I79" s="329">
        <f t="shared" si="5"/>
        <v>94.917946464353165</v>
      </c>
    </row>
    <row r="80" spans="1:9">
      <c r="A80" s="316"/>
      <c r="B80" s="317" t="s">
        <v>619</v>
      </c>
      <c r="C80" s="258">
        <v>744288684</v>
      </c>
      <c r="D80" s="258">
        <v>1374288684.0000002</v>
      </c>
      <c r="E80" s="258">
        <v>687932519.29999995</v>
      </c>
      <c r="F80" s="258">
        <v>590162563.02999997</v>
      </c>
      <c r="G80" s="330"/>
      <c r="H80" s="329">
        <f t="shared" si="4"/>
        <v>42.943129045658345</v>
      </c>
      <c r="I80" s="329">
        <f t="shared" si="5"/>
        <v>85.78785658083369</v>
      </c>
    </row>
    <row r="81" spans="1:9">
      <c r="A81" s="316"/>
      <c r="B81" s="317" t="s">
        <v>358</v>
      </c>
      <c r="C81" s="258">
        <v>0</v>
      </c>
      <c r="D81" s="258">
        <v>10273589.51</v>
      </c>
      <c r="E81" s="258">
        <v>10273589.51</v>
      </c>
      <c r="F81" s="258">
        <v>0</v>
      </c>
      <c r="G81" s="330"/>
      <c r="H81" s="329" t="str">
        <f t="shared" si="4"/>
        <v>n.a.</v>
      </c>
      <c r="I81" s="329" t="str">
        <f t="shared" si="5"/>
        <v>n.a.</v>
      </c>
    </row>
    <row r="82" spans="1:9">
      <c r="A82" s="316"/>
      <c r="B82" s="317" t="s">
        <v>892</v>
      </c>
      <c r="C82" s="258">
        <v>0</v>
      </c>
      <c r="D82" s="258">
        <v>22495815.880000003</v>
      </c>
      <c r="E82" s="258">
        <v>17444140.800000001</v>
      </c>
      <c r="F82" s="258">
        <v>17444140.800000001</v>
      </c>
      <c r="G82" s="330"/>
      <c r="H82" s="329">
        <f t="shared" si="4"/>
        <v>77.543934805711075</v>
      </c>
      <c r="I82" s="329">
        <f t="shared" si="5"/>
        <v>100</v>
      </c>
    </row>
    <row r="83" spans="1:9">
      <c r="A83" s="316"/>
      <c r="B83" s="317" t="s">
        <v>520</v>
      </c>
      <c r="C83" s="258">
        <v>0</v>
      </c>
      <c r="D83" s="258">
        <v>15967622</v>
      </c>
      <c r="E83" s="258">
        <v>0</v>
      </c>
      <c r="F83" s="258">
        <v>0</v>
      </c>
      <c r="G83" s="330"/>
      <c r="H83" s="329" t="str">
        <f t="shared" si="4"/>
        <v>n.a.</v>
      </c>
      <c r="I83" s="329" t="str">
        <f t="shared" si="5"/>
        <v>n.a.</v>
      </c>
    </row>
    <row r="84" spans="1:9">
      <c r="A84" s="316"/>
      <c r="B84" s="317" t="s">
        <v>515</v>
      </c>
      <c r="C84" s="258">
        <v>0</v>
      </c>
      <c r="D84" s="258">
        <v>266062062.44999999</v>
      </c>
      <c r="E84" s="258">
        <v>248617921.65000001</v>
      </c>
      <c r="F84" s="258">
        <v>0</v>
      </c>
      <c r="G84" s="330"/>
      <c r="H84" s="329" t="str">
        <f t="shared" si="4"/>
        <v>n.a.</v>
      </c>
      <c r="I84" s="329" t="str">
        <f t="shared" si="5"/>
        <v>n.a.</v>
      </c>
    </row>
    <row r="85" spans="1:9">
      <c r="A85" s="316"/>
      <c r="B85" s="317" t="s">
        <v>24</v>
      </c>
      <c r="C85" s="258">
        <v>0</v>
      </c>
      <c r="D85" s="258">
        <v>14771040</v>
      </c>
      <c r="E85" s="258">
        <v>14771040</v>
      </c>
      <c r="F85" s="258">
        <v>14771040</v>
      </c>
      <c r="G85" s="330"/>
      <c r="H85" s="329">
        <f t="shared" si="4"/>
        <v>100</v>
      </c>
      <c r="I85" s="329">
        <f t="shared" si="5"/>
        <v>100</v>
      </c>
    </row>
    <row r="86" spans="1:9">
      <c r="A86" s="316"/>
      <c r="B86" s="317" t="s">
        <v>132</v>
      </c>
      <c r="C86" s="258">
        <v>0</v>
      </c>
      <c r="D86" s="258">
        <v>2734770.4899999998</v>
      </c>
      <c r="E86" s="258">
        <v>0</v>
      </c>
      <c r="F86" s="258">
        <v>0</v>
      </c>
      <c r="G86" s="330"/>
      <c r="H86" s="329" t="str">
        <f t="shared" si="4"/>
        <v>n.a.</v>
      </c>
      <c r="I86" s="329" t="str">
        <f t="shared" si="5"/>
        <v>n.a.</v>
      </c>
    </row>
    <row r="87" spans="1:9" ht="12.75" customHeight="1">
      <c r="A87" s="380" t="s">
        <v>49</v>
      </c>
      <c r="B87" s="380"/>
      <c r="C87" s="325">
        <f>SUM(C88:C97)</f>
        <v>362361921924.4425</v>
      </c>
      <c r="D87" s="325">
        <f>SUM(D88:D97)</f>
        <v>362629593712.24402</v>
      </c>
      <c r="E87" s="325">
        <f>SUM(E88:E97)</f>
        <v>184110307342.05142</v>
      </c>
      <c r="F87" s="325">
        <f>SUM(F88:F97)</f>
        <v>174290771706.00473</v>
      </c>
      <c r="G87" s="326">
        <f>SUM(G88:G96)</f>
        <v>0</v>
      </c>
      <c r="H87" s="327">
        <f t="shared" si="4"/>
        <v>48.063030356068779</v>
      </c>
      <c r="I87" s="327">
        <f t="shared" si="5"/>
        <v>94.666493268188759</v>
      </c>
    </row>
    <row r="88" spans="1:9">
      <c r="A88" s="316"/>
      <c r="B88" s="317" t="s">
        <v>598</v>
      </c>
      <c r="C88" s="258">
        <v>139241415.04000002</v>
      </c>
      <c r="D88" s="258">
        <v>119855526.55999999</v>
      </c>
      <c r="E88" s="258">
        <v>67119094.88000001</v>
      </c>
      <c r="F88" s="258">
        <v>67119094.879999995</v>
      </c>
      <c r="G88" s="330"/>
      <c r="H88" s="329">
        <f t="shared" si="4"/>
        <v>56.000000005339764</v>
      </c>
      <c r="I88" s="329">
        <f t="shared" si="5"/>
        <v>99.999999999999972</v>
      </c>
    </row>
    <row r="89" spans="1:9">
      <c r="A89" s="316"/>
      <c r="B89" s="317" t="s">
        <v>593</v>
      </c>
      <c r="C89" s="258">
        <v>3797109534</v>
      </c>
      <c r="D89" s="258">
        <v>3800126162.7099996</v>
      </c>
      <c r="E89" s="258">
        <v>1898554982</v>
      </c>
      <c r="F89" s="258">
        <v>1898554982</v>
      </c>
      <c r="G89" s="330"/>
      <c r="H89" s="329">
        <f t="shared" si="4"/>
        <v>49.960314492455581</v>
      </c>
      <c r="I89" s="329">
        <f t="shared" si="5"/>
        <v>100</v>
      </c>
    </row>
    <row r="90" spans="1:9">
      <c r="A90" s="316"/>
      <c r="B90" s="317" t="s">
        <v>140</v>
      </c>
      <c r="C90" s="258">
        <v>7021189635.3249826</v>
      </c>
      <c r="D90" s="258">
        <v>7021189635.3249836</v>
      </c>
      <c r="E90" s="258">
        <v>3510594829.0125017</v>
      </c>
      <c r="F90" s="258">
        <v>3510594829.0125012</v>
      </c>
      <c r="G90" s="330"/>
      <c r="H90" s="329">
        <f t="shared" si="4"/>
        <v>50.000000161653659</v>
      </c>
      <c r="I90" s="329">
        <f t="shared" si="5"/>
        <v>99.999999999999986</v>
      </c>
    </row>
    <row r="91" spans="1:9">
      <c r="A91" s="316"/>
      <c r="B91" s="317" t="s">
        <v>613</v>
      </c>
      <c r="C91" s="258">
        <v>6506664474</v>
      </c>
      <c r="D91" s="258">
        <v>6506664474</v>
      </c>
      <c r="E91" s="258">
        <v>3288720442</v>
      </c>
      <c r="F91" s="258">
        <v>3288720442</v>
      </c>
      <c r="G91" s="330"/>
      <c r="H91" s="329">
        <f t="shared" si="4"/>
        <v>50.543876284714052</v>
      </c>
      <c r="I91" s="329">
        <f t="shared" si="5"/>
        <v>100</v>
      </c>
    </row>
    <row r="92" spans="1:9">
      <c r="A92" s="316"/>
      <c r="B92" s="317" t="s">
        <v>588</v>
      </c>
      <c r="C92" s="258">
        <v>479459480</v>
      </c>
      <c r="D92" s="258">
        <v>479459480</v>
      </c>
      <c r="E92" s="258">
        <v>239729739</v>
      </c>
      <c r="F92" s="258">
        <v>239729739</v>
      </c>
      <c r="G92" s="330"/>
      <c r="H92" s="329">
        <f t="shared" si="4"/>
        <v>49.999999791431804</v>
      </c>
      <c r="I92" s="329">
        <f t="shared" si="5"/>
        <v>100</v>
      </c>
    </row>
    <row r="93" spans="1:9">
      <c r="A93" s="316"/>
      <c r="B93" s="317" t="s">
        <v>891</v>
      </c>
      <c r="C93" s="258">
        <v>14092433590.077526</v>
      </c>
      <c r="D93" s="258">
        <v>14376474637.649021</v>
      </c>
      <c r="E93" s="258">
        <v>7104785627.2889442</v>
      </c>
      <c r="F93" s="258">
        <v>7098755312.4422417</v>
      </c>
      <c r="G93" s="330"/>
      <c r="H93" s="329">
        <f t="shared" si="4"/>
        <v>49.37758032732215</v>
      </c>
      <c r="I93" s="329">
        <f t="shared" si="5"/>
        <v>99.915123197756444</v>
      </c>
    </row>
    <row r="94" spans="1:9">
      <c r="A94" s="316"/>
      <c r="B94" s="317" t="s">
        <v>604</v>
      </c>
      <c r="C94" s="258">
        <v>8676929752</v>
      </c>
      <c r="D94" s="258">
        <v>8676929752</v>
      </c>
      <c r="E94" s="258">
        <v>4339079657</v>
      </c>
      <c r="F94" s="258">
        <v>4339079657</v>
      </c>
      <c r="G94" s="330"/>
      <c r="H94" s="329">
        <f t="shared" si="4"/>
        <v>50.007085236570667</v>
      </c>
      <c r="I94" s="329">
        <f t="shared" si="5"/>
        <v>100</v>
      </c>
    </row>
    <row r="95" spans="1:9">
      <c r="A95" s="316"/>
      <c r="B95" s="317" t="s">
        <v>607</v>
      </c>
      <c r="C95" s="258">
        <v>12012945449</v>
      </c>
      <c r="D95" s="258">
        <v>12012945449</v>
      </c>
      <c r="E95" s="258">
        <v>6275156463</v>
      </c>
      <c r="F95" s="258">
        <v>6275156463</v>
      </c>
      <c r="G95" s="330"/>
      <c r="H95" s="329">
        <f t="shared" si="4"/>
        <v>52.236618318468821</v>
      </c>
      <c r="I95" s="329">
        <f t="shared" si="5"/>
        <v>100</v>
      </c>
    </row>
    <row r="96" spans="1:9">
      <c r="A96" s="316"/>
      <c r="B96" s="317" t="s">
        <v>610</v>
      </c>
      <c r="C96" s="258">
        <v>10749607402</v>
      </c>
      <c r="D96" s="258">
        <v>10749607402</v>
      </c>
      <c r="E96" s="258">
        <v>5279983402</v>
      </c>
      <c r="F96" s="258">
        <v>5279983402</v>
      </c>
      <c r="G96" s="330"/>
      <c r="H96" s="329">
        <f t="shared" si="4"/>
        <v>49.117918492703666</v>
      </c>
      <c r="I96" s="329">
        <f t="shared" si="5"/>
        <v>100</v>
      </c>
    </row>
    <row r="97" spans="1:9">
      <c r="A97" s="316"/>
      <c r="B97" s="317" t="s">
        <v>601</v>
      </c>
      <c r="C97" s="258">
        <v>298886341193</v>
      </c>
      <c r="D97" s="258">
        <v>298886341193</v>
      </c>
      <c r="E97" s="258">
        <v>152106583105.86996</v>
      </c>
      <c r="F97" s="258">
        <v>142293077784.66998</v>
      </c>
      <c r="G97" s="330"/>
      <c r="H97" s="329">
        <f t="shared" si="4"/>
        <v>47.607755247934534</v>
      </c>
      <c r="I97" s="329">
        <f t="shared" si="5"/>
        <v>93.548270481909697</v>
      </c>
    </row>
    <row r="98" spans="1:9" ht="12.75" customHeight="1">
      <c r="A98" s="380" t="s">
        <v>51</v>
      </c>
      <c r="B98" s="380"/>
      <c r="C98" s="325">
        <f>+C99</f>
        <v>4516616.5000000009</v>
      </c>
      <c r="D98" s="325">
        <f>+D99</f>
        <v>4724400.1499999994</v>
      </c>
      <c r="E98" s="325">
        <f>+E99</f>
        <v>2283298.3000000003</v>
      </c>
      <c r="F98" s="325">
        <f>+F99</f>
        <v>1380345.3199999998</v>
      </c>
      <c r="G98" s="326"/>
      <c r="H98" s="327">
        <f t="shared" si="4"/>
        <v>29.2173667804155</v>
      </c>
      <c r="I98" s="327">
        <f t="shared" si="5"/>
        <v>60.454007257833972</v>
      </c>
    </row>
    <row r="99" spans="1:9" ht="17.45" customHeight="1">
      <c r="A99" s="316"/>
      <c r="B99" s="317" t="s">
        <v>890</v>
      </c>
      <c r="C99" s="258">
        <v>4516616.5000000009</v>
      </c>
      <c r="D99" s="258">
        <v>4724400.1499999994</v>
      </c>
      <c r="E99" s="258">
        <v>2283298.3000000003</v>
      </c>
      <c r="F99" s="258">
        <v>1380345.3199999998</v>
      </c>
      <c r="G99" s="330"/>
      <c r="H99" s="329">
        <f t="shared" si="4"/>
        <v>29.2173667804155</v>
      </c>
      <c r="I99" s="329">
        <f t="shared" si="5"/>
        <v>60.454007257833972</v>
      </c>
    </row>
    <row r="100" spans="1:9" ht="12.75" customHeight="1">
      <c r="A100" s="380" t="s">
        <v>948</v>
      </c>
      <c r="B100" s="380"/>
      <c r="C100" s="325">
        <f>SUM(C101:C105)</f>
        <v>77087244768.95993</v>
      </c>
      <c r="D100" s="325">
        <f>SUM(D101:D105)</f>
        <v>76059719353.894043</v>
      </c>
      <c r="E100" s="325">
        <f>SUM(E101:E105)</f>
        <v>35813006222.753265</v>
      </c>
      <c r="F100" s="325">
        <f>SUM(F101:F105)</f>
        <v>33576192742.810646</v>
      </c>
      <c r="G100" s="326"/>
      <c r="H100" s="327">
        <f t="shared" si="4"/>
        <v>44.144513058989666</v>
      </c>
      <c r="I100" s="327">
        <f t="shared" si="5"/>
        <v>93.754186772174705</v>
      </c>
    </row>
    <row r="101" spans="1:9">
      <c r="A101" s="316"/>
      <c r="B101" s="317" t="s">
        <v>889</v>
      </c>
      <c r="C101" s="258">
        <v>2046692551.5</v>
      </c>
      <c r="D101" s="258">
        <v>2252997517.7400017</v>
      </c>
      <c r="E101" s="258">
        <v>1237348209.8099999</v>
      </c>
      <c r="F101" s="258">
        <v>980186262.17999959</v>
      </c>
      <c r="G101" s="330"/>
      <c r="H101" s="329">
        <f t="shared" si="4"/>
        <v>43.505874039454405</v>
      </c>
      <c r="I101" s="329">
        <f t="shared" si="5"/>
        <v>79.216687300215298</v>
      </c>
    </row>
    <row r="102" spans="1:9" ht="12.75" customHeight="1">
      <c r="A102" s="316"/>
      <c r="B102" s="317" t="s">
        <v>584</v>
      </c>
      <c r="C102" s="258">
        <v>5953896342</v>
      </c>
      <c r="D102" s="258">
        <v>6003043503.9699974</v>
      </c>
      <c r="E102" s="258">
        <v>2838719739.96</v>
      </c>
      <c r="F102" s="258">
        <v>3105155326.4300013</v>
      </c>
      <c r="G102" s="330"/>
      <c r="H102" s="329">
        <f t="shared" si="4"/>
        <v>51.726350548292153</v>
      </c>
      <c r="I102" s="329">
        <f t="shared" si="5"/>
        <v>109.38576579855521</v>
      </c>
    </row>
    <row r="103" spans="1:9" ht="12.75" customHeight="1">
      <c r="A103" s="316"/>
      <c r="B103" s="317" t="s">
        <v>888</v>
      </c>
      <c r="C103" s="258">
        <v>59271675558.83992</v>
      </c>
      <c r="D103" s="258">
        <v>58069327025.368729</v>
      </c>
      <c r="E103" s="258">
        <v>26893727126.150459</v>
      </c>
      <c r="F103" s="258">
        <v>24841250290.202347</v>
      </c>
      <c r="G103" s="330"/>
      <c r="H103" s="329">
        <f t="shared" si="4"/>
        <v>42.778608884773121</v>
      </c>
      <c r="I103" s="329">
        <f t="shared" si="5"/>
        <v>92.368194909093276</v>
      </c>
    </row>
    <row r="104" spans="1:9" ht="12.75" customHeight="1">
      <c r="A104" s="316"/>
      <c r="B104" s="317" t="s">
        <v>887</v>
      </c>
      <c r="C104" s="258">
        <v>165277963.62000012</v>
      </c>
      <c r="D104" s="258">
        <v>182998535.41530007</v>
      </c>
      <c r="E104" s="258">
        <v>94933124.93279998</v>
      </c>
      <c r="F104" s="258">
        <v>108154144.39830014</v>
      </c>
      <c r="G104" s="330"/>
      <c r="H104" s="329">
        <f t="shared" ref="H104:H112" si="6">IF(F104=0,"n.a.",IF(D104=0,"n.a.",(F104/D104)*100))</f>
        <v>59.101098351882023</v>
      </c>
      <c r="I104" s="329">
        <f t="shared" ref="I104:I112" si="7">IF(F104=0,"n.a.",IF(E104=0,"n.a.",(F104/E104)*100))</f>
        <v>113.92666624516879</v>
      </c>
    </row>
    <row r="105" spans="1:9">
      <c r="A105" s="316"/>
      <c r="B105" s="317" t="s">
        <v>693</v>
      </c>
      <c r="C105" s="258">
        <v>9649702353</v>
      </c>
      <c r="D105" s="258">
        <v>9551352771.400013</v>
      </c>
      <c r="E105" s="258">
        <v>4748278021.9000025</v>
      </c>
      <c r="F105" s="258">
        <v>4541446719.6000004</v>
      </c>
      <c r="G105" s="330"/>
      <c r="H105" s="329">
        <f t="shared" si="6"/>
        <v>47.54768071386318</v>
      </c>
      <c r="I105" s="329">
        <f t="shared" si="7"/>
        <v>95.644077677295741</v>
      </c>
    </row>
    <row r="106" spans="1:9" ht="24.75" customHeight="1">
      <c r="A106" s="380" t="s">
        <v>785</v>
      </c>
      <c r="B106" s="380"/>
      <c r="C106" s="325">
        <f>SUM(C107:C112)</f>
        <v>4219941439.1599984</v>
      </c>
      <c r="D106" s="325">
        <f>SUM(D107:D112)</f>
        <v>4344177559.7399998</v>
      </c>
      <c r="E106" s="325">
        <f>SUM(E107:E112)</f>
        <v>2111030347.3100002</v>
      </c>
      <c r="F106" s="325">
        <f>SUM(F107:F112)</f>
        <v>1716317653.5700006</v>
      </c>
      <c r="G106" s="326"/>
      <c r="H106" s="327">
        <f t="shared" si="6"/>
        <v>39.508460001177362</v>
      </c>
      <c r="I106" s="327">
        <f t="shared" si="7"/>
        <v>81.30236762143349</v>
      </c>
    </row>
    <row r="107" spans="1:9">
      <c r="A107" s="316"/>
      <c r="B107" s="317" t="s">
        <v>886</v>
      </c>
      <c r="C107" s="331">
        <v>120082087</v>
      </c>
      <c r="D107" s="331">
        <v>116652773</v>
      </c>
      <c r="E107" s="331">
        <v>62559762</v>
      </c>
      <c r="F107" s="331">
        <v>52417438</v>
      </c>
      <c r="G107" s="330"/>
      <c r="H107" s="329">
        <f t="shared" si="6"/>
        <v>44.934583766817099</v>
      </c>
      <c r="I107" s="329">
        <f t="shared" si="7"/>
        <v>83.78778359163195</v>
      </c>
    </row>
    <row r="108" spans="1:9">
      <c r="A108" s="316"/>
      <c r="B108" s="317" t="s">
        <v>885</v>
      </c>
      <c r="C108" s="331">
        <v>583606141.39999962</v>
      </c>
      <c r="D108" s="331">
        <v>641673087.29999959</v>
      </c>
      <c r="E108" s="331">
        <v>356945929.79999995</v>
      </c>
      <c r="F108" s="331">
        <v>297419458.01999992</v>
      </c>
      <c r="G108" s="330"/>
      <c r="H108" s="329">
        <f t="shared" si="6"/>
        <v>46.350620574016418</v>
      </c>
      <c r="I108" s="329">
        <f t="shared" si="7"/>
        <v>83.323392477579659</v>
      </c>
    </row>
    <row r="109" spans="1:9">
      <c r="A109" s="316"/>
      <c r="B109" s="317" t="s">
        <v>884</v>
      </c>
      <c r="C109" s="331">
        <v>1112776492.2599988</v>
      </c>
      <c r="D109" s="331">
        <v>1141378007.9400008</v>
      </c>
      <c r="E109" s="331">
        <v>605924250.26000023</v>
      </c>
      <c r="F109" s="331">
        <v>471739716.26000059</v>
      </c>
      <c r="G109" s="330"/>
      <c r="H109" s="329">
        <f t="shared" si="6"/>
        <v>41.330717166297347</v>
      </c>
      <c r="I109" s="329">
        <f t="shared" si="7"/>
        <v>77.854569454445581</v>
      </c>
    </row>
    <row r="110" spans="1:9">
      <c r="A110" s="316"/>
      <c r="B110" s="317" t="s">
        <v>883</v>
      </c>
      <c r="C110" s="331">
        <v>295233517.5</v>
      </c>
      <c r="D110" s="331">
        <v>339932281.5</v>
      </c>
      <c r="E110" s="331">
        <v>183153173.25</v>
      </c>
      <c r="F110" s="331">
        <v>147394811.29000005</v>
      </c>
      <c r="G110" s="330"/>
      <c r="H110" s="329">
        <f t="shared" si="6"/>
        <v>43.360051195961525</v>
      </c>
      <c r="I110" s="329">
        <f t="shared" si="7"/>
        <v>80.476253113457901</v>
      </c>
    </row>
    <row r="111" spans="1:9">
      <c r="A111" s="316"/>
      <c r="B111" s="317" t="s">
        <v>691</v>
      </c>
      <c r="C111" s="331">
        <v>186925880</v>
      </c>
      <c r="D111" s="331">
        <v>183498927</v>
      </c>
      <c r="E111" s="331">
        <v>99324100</v>
      </c>
      <c r="F111" s="331">
        <v>78877760</v>
      </c>
      <c r="G111" s="330"/>
      <c r="H111" s="329">
        <f t="shared" si="6"/>
        <v>42.985406666710375</v>
      </c>
      <c r="I111" s="329">
        <f t="shared" si="7"/>
        <v>79.41452275933031</v>
      </c>
    </row>
    <row r="112" spans="1:9">
      <c r="A112" s="320"/>
      <c r="B112" s="321" t="s">
        <v>882</v>
      </c>
      <c r="C112" s="332">
        <v>1921317321</v>
      </c>
      <c r="D112" s="332">
        <v>1921042483</v>
      </c>
      <c r="E112" s="332">
        <v>803123132</v>
      </c>
      <c r="F112" s="332">
        <v>668468470</v>
      </c>
      <c r="G112" s="332"/>
      <c r="H112" s="333">
        <f t="shared" si="6"/>
        <v>34.79717267658156</v>
      </c>
      <c r="I112" s="333">
        <f t="shared" si="7"/>
        <v>83.233621765485395</v>
      </c>
    </row>
    <row r="113" spans="1:9" ht="94.5" customHeight="1">
      <c r="A113" s="393" t="s">
        <v>943</v>
      </c>
      <c r="B113" s="393"/>
      <c r="C113" s="393"/>
      <c r="D113" s="393"/>
      <c r="E113" s="393"/>
      <c r="F113" s="393"/>
      <c r="G113" s="393"/>
      <c r="H113" s="393"/>
      <c r="I113" s="393"/>
    </row>
  </sheetData>
  <mergeCells count="22">
    <mergeCell ref="A113:I113"/>
    <mergeCell ref="A1:B1"/>
    <mergeCell ref="A4:A7"/>
    <mergeCell ref="B4:B7"/>
    <mergeCell ref="A87:B87"/>
    <mergeCell ref="A98:B98"/>
    <mergeCell ref="A3:I3"/>
    <mergeCell ref="A100:B100"/>
    <mergeCell ref="A106:B106"/>
    <mergeCell ref="A11:B11"/>
    <mergeCell ref="E4:F4"/>
    <mergeCell ref="H4:I5"/>
    <mergeCell ref="A9:B9"/>
    <mergeCell ref="C5:C6"/>
    <mergeCell ref="D5:D6"/>
    <mergeCell ref="E5:E6"/>
    <mergeCell ref="A8:B8"/>
    <mergeCell ref="A69:B69"/>
    <mergeCell ref="A77:B77"/>
    <mergeCell ref="A13:B13"/>
    <mergeCell ref="A45:B45"/>
    <mergeCell ref="A67:B67"/>
  </mergeCells>
  <printOptions horizontalCentered="1"/>
  <pageMargins left="0.39370078740157483" right="0.39370078740157483" top="0.19685039370078741" bottom="0.19685039370078741" header="0.39370078740157483" footer="0.39370078740157483"/>
  <pageSetup scale="57" fitToHeight="99" orientation="landscape" r:id="rId1"/>
  <rowBreaks count="1" manualBreakCount="1">
    <brk id="4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vt:i4>
      </vt:variant>
    </vt:vector>
  </HeadingPairs>
  <TitlesOfParts>
    <vt:vector size="23" baseType="lpstr">
      <vt:lpstr>Anexo 10</vt:lpstr>
      <vt:lpstr>Anexo 11</vt:lpstr>
      <vt:lpstr>Anexo 12</vt:lpstr>
      <vt:lpstr>Anexo 13</vt:lpstr>
      <vt:lpstr>Anexo 14</vt:lpstr>
      <vt:lpstr>Anexo 15</vt:lpstr>
      <vt:lpstr>Anexo 16</vt:lpstr>
      <vt:lpstr>Anexo 17</vt:lpstr>
      <vt:lpstr>Anexo 18</vt:lpstr>
      <vt:lpstr>Anexo 19</vt:lpstr>
      <vt:lpstr>'Anexo 10'!Área_de_impresión</vt:lpstr>
      <vt:lpstr>'Anexo 12'!Área_de_impresión</vt:lpstr>
      <vt:lpstr>'Anexo 13'!Área_de_impresión</vt:lpstr>
      <vt:lpstr>'Anexo 14'!Área_de_impresión</vt:lpstr>
      <vt:lpstr>'Anexo 17'!Área_de_impresión</vt:lpstr>
      <vt:lpstr>'Anexo 18'!Área_de_impresión</vt:lpstr>
      <vt:lpstr>'Anexo 19'!Área_de_impresión</vt:lpstr>
      <vt:lpstr>'Anexo 10'!Títulos_a_imprimir</vt:lpstr>
      <vt:lpstr>'Anexo 13'!Títulos_a_imprimir</vt:lpstr>
      <vt:lpstr>'Anexo 14'!Títulos_a_imprimir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UPCP</cp:lastModifiedBy>
  <cp:lastPrinted>2015-07-15T00:18:19Z</cp:lastPrinted>
  <dcterms:created xsi:type="dcterms:W3CDTF">2014-07-23T17:41:59Z</dcterms:created>
  <dcterms:modified xsi:type="dcterms:W3CDTF">2015-07-26T21:51:25Z</dcterms:modified>
</cp:coreProperties>
</file>