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mis documentos\Información 2022\Informes Trimestrales 2022\Enero-diciembre 2022\Pidiregas\"/>
    </mc:Choice>
  </mc:AlternateContent>
  <bookViews>
    <workbookView xWindow="0" yWindow="0" windowWidth="28800" windowHeight="11730"/>
  </bookViews>
  <sheets>
    <sheet name="AV FIN-FÍS" sheetId="2" r:id="rId1"/>
    <sheet name="FN INV DIR OPER" sheetId="6" r:id="rId2"/>
    <sheet name="FN INV COND OPER" sheetId="7" r:id="rId3"/>
    <sheet name="COMP INV DIR OPER" sheetId="8" r:id="rId4"/>
    <sheet name="COMP INV FIN DIR COND COST TOTA" sheetId="9" r:id="rId5"/>
    <sheet name="VPN INV FIN DIR" sheetId="10" r:id="rId6"/>
    <sheet name="VPN INV FIN COND" sheetId="11" r:id="rId7"/>
    <sheet name="Hoja1" sheetId="12" r:id="rId8"/>
  </sheets>
  <externalReferences>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s>
  <definedNames>
    <definedName name="\A">[1]FORMATO!#REF!</definedName>
    <definedName name="\B">#REF!</definedName>
    <definedName name="\C">#REF!</definedName>
    <definedName name="\G">#REF!</definedName>
    <definedName name="___TDC2001">'[2]Tipos de Cambio'!$C$4</definedName>
    <definedName name="___tdc20012">'[2]Tipos de Cambio'!$C$4</definedName>
    <definedName name="_Ene2001" localSheetId="6">#REF!</definedName>
    <definedName name="_Ene2001" localSheetId="5">#REF!</definedName>
    <definedName name="_Ene2001">#REF!</definedName>
    <definedName name="_Fill" hidden="1">#REF!</definedName>
    <definedName name="_xlnm._FilterDatabase" localSheetId="0" hidden="1">'AV FIN-FÍS'!$C$17:$P$91</definedName>
    <definedName name="_xlnm._FilterDatabase" localSheetId="4" hidden="1">'COMP INV FIN DIR COND COST TOTA'!$A$15:$L$246</definedName>
    <definedName name="_xlnm._FilterDatabase" localSheetId="1" hidden="1">'FN INV DIR OPER'!$A$4:$O$283</definedName>
    <definedName name="_xlnm._FilterDatabase">#REF!</definedName>
    <definedName name="_Key1" hidden="1">#REF!</definedName>
    <definedName name="_Key2" hidden="1">#REF!</definedName>
    <definedName name="_Order1" hidden="1">255</definedName>
    <definedName name="_Order2" hidden="1">0</definedName>
    <definedName name="_Parse_In" hidden="1">#REF!</definedName>
    <definedName name="_Sort" hidden="1">#REF!</definedName>
    <definedName name="_TC2001" localSheetId="6">#REF!</definedName>
    <definedName name="_TC2001" localSheetId="5">#REF!</definedName>
    <definedName name="_TC2001">#REF!</definedName>
    <definedName name="_TDC2001" localSheetId="6">'[3]Tipos de Cambio'!$C$4</definedName>
    <definedName name="_TDC2001" localSheetId="5">'[3]Tipos de Cambio'!$C$4</definedName>
    <definedName name="_TDC2001">'[4]Tipos de Cambio'!$C$4</definedName>
    <definedName name="_tdc20012">'[4]Tipos de Cambio'!$C$4</definedName>
    <definedName name="a">#REF!</definedName>
    <definedName name="A_01_SEN">'[5]DGBSEN 03'!#REF!</definedName>
    <definedName name="A_02_CFE">'[5]DGBSEN 03'!#REF!</definedName>
    <definedName name="A_03_CLYF">'[5]DGBSEN 03'!#REF!</definedName>
    <definedName name="A_04_ADC">'[5]DGBSEN 03'!#REF!</definedName>
    <definedName name="A_05_VAPMAY">'[5]DGBSEN 03'!#REF!</definedName>
    <definedName name="A_06_VAPMEN">'[5]DGBSEN 03'!#REF!</definedName>
    <definedName name="A_07_TGASa">'[5]DGBSEN 03'!#REF!</definedName>
    <definedName name="A_08_TGASb">'[5]DGBSEN 03'!#REF!</definedName>
    <definedName name="A_09_CCOMB">'[5]DGBSEN 03'!#REF!</definedName>
    <definedName name="A_10_CINT">'[5]DGBSEN 03'!#REF!</definedName>
    <definedName name="A_11_PAISLADAS">'[5]DGBSEN 03'!#REF!</definedName>
    <definedName name="A_12_HIDROMAY">'[5]DGBSEN 03'!#REF!</definedName>
    <definedName name="A_13_HIDROMENa">'[5]DGBSEN 03'!#REF!</definedName>
    <definedName name="A_14_HIDROMENb">'[5]DGBSEN 03'!#REF!</definedName>
    <definedName name="A_15_HIDROMENc">'[5]DGBSEN 03'!#REF!</definedName>
    <definedName name="A_16_CARBONUCLEAR">'[5]DGBSEN 03'!#REF!</definedName>
    <definedName name="A_18_GEOEOLO">'[5]DGBSEN 03'!#REF!</definedName>
    <definedName name="Acum_2014_Condicionada">#REF!</definedName>
    <definedName name="Acum_2014_Directa">#REF!</definedName>
    <definedName name="Acum_2014_Total">#REF!</definedName>
    <definedName name="Acum_2016_Total">#REF!</definedName>
    <definedName name="Ahorros_OP">'[6]EVA 00'!$F$14</definedName>
    <definedName name="Anyo_de_referencia">[7]Oculta!$B$8</definedName>
    <definedName name="Anyo_fin_PEM">'[6]EVA 00'!$A$54</definedName>
    <definedName name="Anyo_inicio_PEM">'[6]EVA 00'!$A$22</definedName>
    <definedName name="AREA_DE_IMPRESI">#REF!</definedName>
    <definedName name="_xlnm.Print_Area" localSheetId="0">'AV FIN-FÍS'!$A$1:$P$91</definedName>
    <definedName name="_xlnm.Print_Area" localSheetId="3">'COMP INV DIR OPER'!$A$4:$M$277</definedName>
    <definedName name="_xlnm.Print_Area" localSheetId="4">'COMP INV FIN DIR COND COST TOTA'!$A$4:$L$314</definedName>
    <definedName name="_xlnm.Print_Area" localSheetId="1">'FN INV DIR OPER'!$A$4:$O$284</definedName>
    <definedName name="_xlnm.Print_Area" localSheetId="6">'VPN INV FIN COND'!$A$4:$L$67</definedName>
    <definedName name="_xlnm.Print_Area" localSheetId="5">'VPN INV FIN DIR'!$A$4:$L$327</definedName>
    <definedName name="asadasd">#REF!</definedName>
    <definedName name="B_01_SEN">'[5]DGBSEN 03'!#REF!</definedName>
    <definedName name="B_02_CFE">'[5]DGBSEN 03'!#REF!</definedName>
    <definedName name="B_03_CLYF">'[5]DGBSEN 03'!#REF!</definedName>
    <definedName name="B_04_ADC">'[5]DGBSEN 03'!#REF!</definedName>
    <definedName name="B_05_VAPMAY">'[5]DGBSEN 03'!#REF!</definedName>
    <definedName name="B_06_VAPMEN">'[5]DGBSEN 03'!#REF!</definedName>
    <definedName name="B_07_TGASa">'[5]DGBSEN 03'!#REF!</definedName>
    <definedName name="B_08_TGASb">'[5]DGBSEN 03'!#REF!</definedName>
    <definedName name="B_09_CCOMB">'[5]DGBSEN 03'!#REF!</definedName>
    <definedName name="B_10_CINT">'[5]DGBSEN 03'!#REF!</definedName>
    <definedName name="B_11_PAISLADAS">'[5]DGBSEN 03'!#REF!</definedName>
    <definedName name="B_12_HIDROMAY">'[5]DGBSEN 03'!#REF!</definedName>
    <definedName name="B_13_HIDROMENa">'[5]DGBSEN 03'!#REF!</definedName>
    <definedName name="B_14_HIDROMENb">'[5]DGBSEN 03'!#REF!</definedName>
    <definedName name="B_15_HIDROMENc">'[5]DGBSEN 03'!#REF!</definedName>
    <definedName name="B_16_CARBONUCLEAR">'[5]DGBSEN 03'!#REF!</definedName>
    <definedName name="B_18_GEOEOLO">'[5]DGBSEN 03'!#REF!</definedName>
    <definedName name="Benef_Costo">'[6]EVA 00'!$I$11</definedName>
    <definedName name="CA_CARBON">'[5]DGBSEN 03'!#REF!</definedName>
    <definedName name="CA_EOLO">'[5]DGBSEN 03'!#REF!</definedName>
    <definedName name="CA_GEOTERM">'[5]DGBSEN 03'!#REF!</definedName>
    <definedName name="CA_HCARBUROS">'[5]DGBSEN 03'!#REF!</definedName>
    <definedName name="CA_HIDRO">'[5]DGBSEN 03'!#REF!</definedName>
    <definedName name="CA_NUCLEAR">'[5]DGBSEN 03'!#REF!</definedName>
    <definedName name="CA_RESUMENES">'[5]DGBSEN 03'!#REF!</definedName>
    <definedName name="CA_TIPO">'[5]DGBSEN 03'!#REF!</definedName>
    <definedName name="CA_TODO">'[5]DGBSEN 03'!#REF!</definedName>
    <definedName name="can" localSheetId="4" hidden="1">{"Bruto",#N/A,FALSE,"CONV3T.XLS";"Neto",#N/A,FALSE,"CONV3T.XLS";"UnoB",#N/A,FALSE,"CONV3T.XLS";"Bruto",#N/A,FALSE,"CONV4T.XLS";"Neto",#N/A,FALSE,"CONV4T.XLS";"UnoB",#N/A,FALSE,"CONV4T.XLS"}</definedName>
    <definedName name="can" hidden="1">{"Bruto",#N/A,FALSE,"CONV3T.XLS";"Neto",#N/A,FALSE,"CONV3T.XLS";"UnoB",#N/A,FALSE,"CONV3T.XLS";"Bruto",#N/A,FALSE,"CONV4T.XLS";"Neto",#N/A,FALSE,"CONV4T.XLS";"UnoB",#N/A,FALSE,"CONV4T.XLS"}</definedName>
    <definedName name="Capacidad_obra">[6]PEM!$H$1</definedName>
    <definedName name="cccc">#REF!</definedName>
    <definedName name="CFLL_EVA">'[6]EVA 00'!$S$18</definedName>
    <definedName name="Clase_obra">[6]PEM!$L$1</definedName>
    <definedName name="CMAA_EVA">'[6]EVA 00'!$S$13</definedName>
    <definedName name="CMAB_EVA">'[6]EVA 00'!$S$14</definedName>
    <definedName name="CMGN_EVA">'[6]EVA 00'!$S$16</definedName>
    <definedName name="CMPE_EVA">'[6]EVA 00'!$S$15</definedName>
    <definedName name="CMPM_EVA">'[6]EVA 00'!$S$17</definedName>
    <definedName name="Col_duracion">[6]PEM!$F$1</definedName>
    <definedName name="compromisos">#REF!</definedName>
    <definedName name="CONTIN">#REF!</definedName>
    <definedName name="cor" localSheetId="4" hidden="1">{"Bruto",#N/A,FALSE,"CONV3T.XLS";"Neto",#N/A,FALSE,"CONV3T.XLS";"UnoB",#N/A,FALSE,"CONV3T.XLS";"Bruto",#N/A,FALSE,"CONV4T.XLS";"Neto",#N/A,FALSE,"CONV4T.XLS";"UnoB",#N/A,FALSE,"CONV4T.XLS"}</definedName>
    <definedName name="cor" hidden="1">{"Bruto",#N/A,FALSE,"CONV3T.XLS";"Neto",#N/A,FALSE,"CONV3T.XLS";"UnoB",#N/A,FALSE,"CONV3T.XLS";"Bruto",#N/A,FALSE,"CONV4T.XLS";"Neto",#N/A,FALSE,"CONV4T.XLS";"UnoB",#N/A,FALSE,"CONV4T.XLS"}</definedName>
    <definedName name="cos" localSheetId="4" hidden="1">{"Bruto",#N/A,FALSE,"CONV3T.XLS";"Neto",#N/A,FALSE,"CONV3T.XLS";"UnoB",#N/A,FALSE,"CONV3T.XLS";"Bruto",#N/A,FALSE,"CONV4T.XLS";"Neto",#N/A,FALSE,"CONV4T.XLS";"UnoB",#N/A,FALSE,"CONV4T.XLS"}</definedName>
    <definedName name="cos" hidden="1">{"Bruto",#N/A,FALSE,"CONV3T.XLS";"Neto",#N/A,FALSE,"CONV3T.XLS";"UnoB",#N/A,FALSE,"CONV3T.XLS";"Bruto",#N/A,FALSE,"CONV4T.XLS";"Neto",#N/A,FALSE,"CONV4T.XLS";"UnoB",#N/A,FALSE,"CONV4T.XLS"}</definedName>
    <definedName name="Costo_preObra">[6]PEM!$C$1</definedName>
    <definedName name="Costo_Total_Obra">[6]PEM!$D$1</definedName>
    <definedName name="cpnting">#REF!</definedName>
    <definedName name="CUADRO2">#REF!</definedName>
    <definedName name="cuah">#REF!</definedName>
    <definedName name="DAIN">#REF!</definedName>
    <definedName name="DAINA">#REF!</definedName>
    <definedName name="ddddd">#REF!</definedName>
    <definedName name="ddddde">#REF!</definedName>
    <definedName name="dec.fp.cp">'[8]Datos Base'!$E$34</definedName>
    <definedName name="dec.fp4">'[9]datos base'!$H$33</definedName>
    <definedName name="DGF">#REF!</definedName>
    <definedName name="DIFPROD">#REF!</definedName>
    <definedName name="DIFPRODAJE">#REF!</definedName>
    <definedName name="e3e">#REF!</definedName>
    <definedName name="edos">#REF!</definedName>
    <definedName name="esc" localSheetId="4" hidden="1">{"Bruto",#N/A,FALSE,"CONV3T.XLS";"Neto",#N/A,FALSE,"CONV3T.XLS";"UnoB",#N/A,FALSE,"CONV3T.XLS";"Bruto",#N/A,FALSE,"CONV4T.XLS";"Neto",#N/A,FALSE,"CONV4T.XLS";"UnoB",#N/A,FALSE,"CONV4T.XLS"}</definedName>
    <definedName name="esc" hidden="1">{"Bruto",#N/A,FALSE,"CONV3T.XLS";"Neto",#N/A,FALSE,"CONV3T.XLS";"UnoB",#N/A,FALSE,"CONV3T.XLS";"Bruto",#N/A,FALSE,"CONV4T.XLS";"Neto",#N/A,FALSE,"CONV4T.XLS";"UnoB",#N/A,FALSE,"CONV4T.XLS"}</definedName>
    <definedName name="EssAliasTable">"Default"</definedName>
    <definedName name="EssAliasTable_1">"Default"</definedName>
    <definedName name="EssAliasTable_2">"Default"</definedName>
    <definedName name="EssAliasTable_3">"Default"</definedName>
    <definedName name="EssLatest">"198401"</definedName>
    <definedName name="EssLatest_1">"198401"</definedName>
    <definedName name="EssLatest_2">"198401"</definedName>
    <definedName name="EssLatest_3">"198401"</definedName>
    <definedName name="EssOptions">"1100000000110000_01000"</definedName>
    <definedName name="EssOptions_1">"1100000000110000_01000"</definedName>
    <definedName name="EssOptions_2">"A1001001100030110000111100030_010010"</definedName>
    <definedName name="EssOptions_3">"A1000001100130100000101100020_010010"</definedName>
    <definedName name="estados">#REF!</definedName>
    <definedName name="estadosok">#REF!</definedName>
    <definedName name="fecha.inicio">'[8]Datos Base'!$E$47</definedName>
    <definedName name="FEOF">[7]Oculta!$B$7</definedName>
    <definedName name="FORM">#REF!</definedName>
    <definedName name="FORMATO">#REF!</definedName>
    <definedName name="fp.1">'[10]datos base'!$E$22</definedName>
    <definedName name="fp.2">'[8]Datos Base'!$F$22</definedName>
    <definedName name="fp.4">'[8]Datos Base'!$H$22</definedName>
    <definedName name="fpr.2">'[11]datos base'!$F$23</definedName>
    <definedName name="fpr.4">'[8]Datos Base'!$H$23</definedName>
    <definedName name="GB_CARBON">'[5]DGBSEN 03'!#REF!</definedName>
    <definedName name="GB_EOLO">'[5]DGBSEN 03'!#REF!</definedName>
    <definedName name="GB_GEOTERM">'[5]DGBSEN 03'!#REF!</definedName>
    <definedName name="GB_HCARBUROS">'[5]DGBSEN 03'!#REF!</definedName>
    <definedName name="GB_HIDRO">'[5]DGBSEN 03'!#REF!</definedName>
    <definedName name="GB_NUCLEAR">'[5]DGBSEN 03'!#REF!</definedName>
    <definedName name="GB_RESUMENES">'[5]DGBSEN 03'!#REF!</definedName>
    <definedName name="GB_TIPO">'[5]DGBSEN 03'!#REF!</definedName>
    <definedName name="GB_TODO">'[5]DGBSEN 03'!#REF!</definedName>
    <definedName name="GN_CARBON">'[5]DGBSEN 03'!#REF!</definedName>
    <definedName name="GN_EOLO">'[5]DGBSEN 03'!#REF!</definedName>
    <definedName name="GN_GEOTERM">'[5]DGBSEN 03'!#REF!</definedName>
    <definedName name="GN_HCARBUROS">'[5]DGBSEN 03'!#REF!</definedName>
    <definedName name="GN_HIDRO">'[5]DGBSEN 03'!#REF!</definedName>
    <definedName name="GN_NUCLEAR">'[5]DGBSEN 03'!#REF!</definedName>
    <definedName name="GN_RESUMENES">'[5]DGBSEN 03'!#REF!</definedName>
    <definedName name="GN_TIPO">'[5]DGBSEN 03'!#REF!</definedName>
    <definedName name="GN_TODO">'[5]DGBSEN 03'!#REF!</definedName>
    <definedName name="graficos">'[5]DGBSEN 03'!#REF!</definedName>
    <definedName name="Hasta_2015_Condicionada">#REF!</definedName>
    <definedName name="Hasta_2015_Directa">#REF!</definedName>
    <definedName name="Hasta_2015_Total">#REF!</definedName>
    <definedName name="iiiiiiiiii">#REF!</definedName>
    <definedName name="Imprimir_área_IM">#REF!</definedName>
    <definedName name="Inv_anyo_ref">'[6]EVA 00'!$H$22</definedName>
    <definedName name="JSGT" localSheetId="4" xml:space="preserve"> salida6</definedName>
    <definedName name="JSGT" xml:space="preserve"> salida6</definedName>
    <definedName name="kkkk" localSheetId="4" hidden="1">{#N/A,#N/A,FALSE,"TOT";#N/A,#N/A,FALSE,"PEP";#N/A,#N/A,FALSE,"REF";#N/A,#N/A,FALSE,"GAS";#N/A,#N/A,FALSE,"PET";#N/A,#N/A,FALSE,"COR"}</definedName>
    <definedName name="kkkk" hidden="1">{#N/A,#N/A,FALSE,"TOT";#N/A,#N/A,FALSE,"PEP";#N/A,#N/A,FALSE,"REF";#N/A,#N/A,FALSE,"GAS";#N/A,#N/A,FALSE,"PET";#N/A,#N/A,FALSE,"COR"}</definedName>
    <definedName name="liga" hidden="1">#REF!</definedName>
    <definedName name="liga1" hidden="1">#REF!</definedName>
    <definedName name="Longitud_obra">[6]PEM!$K$1</definedName>
    <definedName name="moneda.de">'[8]Datos Base'!$E$10</definedName>
    <definedName name="mor" localSheetId="4" hidden="1">{"Bruto",#N/A,FALSE,"CONV3T.XLS";"Neto",#N/A,FALSE,"CONV3T.XLS";"UnoB",#N/A,FALSE,"CONV3T.XLS";"Bruto",#N/A,FALSE,"CONV4T.XLS";"Neto",#N/A,FALSE,"CONV4T.XLS";"UnoB",#N/A,FALSE,"CONV4T.XLS"}</definedName>
    <definedName name="mor" hidden="1">{"Bruto",#N/A,FALSE,"CONV3T.XLS";"Neto",#N/A,FALSE,"CONV3T.XLS";"UnoB",#N/A,FALSE,"CONV3T.XLS";"Bruto",#N/A,FALSE,"CONV4T.XLS";"Neto",#N/A,FALSE,"CONV4T.XLS";"UnoB",#N/A,FALSE,"CONV4T.XLS"}</definedName>
    <definedName name="N_01_SEN">'[5]DGBSEN 03'!#REF!</definedName>
    <definedName name="N_02_CFE">'[5]DGBSEN 03'!#REF!</definedName>
    <definedName name="N_03_CLYF">'[5]DGBSEN 03'!#REF!</definedName>
    <definedName name="N_04_ADC">'[5]DGBSEN 03'!#REF!</definedName>
    <definedName name="N_05_VAPMAY">'[5]DGBSEN 03'!#REF!</definedName>
    <definedName name="N_06_VAPMEN">'[5]DGBSEN 03'!#REF!</definedName>
    <definedName name="N_07_TGASa">'[5]DGBSEN 03'!#REF!</definedName>
    <definedName name="N_08_TGASb">'[5]DGBSEN 03'!#REF!</definedName>
    <definedName name="N_09_CCOMB">'[5]DGBSEN 03'!#REF!</definedName>
    <definedName name="N_10_CINT">'[5]DGBSEN 03'!#REF!</definedName>
    <definedName name="N_11_PAISLADAS">'[5]DGBSEN 03'!#REF!</definedName>
    <definedName name="N_12_HIDROMAY">'[5]DGBSEN 03'!#REF!</definedName>
    <definedName name="N_13_HIDROMENa">'[5]DGBSEN 03'!#REF!</definedName>
    <definedName name="N_14_HIDROMENb">'[5]DGBSEN 03'!#REF!</definedName>
    <definedName name="N_15_HIDROMENc">'[5]DGBSEN 03'!#REF!</definedName>
    <definedName name="N_16_CARBONUCLEAR">'[5]DGBSEN 03'!#REF!</definedName>
    <definedName name="N_18_GEOEOLO">'[5]DGBSEN 03'!#REF!</definedName>
    <definedName name="nada">[12]PEM!$C$1</definedName>
    <definedName name="nombre">'[13]datos base'!$I$2</definedName>
    <definedName name="Nombre_OP">[6]PEM!$A$1</definedName>
    <definedName name="Num_circuitos">[6]PEM!$J$1</definedName>
    <definedName name="paj" localSheetId="4" hidden="1">{"Bruto",#N/A,FALSE,"CONV3T.XLS";"Neto",#N/A,FALSE,"CONV3T.XLS";"UnoB",#N/A,FALSE,"CONV3T.XLS";"Bruto",#N/A,FALSE,"CONV4T.XLS";"Neto",#N/A,FALSE,"CONV4T.XLS";"UnoB",#N/A,FALSE,"CONV4T.XLS"}</definedName>
    <definedName name="paj" hidden="1">{"Bruto",#N/A,FALSE,"CONV3T.XLS";"Neto",#N/A,FALSE,"CONV3T.XLS";"UnoB",#N/A,FALSE,"CONV3T.XLS";"Bruto",#N/A,FALSE,"CONV4T.XLS";"Neto",#N/A,FALSE,"CONV4T.XLS";"UnoB",#N/A,FALSE,"CONV4T.XLS"}</definedName>
    <definedName name="pass">#REF!</definedName>
    <definedName name="PATTY" hidden="1">#REF!</definedName>
    <definedName name="pesos">#REF!</definedName>
    <definedName name="PESOS2013">#REF!</definedName>
    <definedName name="pesssos">#REF!</definedName>
    <definedName name="piso">#REF!</definedName>
    <definedName name="PRODUCTOS" hidden="1">#REF!</definedName>
    <definedName name="rango">'[14]REPOMO 2007 4502 NOROESTE PCGA'!$B$1:$O$56,'[14]REPOMO 2007 4502 NOROESTE PCGA'!#REF!</definedName>
    <definedName name="RCA_ADC">'[5]DGBSEN 03'!#REF!</definedName>
    <definedName name="RCA_CFE">'[5]DGBSEN 03'!#REF!</definedName>
    <definedName name="RCA_LFC">'[5]DGBSEN 03'!#REF!</definedName>
    <definedName name="RCA_SEN">'[5]DGBSEN 03'!#REF!</definedName>
    <definedName name="Realizada_2015_Total">#REF!</definedName>
    <definedName name="Realizada_Condicionada_2015">#REF!</definedName>
    <definedName name="Realizada_Directa_2015">#REF!</definedName>
    <definedName name="Realizada_Total_2015">#REF!</definedName>
    <definedName name="Region_PEM">[7]Oculta!$B$5</definedName>
    <definedName name="relac" localSheetId="4" hidden="1">{"Bruto",#N/A,FALSE,"CONV3T.XLS";"Neto",#N/A,FALSE,"CONV3T.XLS";"UnoB",#N/A,FALSE,"CONV3T.XLS";"Bruto",#N/A,FALSE,"CONV4T.XLS";"Neto",#N/A,FALSE,"CONV4T.XLS";"UnoB",#N/A,FALSE,"CONV4T.XLS"}</definedName>
    <definedName name="relac" hidden="1">{"Bruto",#N/A,FALSE,"CONV3T.XLS";"Neto",#N/A,FALSE,"CONV3T.XLS";"UnoB",#N/A,FALSE,"CONV3T.XLS";"Bruto",#N/A,FALSE,"CONV4T.XLS";"Neto",#N/A,FALSE,"CONV4T.XLS";"UnoB",#N/A,FALSE,"CONV4T.XLS"}</definedName>
    <definedName name="Relacion_transf">[6]PEM!$I$1</definedName>
    <definedName name="RGB_ADC">'[5]DGBSEN 03'!#REF!</definedName>
    <definedName name="RGB_CFE">'[5]DGBSEN 03'!#REF!</definedName>
    <definedName name="RGB_LFC">'[5]DGBSEN 03'!#REF!</definedName>
    <definedName name="RGB_SEN">'[5]DGBSEN 03'!#REF!</definedName>
    <definedName name="RGN_ADC">'[5]DGBSEN 03'!#REF!</definedName>
    <definedName name="RGN_CFE">'[5]DGBSEN 03'!#REF!</definedName>
    <definedName name="RGN_LFC">'[5]DGBSEN 03'!#REF!</definedName>
    <definedName name="RGN_SEN">'[5]DGBSEN 03'!#REF!</definedName>
    <definedName name="S">#REF!</definedName>
    <definedName name="salida" localSheetId="4" xml:space="preserve"> salida6</definedName>
    <definedName name="salida" xml:space="preserve"> salida6</definedName>
    <definedName name="sdesdewaad">#REF!</definedName>
    <definedName name="ssss">#REF!</definedName>
    <definedName name="TABLA">#REF!</definedName>
    <definedName name="tasa.real">'[8]Datos Base'!$E$12</definedName>
    <definedName name="Tension_Obra">[6]PEM!$E$1</definedName>
    <definedName name="Tipo_const_obra">[6]PEM!$G$1</definedName>
    <definedName name="Tipo_obra">[6]PEM!$M$1</definedName>
    <definedName name="TIR">'[6]EVA 00'!$M$11</definedName>
    <definedName name="_xlnm.Print_Titles" localSheetId="0">'AV FIN-FÍS'!$1:$12</definedName>
    <definedName name="_xlnm.Print_Titles" localSheetId="3">'COMP INV DIR OPER'!$1:$11</definedName>
    <definedName name="_xlnm.Print_Titles" localSheetId="4">'COMP INV FIN DIR COND COST TOTA'!$1:$11</definedName>
    <definedName name="_xlnm.Print_Titles" localSheetId="2">'FN INV COND OPER'!$1:$14</definedName>
    <definedName name="_xlnm.Print_Titles" localSheetId="1">'FN INV DIR OPER'!$1:$15</definedName>
    <definedName name="_xlnm.Print_Titles" localSheetId="6">'VPN INV FIN COND'!$1:$11</definedName>
    <definedName name="_xlnm.Print_Titles" localSheetId="5">'VPN INV FIN DIR'!$1:$11</definedName>
    <definedName name="Total_PEM">[6]PEM!$D$11</definedName>
    <definedName name="Total_presup">[6]PEM!$C$11</definedName>
    <definedName name="tul" localSheetId="4" hidden="1">{"Bruto",#N/A,FALSE,"CONV3T.XLS";"Neto",#N/A,FALSE,"CONV3T.XLS";"UnoB",#N/A,FALSE,"CONV3T.XLS";"Bruto",#N/A,FALSE,"CONV4T.XLS";"Neto",#N/A,FALSE,"CONV4T.XLS";"UnoB",#N/A,FALSE,"CONV4T.XLS"}</definedName>
    <definedName name="tul" hidden="1">{"Bruto",#N/A,FALSE,"CONV3T.XLS";"Neto",#N/A,FALSE,"CONV3T.XLS";"UnoB",#N/A,FALSE,"CONV3T.XLS";"Bruto",#N/A,FALSE,"CONV4T.XLS";"Neto",#N/A,FALSE,"CONV4T.XLS";"UnoB",#N/A,FALSE,"CONV4T.XLS"}</definedName>
    <definedName name="VPN">'[6]EVA 00'!$K$11</definedName>
    <definedName name="VVVV">#REF!</definedName>
    <definedName name="vvvvvvvv">#REF!</definedName>
    <definedName name="wrn.econv2s." localSheetId="4" hidden="1">{"Bruto",#N/A,FALSE,"CONV3T.XLS";"Neto",#N/A,FALSE,"CONV3T.XLS";"UnoB",#N/A,FALSE,"CONV3T.XLS";"Bruto",#N/A,FALSE,"CONV4T.XLS";"Neto",#N/A,FALSE,"CONV4T.XLS";"UnoB",#N/A,FALSE,"CONV4T.XLS"}</definedName>
    <definedName name="wrn.econv2s." hidden="1">{"Bruto",#N/A,FALSE,"CONV3T.XLS";"Neto",#N/A,FALSE,"CONV3T.XLS";"UnoB",#N/A,FALSE,"CONV3T.XLS";"Bruto",#N/A,FALSE,"CONV4T.XLS";"Neto",#N/A,FALSE,"CONV4T.XLS";"UnoB",#N/A,FALSE,"CONV4T.XLS"}</definedName>
    <definedName name="wrn.gst1tajuorg." localSheetId="4" hidden="1">{#N/A,#N/A,FALSE,"TOT";#N/A,#N/A,FALSE,"PEP";#N/A,#N/A,FALSE,"REF";#N/A,#N/A,FALSE,"GAS";#N/A,#N/A,FALSE,"PET";#N/A,#N/A,FALSE,"COR"}</definedName>
    <definedName name="wrn.gst1tajuorg." hidden="1">{#N/A,#N/A,FALSE,"TOT";#N/A,#N/A,FALSE,"PEP";#N/A,#N/A,FALSE,"REF";#N/A,#N/A,FALSE,"GAS";#N/A,#N/A,FALSE,"PET";#N/A,#N/A,FALSE,"COR"}</definedName>
    <definedName name="www">#REF!</definedName>
    <definedName name="wwwww">#REF!</definedName>
    <definedName name="Yuri">#REF!</definedName>
    <definedName name="zzzzz">#REF!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59" i="11" l="1"/>
  <c r="E59" i="11"/>
  <c r="D59" i="11"/>
  <c r="G56" i="11"/>
  <c r="E56" i="11"/>
  <c r="D56" i="11"/>
  <c r="G53" i="11"/>
  <c r="E53" i="11"/>
  <c r="D53" i="11"/>
  <c r="G50" i="11"/>
  <c r="E50" i="11"/>
  <c r="D50" i="11"/>
  <c r="G48" i="11"/>
  <c r="E48" i="11"/>
  <c r="D48" i="11"/>
  <c r="G46" i="11"/>
  <c r="E46" i="11"/>
  <c r="D46" i="11"/>
  <c r="G43" i="11"/>
  <c r="E43" i="11"/>
  <c r="D43" i="11"/>
  <c r="G41" i="11"/>
  <c r="E41" i="11"/>
  <c r="D41" i="11"/>
  <c r="G38" i="11"/>
  <c r="E38" i="11"/>
  <c r="D38" i="11"/>
  <c r="G35" i="11"/>
  <c r="E35" i="11"/>
  <c r="D35" i="11"/>
  <c r="G29" i="11"/>
  <c r="E29" i="11"/>
  <c r="D29" i="11"/>
  <c r="G16" i="11"/>
  <c r="E16" i="11"/>
  <c r="D16" i="11"/>
  <c r="G14" i="11"/>
  <c r="E14" i="11"/>
  <c r="D14" i="11"/>
  <c r="G13" i="11"/>
  <c r="E13" i="11"/>
  <c r="D13" i="11"/>
  <c r="G317" i="10"/>
  <c r="E317" i="10"/>
  <c r="D317" i="10"/>
  <c r="G312" i="10"/>
  <c r="E312" i="10"/>
  <c r="D312" i="10"/>
  <c r="G310" i="10"/>
  <c r="E310" i="10"/>
  <c r="D310" i="10"/>
  <c r="G300" i="10"/>
  <c r="E300" i="10"/>
  <c r="D300" i="10"/>
  <c r="G287" i="10"/>
  <c r="E287" i="10"/>
  <c r="D287" i="10"/>
  <c r="G277" i="10"/>
  <c r="E277" i="10"/>
  <c r="D277" i="10"/>
  <c r="G263" i="10"/>
  <c r="E263" i="10"/>
  <c r="D263" i="10"/>
  <c r="G248" i="10"/>
  <c r="E248" i="10"/>
  <c r="D248" i="10"/>
  <c r="G238" i="10"/>
  <c r="E238" i="10"/>
  <c r="D238" i="10"/>
  <c r="G234" i="10"/>
  <c r="E234" i="10"/>
  <c r="D234" i="10"/>
  <c r="G224" i="10"/>
  <c r="E224" i="10"/>
  <c r="D224" i="10"/>
  <c r="G213" i="10"/>
  <c r="E213" i="10"/>
  <c r="D213" i="10"/>
  <c r="G191" i="10"/>
  <c r="E191" i="10"/>
  <c r="D191" i="10"/>
  <c r="G166" i="10"/>
  <c r="E166" i="10"/>
  <c r="D166" i="10"/>
  <c r="G144" i="10"/>
  <c r="E144" i="10"/>
  <c r="D144" i="10"/>
  <c r="G134" i="10"/>
  <c r="E134" i="10"/>
  <c r="D134" i="10"/>
  <c r="G116" i="10"/>
  <c r="E116" i="10"/>
  <c r="D116" i="10"/>
  <c r="G77" i="10"/>
  <c r="E77" i="10"/>
  <c r="D77" i="10"/>
  <c r="G64" i="10"/>
  <c r="E64" i="10"/>
  <c r="D64" i="10"/>
  <c r="G53" i="10"/>
  <c r="E53" i="10"/>
  <c r="D53" i="10"/>
  <c r="G39" i="10"/>
  <c r="E39" i="10"/>
  <c r="D39" i="10"/>
  <c r="G30" i="10"/>
  <c r="E30" i="10"/>
  <c r="D30" i="10"/>
  <c r="G14" i="10"/>
  <c r="E14" i="10"/>
  <c r="D14" i="10"/>
  <c r="G13" i="10"/>
  <c r="E13" i="10"/>
  <c r="D13" i="10"/>
  <c r="H311" i="9"/>
  <c r="I311" i="9" s="1"/>
  <c r="F311" i="9"/>
  <c r="I310" i="9"/>
  <c r="H310" i="9"/>
  <c r="F310" i="9"/>
  <c r="H309" i="9"/>
  <c r="I309" i="9" s="1"/>
  <c r="F309" i="9"/>
  <c r="H308" i="9"/>
  <c r="I308" i="9" s="1"/>
  <c r="F308" i="9"/>
  <c r="H307" i="9"/>
  <c r="I307" i="9" s="1"/>
  <c r="F307" i="9"/>
  <c r="I306" i="9"/>
  <c r="H306" i="9"/>
  <c r="F306" i="9"/>
  <c r="H305" i="9"/>
  <c r="I305" i="9" s="1"/>
  <c r="F305" i="9"/>
  <c r="H304" i="9"/>
  <c r="I304" i="9" s="1"/>
  <c r="F304" i="9"/>
  <c r="H303" i="9"/>
  <c r="I303" i="9" s="1"/>
  <c r="F303" i="9"/>
  <c r="I302" i="9"/>
  <c r="H302" i="9"/>
  <c r="F302" i="9"/>
  <c r="H301" i="9"/>
  <c r="I301" i="9" s="1"/>
  <c r="F301" i="9"/>
  <c r="H300" i="9"/>
  <c r="I300" i="9" s="1"/>
  <c r="F300" i="9"/>
  <c r="H299" i="9"/>
  <c r="I299" i="9" s="1"/>
  <c r="F299" i="9"/>
  <c r="I298" i="9"/>
  <c r="H298" i="9"/>
  <c r="F298" i="9"/>
  <c r="H297" i="9"/>
  <c r="I297" i="9" s="1"/>
  <c r="F297" i="9"/>
  <c r="H296" i="9"/>
  <c r="I296" i="9" s="1"/>
  <c r="F296" i="9"/>
  <c r="H295" i="9"/>
  <c r="I295" i="9" s="1"/>
  <c r="F295" i="9"/>
  <c r="I294" i="9"/>
  <c r="H294" i="9"/>
  <c r="F294" i="9"/>
  <c r="H293" i="9"/>
  <c r="I293" i="9" s="1"/>
  <c r="F293" i="9"/>
  <c r="H292" i="9"/>
  <c r="I292" i="9" s="1"/>
  <c r="F292" i="9"/>
  <c r="H291" i="9"/>
  <c r="I291" i="9" s="1"/>
  <c r="F291" i="9"/>
  <c r="I290" i="9"/>
  <c r="H290" i="9"/>
  <c r="F290" i="9"/>
  <c r="H289" i="9"/>
  <c r="I289" i="9" s="1"/>
  <c r="F289" i="9"/>
  <c r="H288" i="9"/>
  <c r="I288" i="9" s="1"/>
  <c r="F288" i="9"/>
  <c r="H287" i="9"/>
  <c r="I287" i="9" s="1"/>
  <c r="F287" i="9"/>
  <c r="I286" i="9"/>
  <c r="H286" i="9"/>
  <c r="F286" i="9"/>
  <c r="H285" i="9"/>
  <c r="I285" i="9" s="1"/>
  <c r="F285" i="9"/>
  <c r="H284" i="9"/>
  <c r="I284" i="9" s="1"/>
  <c r="F284" i="9"/>
  <c r="H283" i="9"/>
  <c r="I283" i="9" s="1"/>
  <c r="F283" i="9"/>
  <c r="I282" i="9"/>
  <c r="H282" i="9"/>
  <c r="F282" i="9"/>
  <c r="H281" i="9"/>
  <c r="I281" i="9" s="1"/>
  <c r="F281" i="9"/>
  <c r="H280" i="9"/>
  <c r="I280" i="9" s="1"/>
  <c r="F280" i="9"/>
  <c r="H279" i="9"/>
  <c r="I279" i="9" s="1"/>
  <c r="F279" i="9"/>
  <c r="I278" i="9"/>
  <c r="H278" i="9"/>
  <c r="H277" i="9" s="1"/>
  <c r="I277" i="9" s="1"/>
  <c r="F278" i="9"/>
  <c r="L277" i="9"/>
  <c r="K277" i="9"/>
  <c r="G277" i="9"/>
  <c r="E277" i="9"/>
  <c r="D277" i="9"/>
  <c r="F277" i="9" s="1"/>
  <c r="H276" i="9"/>
  <c r="I276" i="9" s="1"/>
  <c r="F276" i="9"/>
  <c r="I275" i="9"/>
  <c r="H275" i="9"/>
  <c r="F275" i="9"/>
  <c r="I274" i="9"/>
  <c r="H274" i="9"/>
  <c r="F274" i="9"/>
  <c r="I273" i="9"/>
  <c r="H273" i="9"/>
  <c r="F273" i="9"/>
  <c r="H272" i="9"/>
  <c r="I272" i="9" s="1"/>
  <c r="F272" i="9"/>
  <c r="I271" i="9"/>
  <c r="H271" i="9"/>
  <c r="F271" i="9"/>
  <c r="H270" i="9"/>
  <c r="I270" i="9" s="1"/>
  <c r="F270" i="9"/>
  <c r="I269" i="9"/>
  <c r="H269" i="9"/>
  <c r="F269" i="9"/>
  <c r="H268" i="9"/>
  <c r="I268" i="9" s="1"/>
  <c r="F268" i="9"/>
  <c r="I267" i="9"/>
  <c r="H267" i="9"/>
  <c r="F267" i="9"/>
  <c r="H266" i="9"/>
  <c r="I266" i="9" s="1"/>
  <c r="F266" i="9"/>
  <c r="I265" i="9"/>
  <c r="H265" i="9"/>
  <c r="F265" i="9"/>
  <c r="H264" i="9"/>
  <c r="I264" i="9" s="1"/>
  <c r="F264" i="9"/>
  <c r="I263" i="9"/>
  <c r="H263" i="9"/>
  <c r="F263" i="9"/>
  <c r="H262" i="9"/>
  <c r="I262" i="9" s="1"/>
  <c r="F262" i="9"/>
  <c r="I261" i="9"/>
  <c r="H261" i="9"/>
  <c r="F261" i="9"/>
  <c r="H260" i="9"/>
  <c r="I260" i="9" s="1"/>
  <c r="F260" i="9"/>
  <c r="I259" i="9"/>
  <c r="H259" i="9"/>
  <c r="F259" i="9"/>
  <c r="H258" i="9"/>
  <c r="I258" i="9" s="1"/>
  <c r="F258" i="9"/>
  <c r="I257" i="9"/>
  <c r="H257" i="9"/>
  <c r="F257" i="9"/>
  <c r="H256" i="9"/>
  <c r="I256" i="9" s="1"/>
  <c r="F256" i="9"/>
  <c r="I255" i="9"/>
  <c r="H255" i="9"/>
  <c r="F255" i="9"/>
  <c r="H254" i="9"/>
  <c r="I254" i="9" s="1"/>
  <c r="F254" i="9"/>
  <c r="I253" i="9"/>
  <c r="H253" i="9"/>
  <c r="F253" i="9"/>
  <c r="H252" i="9"/>
  <c r="I252" i="9" s="1"/>
  <c r="F252" i="9"/>
  <c r="I251" i="9"/>
  <c r="H251" i="9"/>
  <c r="F251" i="9"/>
  <c r="H250" i="9"/>
  <c r="I250" i="9" s="1"/>
  <c r="F250" i="9"/>
  <c r="I249" i="9"/>
  <c r="H249" i="9"/>
  <c r="F249" i="9"/>
  <c r="H248" i="9"/>
  <c r="I248" i="9" s="1"/>
  <c r="F248" i="9"/>
  <c r="I247" i="9"/>
  <c r="H247" i="9"/>
  <c r="F247" i="9"/>
  <c r="H246" i="9"/>
  <c r="I246" i="9" s="1"/>
  <c r="F246" i="9"/>
  <c r="I245" i="9"/>
  <c r="H245" i="9"/>
  <c r="F245" i="9"/>
  <c r="H244" i="9"/>
  <c r="I244" i="9" s="1"/>
  <c r="F244" i="9"/>
  <c r="I243" i="9"/>
  <c r="H243" i="9"/>
  <c r="F243" i="9"/>
  <c r="H242" i="9"/>
  <c r="I242" i="9" s="1"/>
  <c r="F242" i="9"/>
  <c r="I241" i="9"/>
  <c r="H241" i="9"/>
  <c r="F241" i="9"/>
  <c r="H240" i="9"/>
  <c r="I240" i="9" s="1"/>
  <c r="F240" i="9"/>
  <c r="I239" i="9"/>
  <c r="H239" i="9"/>
  <c r="F239" i="9"/>
  <c r="H238" i="9"/>
  <c r="I238" i="9" s="1"/>
  <c r="F238" i="9"/>
  <c r="I237" i="9"/>
  <c r="H237" i="9"/>
  <c r="F237" i="9"/>
  <c r="H236" i="9"/>
  <c r="I236" i="9" s="1"/>
  <c r="F236" i="9"/>
  <c r="I235" i="9"/>
  <c r="H235" i="9"/>
  <c r="F235" i="9"/>
  <c r="H234" i="9"/>
  <c r="I234" i="9" s="1"/>
  <c r="F234" i="9"/>
  <c r="I233" i="9"/>
  <c r="H233" i="9"/>
  <c r="F233" i="9"/>
  <c r="H232" i="9"/>
  <c r="I232" i="9" s="1"/>
  <c r="F232" i="9"/>
  <c r="I231" i="9"/>
  <c r="H231" i="9"/>
  <c r="F231" i="9"/>
  <c r="H230" i="9"/>
  <c r="I230" i="9" s="1"/>
  <c r="F230" i="9"/>
  <c r="I229" i="9"/>
  <c r="H229" i="9"/>
  <c r="F229" i="9"/>
  <c r="H228" i="9"/>
  <c r="I228" i="9" s="1"/>
  <c r="F228" i="9"/>
  <c r="I227" i="9"/>
  <c r="H227" i="9"/>
  <c r="F227" i="9"/>
  <c r="H226" i="9"/>
  <c r="I226" i="9" s="1"/>
  <c r="F226" i="9"/>
  <c r="I225" i="9"/>
  <c r="H225" i="9"/>
  <c r="F225" i="9"/>
  <c r="H224" i="9"/>
  <c r="I224" i="9" s="1"/>
  <c r="F224" i="9"/>
  <c r="I223" i="9"/>
  <c r="H223" i="9"/>
  <c r="F223" i="9"/>
  <c r="H222" i="9"/>
  <c r="I222" i="9" s="1"/>
  <c r="F222" i="9"/>
  <c r="I221" i="9"/>
  <c r="H221" i="9"/>
  <c r="F221" i="9"/>
  <c r="H220" i="9"/>
  <c r="I220" i="9" s="1"/>
  <c r="F220" i="9"/>
  <c r="I219" i="9"/>
  <c r="H219" i="9"/>
  <c r="F219" i="9"/>
  <c r="H218" i="9"/>
  <c r="I218" i="9" s="1"/>
  <c r="F218" i="9"/>
  <c r="I217" i="9"/>
  <c r="H217" i="9"/>
  <c r="F217" i="9"/>
  <c r="H216" i="9"/>
  <c r="I216" i="9" s="1"/>
  <c r="F216" i="9"/>
  <c r="I215" i="9"/>
  <c r="H215" i="9"/>
  <c r="F215" i="9"/>
  <c r="H214" i="9"/>
  <c r="I214" i="9" s="1"/>
  <c r="F214" i="9"/>
  <c r="I213" i="9"/>
  <c r="H213" i="9"/>
  <c r="F213" i="9"/>
  <c r="H212" i="9"/>
  <c r="I212" i="9" s="1"/>
  <c r="F212" i="9"/>
  <c r="I211" i="9"/>
  <c r="H211" i="9"/>
  <c r="F211" i="9"/>
  <c r="H210" i="9"/>
  <c r="I210" i="9" s="1"/>
  <c r="F210" i="9"/>
  <c r="I209" i="9"/>
  <c r="H209" i="9"/>
  <c r="F209" i="9"/>
  <c r="H208" i="9"/>
  <c r="I208" i="9" s="1"/>
  <c r="F208" i="9"/>
  <c r="I207" i="9"/>
  <c r="H207" i="9"/>
  <c r="F207" i="9"/>
  <c r="H206" i="9"/>
  <c r="I206" i="9" s="1"/>
  <c r="F206" i="9"/>
  <c r="I205" i="9"/>
  <c r="H205" i="9"/>
  <c r="F205" i="9"/>
  <c r="H204" i="9"/>
  <c r="I204" i="9" s="1"/>
  <c r="F204" i="9"/>
  <c r="I203" i="9"/>
  <c r="H203" i="9"/>
  <c r="F203" i="9"/>
  <c r="H202" i="9"/>
  <c r="I202" i="9" s="1"/>
  <c r="F202" i="9"/>
  <c r="I201" i="9"/>
  <c r="H201" i="9"/>
  <c r="F201" i="9"/>
  <c r="H200" i="9"/>
  <c r="I200" i="9" s="1"/>
  <c r="F200" i="9"/>
  <c r="I199" i="9"/>
  <c r="H199" i="9"/>
  <c r="F199" i="9"/>
  <c r="H198" i="9"/>
  <c r="I198" i="9" s="1"/>
  <c r="F198" i="9"/>
  <c r="I197" i="9"/>
  <c r="H197" i="9"/>
  <c r="F197" i="9"/>
  <c r="H196" i="9"/>
  <c r="I196" i="9" s="1"/>
  <c r="F196" i="9"/>
  <c r="I195" i="9"/>
  <c r="H195" i="9"/>
  <c r="F195" i="9"/>
  <c r="H194" i="9"/>
  <c r="I194" i="9" s="1"/>
  <c r="F194" i="9"/>
  <c r="H193" i="9"/>
  <c r="I193" i="9" s="1"/>
  <c r="F193" i="9"/>
  <c r="H192" i="9"/>
  <c r="I192" i="9" s="1"/>
  <c r="F192" i="9"/>
  <c r="I191" i="9"/>
  <c r="H191" i="9"/>
  <c r="F191" i="9"/>
  <c r="H190" i="9"/>
  <c r="I190" i="9" s="1"/>
  <c r="F190" i="9"/>
  <c r="H189" i="9"/>
  <c r="I189" i="9" s="1"/>
  <c r="F189" i="9"/>
  <c r="H188" i="9"/>
  <c r="I188" i="9" s="1"/>
  <c r="F188" i="9"/>
  <c r="I187" i="9"/>
  <c r="H187" i="9"/>
  <c r="F187" i="9"/>
  <c r="H186" i="9"/>
  <c r="I186" i="9" s="1"/>
  <c r="F186" i="9"/>
  <c r="H185" i="9"/>
  <c r="I185" i="9" s="1"/>
  <c r="F185" i="9"/>
  <c r="H184" i="9"/>
  <c r="I184" i="9" s="1"/>
  <c r="F184" i="9"/>
  <c r="I183" i="9"/>
  <c r="H183" i="9"/>
  <c r="F183" i="9"/>
  <c r="H182" i="9"/>
  <c r="I182" i="9" s="1"/>
  <c r="F182" i="9"/>
  <c r="H181" i="9"/>
  <c r="I181" i="9" s="1"/>
  <c r="F181" i="9"/>
  <c r="H180" i="9"/>
  <c r="I180" i="9" s="1"/>
  <c r="F180" i="9"/>
  <c r="I179" i="9"/>
  <c r="H179" i="9"/>
  <c r="F179" i="9"/>
  <c r="H178" i="9"/>
  <c r="I178" i="9" s="1"/>
  <c r="F178" i="9"/>
  <c r="H177" i="9"/>
  <c r="I177" i="9" s="1"/>
  <c r="F177" i="9"/>
  <c r="H176" i="9"/>
  <c r="I176" i="9" s="1"/>
  <c r="F176" i="9"/>
  <c r="I175" i="9"/>
  <c r="H175" i="9"/>
  <c r="F175" i="9"/>
  <c r="H174" i="9"/>
  <c r="I174" i="9" s="1"/>
  <c r="F174" i="9"/>
  <c r="H173" i="9"/>
  <c r="I173" i="9" s="1"/>
  <c r="F173" i="9"/>
  <c r="H172" i="9"/>
  <c r="I172" i="9" s="1"/>
  <c r="F172" i="9"/>
  <c r="I171" i="9"/>
  <c r="H171" i="9"/>
  <c r="F171" i="9"/>
  <c r="H170" i="9"/>
  <c r="I170" i="9" s="1"/>
  <c r="F170" i="9"/>
  <c r="H169" i="9"/>
  <c r="I169" i="9" s="1"/>
  <c r="F169" i="9"/>
  <c r="H168" i="9"/>
  <c r="I168" i="9" s="1"/>
  <c r="F168" i="9"/>
  <c r="I167" i="9"/>
  <c r="H167" i="9"/>
  <c r="F167" i="9"/>
  <c r="H166" i="9"/>
  <c r="I166" i="9" s="1"/>
  <c r="F166" i="9"/>
  <c r="H165" i="9"/>
  <c r="I165" i="9" s="1"/>
  <c r="F165" i="9"/>
  <c r="H164" i="9"/>
  <c r="I164" i="9" s="1"/>
  <c r="F164" i="9"/>
  <c r="I163" i="9"/>
  <c r="H163" i="9"/>
  <c r="F163" i="9"/>
  <c r="H162" i="9"/>
  <c r="I162" i="9" s="1"/>
  <c r="F162" i="9"/>
  <c r="H161" i="9"/>
  <c r="I161" i="9" s="1"/>
  <c r="F161" i="9"/>
  <c r="H160" i="9"/>
  <c r="I160" i="9" s="1"/>
  <c r="F160" i="9"/>
  <c r="I159" i="9"/>
  <c r="H159" i="9"/>
  <c r="F159" i="9"/>
  <c r="H158" i="9"/>
  <c r="I158" i="9" s="1"/>
  <c r="F158" i="9"/>
  <c r="H157" i="9"/>
  <c r="I157" i="9" s="1"/>
  <c r="F157" i="9"/>
  <c r="H156" i="9"/>
  <c r="I156" i="9" s="1"/>
  <c r="F156" i="9"/>
  <c r="I155" i="9"/>
  <c r="H155" i="9"/>
  <c r="F155" i="9"/>
  <c r="H154" i="9"/>
  <c r="I154" i="9" s="1"/>
  <c r="F154" i="9"/>
  <c r="H153" i="9"/>
  <c r="I153" i="9" s="1"/>
  <c r="F153" i="9"/>
  <c r="H152" i="9"/>
  <c r="I152" i="9" s="1"/>
  <c r="F152" i="9"/>
  <c r="I151" i="9"/>
  <c r="H151" i="9"/>
  <c r="F151" i="9"/>
  <c r="H150" i="9"/>
  <c r="I150" i="9" s="1"/>
  <c r="F150" i="9"/>
  <c r="H149" i="9"/>
  <c r="I149" i="9" s="1"/>
  <c r="F149" i="9"/>
  <c r="H148" i="9"/>
  <c r="I148" i="9" s="1"/>
  <c r="F148" i="9"/>
  <c r="I147" i="9"/>
  <c r="H147" i="9"/>
  <c r="F147" i="9"/>
  <c r="H146" i="9"/>
  <c r="I146" i="9" s="1"/>
  <c r="F146" i="9"/>
  <c r="H145" i="9"/>
  <c r="I145" i="9" s="1"/>
  <c r="F145" i="9"/>
  <c r="H144" i="9"/>
  <c r="I144" i="9" s="1"/>
  <c r="F144" i="9"/>
  <c r="I143" i="9"/>
  <c r="H143" i="9"/>
  <c r="F143" i="9"/>
  <c r="H142" i="9"/>
  <c r="I142" i="9" s="1"/>
  <c r="F142" i="9"/>
  <c r="H141" i="9"/>
  <c r="I141" i="9" s="1"/>
  <c r="F141" i="9"/>
  <c r="H140" i="9"/>
  <c r="I140" i="9" s="1"/>
  <c r="F140" i="9"/>
  <c r="I139" i="9"/>
  <c r="H139" i="9"/>
  <c r="F139" i="9"/>
  <c r="H138" i="9"/>
  <c r="I138" i="9" s="1"/>
  <c r="F138" i="9"/>
  <c r="H137" i="9"/>
  <c r="I137" i="9" s="1"/>
  <c r="F137" i="9"/>
  <c r="H136" i="9"/>
  <c r="I136" i="9" s="1"/>
  <c r="F136" i="9"/>
  <c r="I135" i="9"/>
  <c r="H135" i="9"/>
  <c r="F135" i="9"/>
  <c r="H134" i="9"/>
  <c r="I134" i="9" s="1"/>
  <c r="F134" i="9"/>
  <c r="H133" i="9"/>
  <c r="I133" i="9" s="1"/>
  <c r="F133" i="9"/>
  <c r="H132" i="9"/>
  <c r="I132" i="9" s="1"/>
  <c r="F132" i="9"/>
  <c r="I131" i="9"/>
  <c r="H131" i="9"/>
  <c r="F131" i="9"/>
  <c r="H130" i="9"/>
  <c r="I130" i="9" s="1"/>
  <c r="F130" i="9"/>
  <c r="H129" i="9"/>
  <c r="I129" i="9" s="1"/>
  <c r="F129" i="9"/>
  <c r="H128" i="9"/>
  <c r="I128" i="9" s="1"/>
  <c r="F128" i="9"/>
  <c r="I127" i="9"/>
  <c r="H127" i="9"/>
  <c r="F127" i="9"/>
  <c r="H126" i="9"/>
  <c r="I126" i="9" s="1"/>
  <c r="F126" i="9"/>
  <c r="H125" i="9"/>
  <c r="I125" i="9" s="1"/>
  <c r="F125" i="9"/>
  <c r="H124" i="9"/>
  <c r="I124" i="9" s="1"/>
  <c r="F124" i="9"/>
  <c r="I123" i="9"/>
  <c r="H123" i="9"/>
  <c r="F123" i="9"/>
  <c r="H122" i="9"/>
  <c r="I122" i="9" s="1"/>
  <c r="F122" i="9"/>
  <c r="H121" i="9"/>
  <c r="I121" i="9" s="1"/>
  <c r="F121" i="9"/>
  <c r="H120" i="9"/>
  <c r="I120" i="9" s="1"/>
  <c r="F120" i="9"/>
  <c r="I119" i="9"/>
  <c r="H119" i="9"/>
  <c r="F119" i="9"/>
  <c r="H118" i="9"/>
  <c r="I118" i="9" s="1"/>
  <c r="F118" i="9"/>
  <c r="H117" i="9"/>
  <c r="I117" i="9" s="1"/>
  <c r="F117" i="9"/>
  <c r="H116" i="9"/>
  <c r="I116" i="9" s="1"/>
  <c r="F116" i="9"/>
  <c r="I115" i="9"/>
  <c r="H115" i="9"/>
  <c r="F115" i="9"/>
  <c r="H114" i="9"/>
  <c r="I114" i="9" s="1"/>
  <c r="F114" i="9"/>
  <c r="H113" i="9"/>
  <c r="I113" i="9" s="1"/>
  <c r="F113" i="9"/>
  <c r="H112" i="9"/>
  <c r="I112" i="9" s="1"/>
  <c r="F112" i="9"/>
  <c r="I111" i="9"/>
  <c r="H111" i="9"/>
  <c r="F111" i="9"/>
  <c r="H110" i="9"/>
  <c r="I110" i="9" s="1"/>
  <c r="F110" i="9"/>
  <c r="H109" i="9"/>
  <c r="I109" i="9" s="1"/>
  <c r="F109" i="9"/>
  <c r="H108" i="9"/>
  <c r="I108" i="9" s="1"/>
  <c r="F108" i="9"/>
  <c r="I107" i="9"/>
  <c r="H107" i="9"/>
  <c r="F107" i="9"/>
  <c r="H106" i="9"/>
  <c r="I106" i="9" s="1"/>
  <c r="F106" i="9"/>
  <c r="H105" i="9"/>
  <c r="I105" i="9" s="1"/>
  <c r="F105" i="9"/>
  <c r="H104" i="9"/>
  <c r="I104" i="9" s="1"/>
  <c r="F104" i="9"/>
  <c r="I103" i="9"/>
  <c r="H103" i="9"/>
  <c r="F103" i="9"/>
  <c r="H102" i="9"/>
  <c r="I102" i="9" s="1"/>
  <c r="F102" i="9"/>
  <c r="H101" i="9"/>
  <c r="I101" i="9" s="1"/>
  <c r="F101" i="9"/>
  <c r="H100" i="9"/>
  <c r="I100" i="9" s="1"/>
  <c r="F100" i="9"/>
  <c r="I99" i="9"/>
  <c r="H99" i="9"/>
  <c r="F99" i="9"/>
  <c r="H98" i="9"/>
  <c r="I98" i="9" s="1"/>
  <c r="F98" i="9"/>
  <c r="H97" i="9"/>
  <c r="I97" i="9" s="1"/>
  <c r="F97" i="9"/>
  <c r="H96" i="9"/>
  <c r="I96" i="9" s="1"/>
  <c r="F96" i="9"/>
  <c r="I95" i="9"/>
  <c r="H95" i="9"/>
  <c r="F95" i="9"/>
  <c r="H94" i="9"/>
  <c r="I94" i="9" s="1"/>
  <c r="F94" i="9"/>
  <c r="H93" i="9"/>
  <c r="I93" i="9" s="1"/>
  <c r="F93" i="9"/>
  <c r="H92" i="9"/>
  <c r="I92" i="9" s="1"/>
  <c r="F92" i="9"/>
  <c r="I91" i="9"/>
  <c r="H91" i="9"/>
  <c r="F91" i="9"/>
  <c r="H90" i="9"/>
  <c r="I90" i="9" s="1"/>
  <c r="F90" i="9"/>
  <c r="H89" i="9"/>
  <c r="I89" i="9" s="1"/>
  <c r="F89" i="9"/>
  <c r="H88" i="9"/>
  <c r="I88" i="9" s="1"/>
  <c r="F88" i="9"/>
  <c r="I87" i="9"/>
  <c r="H87" i="9"/>
  <c r="F87" i="9"/>
  <c r="H86" i="9"/>
  <c r="I86" i="9" s="1"/>
  <c r="F86" i="9"/>
  <c r="H85" i="9"/>
  <c r="I85" i="9" s="1"/>
  <c r="F85" i="9"/>
  <c r="H84" i="9"/>
  <c r="I84" i="9" s="1"/>
  <c r="F84" i="9"/>
  <c r="I83" i="9"/>
  <c r="H83" i="9"/>
  <c r="F83" i="9"/>
  <c r="H82" i="9"/>
  <c r="I82" i="9" s="1"/>
  <c r="F82" i="9"/>
  <c r="H81" i="9"/>
  <c r="I81" i="9" s="1"/>
  <c r="F81" i="9"/>
  <c r="H80" i="9"/>
  <c r="I80" i="9" s="1"/>
  <c r="F80" i="9"/>
  <c r="I79" i="9"/>
  <c r="H79" i="9"/>
  <c r="F79" i="9"/>
  <c r="H78" i="9"/>
  <c r="I78" i="9" s="1"/>
  <c r="F78" i="9"/>
  <c r="I77" i="9"/>
  <c r="H77" i="9"/>
  <c r="F77" i="9"/>
  <c r="H76" i="9"/>
  <c r="I76" i="9" s="1"/>
  <c r="F76" i="9"/>
  <c r="I75" i="9"/>
  <c r="H75" i="9"/>
  <c r="F75" i="9"/>
  <c r="H74" i="9"/>
  <c r="I74" i="9" s="1"/>
  <c r="F74" i="9"/>
  <c r="I73" i="9"/>
  <c r="H73" i="9"/>
  <c r="F73" i="9"/>
  <c r="H72" i="9"/>
  <c r="I72" i="9" s="1"/>
  <c r="F72" i="9"/>
  <c r="I71" i="9"/>
  <c r="H71" i="9"/>
  <c r="F71" i="9"/>
  <c r="H70" i="9"/>
  <c r="I70" i="9" s="1"/>
  <c r="F70" i="9"/>
  <c r="I69" i="9"/>
  <c r="H69" i="9"/>
  <c r="F69" i="9"/>
  <c r="H68" i="9"/>
  <c r="I68" i="9" s="1"/>
  <c r="F68" i="9"/>
  <c r="I67" i="9"/>
  <c r="H67" i="9"/>
  <c r="F67" i="9"/>
  <c r="H66" i="9"/>
  <c r="I66" i="9" s="1"/>
  <c r="F66" i="9"/>
  <c r="I65" i="9"/>
  <c r="H65" i="9"/>
  <c r="F65" i="9"/>
  <c r="H64" i="9"/>
  <c r="I64" i="9" s="1"/>
  <c r="F64" i="9"/>
  <c r="I63" i="9"/>
  <c r="H63" i="9"/>
  <c r="F63" i="9"/>
  <c r="H62" i="9"/>
  <c r="I62" i="9" s="1"/>
  <c r="F62" i="9"/>
  <c r="I61" i="9"/>
  <c r="H61" i="9"/>
  <c r="F61" i="9"/>
  <c r="H60" i="9"/>
  <c r="I60" i="9" s="1"/>
  <c r="F60" i="9"/>
  <c r="I59" i="9"/>
  <c r="H59" i="9"/>
  <c r="F59" i="9"/>
  <c r="H58" i="9"/>
  <c r="I58" i="9" s="1"/>
  <c r="F58" i="9"/>
  <c r="I57" i="9"/>
  <c r="H57" i="9"/>
  <c r="F57" i="9"/>
  <c r="H56" i="9"/>
  <c r="I56" i="9" s="1"/>
  <c r="F56" i="9"/>
  <c r="I55" i="9"/>
  <c r="H55" i="9"/>
  <c r="F55" i="9"/>
  <c r="H54" i="9"/>
  <c r="I54" i="9" s="1"/>
  <c r="F54" i="9"/>
  <c r="I53" i="9"/>
  <c r="H53" i="9"/>
  <c r="F53" i="9"/>
  <c r="H52" i="9"/>
  <c r="I52" i="9" s="1"/>
  <c r="F52" i="9"/>
  <c r="H51" i="9"/>
  <c r="I51" i="9" s="1"/>
  <c r="F51" i="9"/>
  <c r="H50" i="9"/>
  <c r="I50" i="9" s="1"/>
  <c r="F50" i="9"/>
  <c r="I49" i="9"/>
  <c r="H49" i="9"/>
  <c r="F49" i="9"/>
  <c r="H48" i="9"/>
  <c r="I48" i="9" s="1"/>
  <c r="F48" i="9"/>
  <c r="H47" i="9"/>
  <c r="I47" i="9" s="1"/>
  <c r="F47" i="9"/>
  <c r="H46" i="9"/>
  <c r="I46" i="9" s="1"/>
  <c r="F46" i="9"/>
  <c r="I45" i="9"/>
  <c r="H45" i="9"/>
  <c r="F45" i="9"/>
  <c r="H44" i="9"/>
  <c r="I44" i="9" s="1"/>
  <c r="F44" i="9"/>
  <c r="H43" i="9"/>
  <c r="I43" i="9" s="1"/>
  <c r="F43" i="9"/>
  <c r="H42" i="9"/>
  <c r="I42" i="9" s="1"/>
  <c r="F42" i="9"/>
  <c r="I41" i="9"/>
  <c r="H41" i="9"/>
  <c r="F41" i="9"/>
  <c r="H40" i="9"/>
  <c r="I40" i="9" s="1"/>
  <c r="F40" i="9"/>
  <c r="H39" i="9"/>
  <c r="I39" i="9" s="1"/>
  <c r="F39" i="9"/>
  <c r="H38" i="9"/>
  <c r="I38" i="9" s="1"/>
  <c r="F38" i="9"/>
  <c r="I37" i="9"/>
  <c r="H37" i="9"/>
  <c r="F37" i="9"/>
  <c r="H36" i="9"/>
  <c r="I36" i="9" s="1"/>
  <c r="F36" i="9"/>
  <c r="H35" i="9"/>
  <c r="I35" i="9" s="1"/>
  <c r="F35" i="9"/>
  <c r="H34" i="9"/>
  <c r="I34" i="9" s="1"/>
  <c r="F34" i="9"/>
  <c r="I33" i="9"/>
  <c r="H33" i="9"/>
  <c r="F33" i="9"/>
  <c r="H32" i="9"/>
  <c r="I32" i="9" s="1"/>
  <c r="F32" i="9"/>
  <c r="H31" i="9"/>
  <c r="I31" i="9" s="1"/>
  <c r="F31" i="9"/>
  <c r="H30" i="9"/>
  <c r="I30" i="9" s="1"/>
  <c r="F30" i="9"/>
  <c r="I29" i="9"/>
  <c r="H29" i="9"/>
  <c r="F29" i="9"/>
  <c r="H28" i="9"/>
  <c r="I28" i="9" s="1"/>
  <c r="F28" i="9"/>
  <c r="H27" i="9"/>
  <c r="I27" i="9" s="1"/>
  <c r="F27" i="9"/>
  <c r="H26" i="9"/>
  <c r="I26" i="9" s="1"/>
  <c r="F26" i="9"/>
  <c r="I25" i="9"/>
  <c r="H25" i="9"/>
  <c r="F25" i="9"/>
  <c r="H24" i="9"/>
  <c r="I24" i="9" s="1"/>
  <c r="F24" i="9"/>
  <c r="H23" i="9"/>
  <c r="I23" i="9" s="1"/>
  <c r="F23" i="9"/>
  <c r="H22" i="9"/>
  <c r="I22" i="9" s="1"/>
  <c r="F22" i="9"/>
  <c r="I21" i="9"/>
  <c r="H21" i="9"/>
  <c r="F21" i="9"/>
  <c r="H20" i="9"/>
  <c r="I20" i="9" s="1"/>
  <c r="F20" i="9"/>
  <c r="H19" i="9"/>
  <c r="I19" i="9" s="1"/>
  <c r="F19" i="9"/>
  <c r="H18" i="9"/>
  <c r="I18" i="9" s="1"/>
  <c r="F18" i="9"/>
  <c r="I17" i="9"/>
  <c r="H17" i="9"/>
  <c r="F17" i="9"/>
  <c r="H16" i="9"/>
  <c r="I16" i="9" s="1"/>
  <c r="F16" i="9"/>
  <c r="H15" i="9"/>
  <c r="H14" i="9" s="1"/>
  <c r="F15" i="9"/>
  <c r="L14" i="9"/>
  <c r="K14" i="9"/>
  <c r="G14" i="9"/>
  <c r="G13" i="9" s="1"/>
  <c r="E14" i="9"/>
  <c r="D14" i="9"/>
  <c r="D13" i="9" s="1"/>
  <c r="L13" i="9"/>
  <c r="K13" i="9"/>
  <c r="E13" i="9"/>
  <c r="M273" i="8"/>
  <c r="L273" i="8"/>
  <c r="J273" i="8"/>
  <c r="F273" i="8"/>
  <c r="M272" i="8"/>
  <c r="L272" i="8"/>
  <c r="J272" i="8"/>
  <c r="F272" i="8"/>
  <c r="M271" i="8"/>
  <c r="L271" i="8"/>
  <c r="J271" i="8"/>
  <c r="F271" i="8"/>
  <c r="M270" i="8"/>
  <c r="L270" i="8"/>
  <c r="J270" i="8"/>
  <c r="F270" i="8"/>
  <c r="M269" i="8"/>
  <c r="L269" i="8"/>
  <c r="J269" i="8"/>
  <c r="F269" i="8"/>
  <c r="M268" i="8"/>
  <c r="L268" i="8"/>
  <c r="J268" i="8"/>
  <c r="F268" i="8"/>
  <c r="M267" i="8"/>
  <c r="L267" i="8"/>
  <c r="J267" i="8"/>
  <c r="F267" i="8"/>
  <c r="M266" i="8"/>
  <c r="L266" i="8"/>
  <c r="J266" i="8"/>
  <c r="F266" i="8"/>
  <c r="M265" i="8"/>
  <c r="L265" i="8"/>
  <c r="J265" i="8"/>
  <c r="F265" i="8"/>
  <c r="M264" i="8"/>
  <c r="L264" i="8"/>
  <c r="J264" i="8"/>
  <c r="F264" i="8"/>
  <c r="M263" i="8"/>
  <c r="L263" i="8"/>
  <c r="J263" i="8"/>
  <c r="F263" i="8"/>
  <c r="M262" i="8"/>
  <c r="L262" i="8"/>
  <c r="J262" i="8"/>
  <c r="F262" i="8"/>
  <c r="M261" i="8"/>
  <c r="L261" i="8"/>
  <c r="J261" i="8"/>
  <c r="F261" i="8"/>
  <c r="M260" i="8"/>
  <c r="L260" i="8"/>
  <c r="J260" i="8"/>
  <c r="F260" i="8"/>
  <c r="M259" i="8"/>
  <c r="L259" i="8"/>
  <c r="J259" i="8"/>
  <c r="F259" i="8"/>
  <c r="M258" i="8"/>
  <c r="L258" i="8"/>
  <c r="J258" i="8"/>
  <c r="F258" i="8"/>
  <c r="M257" i="8"/>
  <c r="L257" i="8"/>
  <c r="J257" i="8"/>
  <c r="F257" i="8"/>
  <c r="M256" i="8"/>
  <c r="L256" i="8"/>
  <c r="J256" i="8"/>
  <c r="F256" i="8"/>
  <c r="M255" i="8"/>
  <c r="L255" i="8"/>
  <c r="J255" i="8"/>
  <c r="F255" i="8"/>
  <c r="M254" i="8"/>
  <c r="L254" i="8"/>
  <c r="J254" i="8"/>
  <c r="F254" i="8"/>
  <c r="M253" i="8"/>
  <c r="L253" i="8"/>
  <c r="J253" i="8"/>
  <c r="F253" i="8"/>
  <c r="M252" i="8"/>
  <c r="L252" i="8"/>
  <c r="J252" i="8"/>
  <c r="F252" i="8"/>
  <c r="M251" i="8"/>
  <c r="L251" i="8"/>
  <c r="J251" i="8"/>
  <c r="F251" i="8"/>
  <c r="M250" i="8"/>
  <c r="L250" i="8"/>
  <c r="J250" i="8"/>
  <c r="F250" i="8"/>
  <c r="M249" i="8"/>
  <c r="L249" i="8"/>
  <c r="K249" i="8"/>
  <c r="J249" i="8"/>
  <c r="I249" i="8"/>
  <c r="H249" i="8"/>
  <c r="F249" i="8"/>
  <c r="E249" i="8"/>
  <c r="D249" i="8"/>
  <c r="C249" i="8"/>
  <c r="M248" i="8"/>
  <c r="L248" i="8"/>
  <c r="J248" i="8"/>
  <c r="F248" i="8"/>
  <c r="M247" i="8"/>
  <c r="L247" i="8"/>
  <c r="J247" i="8"/>
  <c r="F247" i="8"/>
  <c r="M246" i="8"/>
  <c r="L246" i="8"/>
  <c r="J246" i="8"/>
  <c r="F246" i="8"/>
  <c r="M245" i="8"/>
  <c r="L245" i="8"/>
  <c r="J245" i="8"/>
  <c r="F245" i="8"/>
  <c r="M244" i="8"/>
  <c r="L244" i="8"/>
  <c r="J244" i="8"/>
  <c r="F244" i="8"/>
  <c r="M243" i="8"/>
  <c r="L243" i="8"/>
  <c r="J243" i="8"/>
  <c r="F243" i="8"/>
  <c r="M242" i="8"/>
  <c r="L242" i="8"/>
  <c r="J242" i="8"/>
  <c r="F242" i="8"/>
  <c r="M241" i="8"/>
  <c r="L241" i="8"/>
  <c r="J241" i="8"/>
  <c r="F241" i="8"/>
  <c r="M240" i="8"/>
  <c r="L240" i="8"/>
  <c r="J240" i="8"/>
  <c r="F240" i="8"/>
  <c r="M239" i="8"/>
  <c r="L239" i="8"/>
  <c r="J239" i="8"/>
  <c r="F239" i="8"/>
  <c r="M238" i="8"/>
  <c r="L238" i="8"/>
  <c r="J238" i="8"/>
  <c r="F238" i="8"/>
  <c r="M237" i="8"/>
  <c r="L237" i="8"/>
  <c r="J237" i="8"/>
  <c r="F237" i="8"/>
  <c r="M236" i="8"/>
  <c r="L236" i="8"/>
  <c r="J236" i="8"/>
  <c r="F236" i="8"/>
  <c r="M235" i="8"/>
  <c r="L235" i="8"/>
  <c r="J235" i="8"/>
  <c r="F235" i="8"/>
  <c r="M234" i="8"/>
  <c r="L234" i="8"/>
  <c r="J234" i="8"/>
  <c r="F234" i="8"/>
  <c r="M233" i="8"/>
  <c r="L233" i="8"/>
  <c r="J233" i="8"/>
  <c r="F233" i="8"/>
  <c r="M232" i="8"/>
  <c r="L232" i="8"/>
  <c r="J232" i="8"/>
  <c r="F232" i="8"/>
  <c r="M231" i="8"/>
  <c r="L231" i="8"/>
  <c r="J231" i="8"/>
  <c r="F231" i="8"/>
  <c r="M230" i="8"/>
  <c r="L230" i="8"/>
  <c r="J230" i="8"/>
  <c r="F230" i="8"/>
  <c r="M229" i="8"/>
  <c r="L229" i="8"/>
  <c r="J229" i="8"/>
  <c r="F229" i="8"/>
  <c r="M228" i="8"/>
  <c r="L228" i="8"/>
  <c r="J228" i="8"/>
  <c r="F228" i="8"/>
  <c r="M227" i="8"/>
  <c r="L227" i="8"/>
  <c r="J227" i="8"/>
  <c r="F227" i="8"/>
  <c r="M226" i="8"/>
  <c r="L226" i="8"/>
  <c r="J226" i="8"/>
  <c r="F226" i="8"/>
  <c r="M225" i="8"/>
  <c r="L225" i="8"/>
  <c r="J225" i="8"/>
  <c r="F225" i="8"/>
  <c r="M224" i="8"/>
  <c r="L224" i="8"/>
  <c r="J224" i="8"/>
  <c r="F224" i="8"/>
  <c r="M223" i="8"/>
  <c r="L223" i="8"/>
  <c r="J223" i="8"/>
  <c r="F223" i="8"/>
  <c r="M222" i="8"/>
  <c r="L222" i="8"/>
  <c r="J222" i="8"/>
  <c r="F222" i="8"/>
  <c r="M221" i="8"/>
  <c r="L221" i="8"/>
  <c r="J221" i="8"/>
  <c r="F221" i="8"/>
  <c r="M220" i="8"/>
  <c r="L220" i="8"/>
  <c r="J220" i="8"/>
  <c r="F220" i="8"/>
  <c r="M219" i="8"/>
  <c r="L219" i="8"/>
  <c r="J219" i="8"/>
  <c r="F219" i="8"/>
  <c r="M218" i="8"/>
  <c r="L218" i="8"/>
  <c r="J218" i="8"/>
  <c r="F218" i="8"/>
  <c r="M217" i="8"/>
  <c r="L217" i="8"/>
  <c r="J217" i="8"/>
  <c r="F217" i="8"/>
  <c r="M216" i="8"/>
  <c r="L216" i="8"/>
  <c r="J216" i="8"/>
  <c r="F216" i="8"/>
  <c r="M215" i="8"/>
  <c r="L215" i="8"/>
  <c r="J215" i="8"/>
  <c r="F215" i="8"/>
  <c r="M214" i="8"/>
  <c r="L214" i="8"/>
  <c r="J214" i="8"/>
  <c r="F214" i="8"/>
  <c r="M213" i="8"/>
  <c r="L213" i="8"/>
  <c r="J213" i="8"/>
  <c r="F213" i="8"/>
  <c r="M212" i="8"/>
  <c r="L212" i="8"/>
  <c r="J212" i="8"/>
  <c r="F212" i="8"/>
  <c r="M211" i="8"/>
  <c r="L211" i="8"/>
  <c r="J211" i="8"/>
  <c r="F211" i="8"/>
  <c r="M210" i="8"/>
  <c r="L210" i="8"/>
  <c r="J210" i="8"/>
  <c r="F210" i="8"/>
  <c r="M209" i="8"/>
  <c r="L209" i="8"/>
  <c r="J209" i="8"/>
  <c r="F209" i="8"/>
  <c r="M208" i="8"/>
  <c r="L208" i="8"/>
  <c r="J208" i="8"/>
  <c r="F208" i="8"/>
  <c r="M207" i="8"/>
  <c r="L207" i="8"/>
  <c r="J207" i="8"/>
  <c r="F207" i="8"/>
  <c r="M206" i="8"/>
  <c r="L206" i="8"/>
  <c r="J206" i="8"/>
  <c r="F206" i="8"/>
  <c r="M205" i="8"/>
  <c r="L205" i="8"/>
  <c r="J205" i="8"/>
  <c r="F205" i="8"/>
  <c r="M204" i="8"/>
  <c r="L204" i="8"/>
  <c r="J204" i="8"/>
  <c r="F204" i="8"/>
  <c r="M203" i="8"/>
  <c r="L203" i="8"/>
  <c r="J203" i="8"/>
  <c r="F203" i="8"/>
  <c r="M202" i="8"/>
  <c r="L202" i="8"/>
  <c r="J202" i="8"/>
  <c r="F202" i="8"/>
  <c r="M201" i="8"/>
  <c r="L201" i="8"/>
  <c r="J201" i="8"/>
  <c r="F201" i="8"/>
  <c r="M200" i="8"/>
  <c r="L200" i="8"/>
  <c r="J200" i="8"/>
  <c r="F200" i="8"/>
  <c r="M199" i="8"/>
  <c r="L199" i="8"/>
  <c r="J199" i="8"/>
  <c r="F199" i="8"/>
  <c r="M198" i="8"/>
  <c r="L198" i="8"/>
  <c r="J198" i="8"/>
  <c r="F198" i="8"/>
  <c r="M197" i="8"/>
  <c r="L197" i="8"/>
  <c r="J197" i="8"/>
  <c r="F197" i="8"/>
  <c r="M196" i="8"/>
  <c r="L196" i="8"/>
  <c r="J196" i="8"/>
  <c r="F196" i="8"/>
  <c r="M195" i="8"/>
  <c r="L195" i="8"/>
  <c r="J195" i="8"/>
  <c r="F195" i="8"/>
  <c r="M194" i="8"/>
  <c r="L194" i="8"/>
  <c r="J194" i="8"/>
  <c r="F194" i="8"/>
  <c r="M193" i="8"/>
  <c r="L193" i="8"/>
  <c r="J193" i="8"/>
  <c r="F193" i="8"/>
  <c r="M192" i="8"/>
  <c r="L192" i="8"/>
  <c r="J192" i="8"/>
  <c r="F192" i="8"/>
  <c r="M191" i="8"/>
  <c r="L191" i="8"/>
  <c r="J191" i="8"/>
  <c r="F191" i="8"/>
  <c r="M190" i="8"/>
  <c r="L190" i="8"/>
  <c r="J190" i="8"/>
  <c r="F190" i="8"/>
  <c r="M189" i="8"/>
  <c r="L189" i="8"/>
  <c r="J189" i="8"/>
  <c r="F189" i="8"/>
  <c r="M188" i="8"/>
  <c r="L188" i="8"/>
  <c r="J188" i="8"/>
  <c r="F188" i="8"/>
  <c r="M187" i="8"/>
  <c r="L187" i="8"/>
  <c r="J187" i="8"/>
  <c r="F187" i="8"/>
  <c r="M186" i="8"/>
  <c r="L186" i="8"/>
  <c r="J186" i="8"/>
  <c r="F186" i="8"/>
  <c r="M185" i="8"/>
  <c r="L185" i="8"/>
  <c r="J185" i="8"/>
  <c r="F185" i="8"/>
  <c r="M184" i="8"/>
  <c r="L184" i="8"/>
  <c r="J184" i="8"/>
  <c r="F184" i="8"/>
  <c r="M183" i="8"/>
  <c r="L183" i="8"/>
  <c r="J183" i="8"/>
  <c r="F183" i="8"/>
  <c r="M182" i="8"/>
  <c r="L182" i="8"/>
  <c r="J182" i="8"/>
  <c r="F182" i="8"/>
  <c r="M181" i="8"/>
  <c r="L181" i="8"/>
  <c r="J181" i="8"/>
  <c r="F181" i="8"/>
  <c r="M180" i="8"/>
  <c r="L180" i="8"/>
  <c r="J180" i="8"/>
  <c r="F180" i="8"/>
  <c r="M179" i="8"/>
  <c r="L179" i="8"/>
  <c r="J179" i="8"/>
  <c r="F179" i="8"/>
  <c r="M178" i="8"/>
  <c r="L178" i="8"/>
  <c r="J178" i="8"/>
  <c r="F178" i="8"/>
  <c r="M177" i="8"/>
  <c r="L177" i="8"/>
  <c r="J177" i="8"/>
  <c r="F177" i="8"/>
  <c r="M176" i="8"/>
  <c r="L176" i="8"/>
  <c r="J176" i="8"/>
  <c r="F176" i="8"/>
  <c r="M175" i="8"/>
  <c r="L175" i="8"/>
  <c r="J175" i="8"/>
  <c r="F175" i="8"/>
  <c r="M174" i="8"/>
  <c r="L174" i="8"/>
  <c r="J174" i="8"/>
  <c r="F174" i="8"/>
  <c r="M173" i="8"/>
  <c r="L173" i="8"/>
  <c r="J173" i="8"/>
  <c r="F173" i="8"/>
  <c r="M172" i="8"/>
  <c r="L172" i="8"/>
  <c r="J172" i="8"/>
  <c r="F172" i="8"/>
  <c r="M171" i="8"/>
  <c r="L171" i="8"/>
  <c r="J171" i="8"/>
  <c r="F171" i="8"/>
  <c r="M170" i="8"/>
  <c r="L170" i="8"/>
  <c r="J170" i="8"/>
  <c r="F170" i="8"/>
  <c r="M169" i="8"/>
  <c r="L169" i="8"/>
  <c r="J169" i="8"/>
  <c r="F169" i="8"/>
  <c r="M168" i="8"/>
  <c r="L168" i="8"/>
  <c r="J168" i="8"/>
  <c r="F168" i="8"/>
  <c r="M167" i="8"/>
  <c r="L167" i="8"/>
  <c r="J167" i="8"/>
  <c r="F167" i="8"/>
  <c r="M166" i="8"/>
  <c r="L166" i="8"/>
  <c r="J166" i="8"/>
  <c r="F166" i="8"/>
  <c r="M165" i="8"/>
  <c r="L165" i="8"/>
  <c r="J165" i="8"/>
  <c r="F165" i="8"/>
  <c r="M164" i="8"/>
  <c r="L164" i="8"/>
  <c r="J164" i="8"/>
  <c r="F164" i="8"/>
  <c r="M163" i="8"/>
  <c r="L163" i="8"/>
  <c r="J163" i="8"/>
  <c r="F163" i="8"/>
  <c r="M162" i="8"/>
  <c r="L162" i="8"/>
  <c r="J162" i="8"/>
  <c r="F162" i="8"/>
  <c r="M161" i="8"/>
  <c r="L161" i="8"/>
  <c r="J161" i="8"/>
  <c r="F161" i="8"/>
  <c r="M160" i="8"/>
  <c r="L160" i="8"/>
  <c r="J160" i="8"/>
  <c r="F160" i="8"/>
  <c r="M159" i="8"/>
  <c r="L159" i="8"/>
  <c r="J159" i="8"/>
  <c r="F159" i="8"/>
  <c r="M158" i="8"/>
  <c r="L158" i="8"/>
  <c r="J158" i="8"/>
  <c r="F158" i="8"/>
  <c r="M157" i="8"/>
  <c r="L157" i="8"/>
  <c r="J157" i="8"/>
  <c r="F157" i="8"/>
  <c r="M156" i="8"/>
  <c r="L156" i="8"/>
  <c r="J156" i="8"/>
  <c r="F156" i="8"/>
  <c r="M155" i="8"/>
  <c r="L155" i="8"/>
  <c r="J155" i="8"/>
  <c r="F155" i="8"/>
  <c r="M154" i="8"/>
  <c r="L154" i="8"/>
  <c r="J154" i="8"/>
  <c r="F154" i="8"/>
  <c r="M153" i="8"/>
  <c r="L153" i="8"/>
  <c r="J153" i="8"/>
  <c r="F153" i="8"/>
  <c r="M152" i="8"/>
  <c r="L152" i="8"/>
  <c r="J152" i="8"/>
  <c r="F152" i="8"/>
  <c r="M151" i="8"/>
  <c r="L151" i="8"/>
  <c r="J151" i="8"/>
  <c r="F151" i="8"/>
  <c r="M150" i="8"/>
  <c r="L150" i="8"/>
  <c r="J150" i="8"/>
  <c r="F150" i="8"/>
  <c r="M149" i="8"/>
  <c r="L149" i="8"/>
  <c r="J149" i="8"/>
  <c r="F149" i="8"/>
  <c r="M148" i="8"/>
  <c r="L148" i="8"/>
  <c r="J148" i="8"/>
  <c r="F148" i="8"/>
  <c r="M147" i="8"/>
  <c r="L147" i="8"/>
  <c r="J147" i="8"/>
  <c r="F147" i="8"/>
  <c r="M146" i="8"/>
  <c r="L146" i="8"/>
  <c r="J146" i="8"/>
  <c r="F146" i="8"/>
  <c r="M145" i="8"/>
  <c r="L145" i="8"/>
  <c r="J145" i="8"/>
  <c r="F145" i="8"/>
  <c r="M144" i="8"/>
  <c r="L144" i="8"/>
  <c r="J144" i="8"/>
  <c r="F144" i="8"/>
  <c r="M143" i="8"/>
  <c r="L143" i="8"/>
  <c r="J143" i="8"/>
  <c r="F143" i="8"/>
  <c r="M142" i="8"/>
  <c r="L142" i="8"/>
  <c r="J142" i="8"/>
  <c r="F142" i="8"/>
  <c r="M141" i="8"/>
  <c r="L141" i="8"/>
  <c r="J141" i="8"/>
  <c r="F141" i="8"/>
  <c r="M140" i="8"/>
  <c r="L140" i="8"/>
  <c r="J140" i="8"/>
  <c r="F140" i="8"/>
  <c r="M139" i="8"/>
  <c r="L139" i="8"/>
  <c r="J139" i="8"/>
  <c r="F139" i="8"/>
  <c r="M138" i="8"/>
  <c r="L138" i="8"/>
  <c r="J138" i="8"/>
  <c r="F138" i="8"/>
  <c r="M137" i="8"/>
  <c r="L137" i="8"/>
  <c r="J137" i="8"/>
  <c r="F137" i="8"/>
  <c r="M136" i="8"/>
  <c r="L136" i="8"/>
  <c r="J136" i="8"/>
  <c r="F136" i="8"/>
  <c r="M135" i="8"/>
  <c r="L135" i="8"/>
  <c r="J135" i="8"/>
  <c r="F135" i="8"/>
  <c r="M134" i="8"/>
  <c r="L134" i="8"/>
  <c r="J134" i="8"/>
  <c r="F134" i="8"/>
  <c r="M133" i="8"/>
  <c r="L133" i="8"/>
  <c r="J133" i="8"/>
  <c r="F133" i="8"/>
  <c r="M132" i="8"/>
  <c r="L132" i="8"/>
  <c r="J132" i="8"/>
  <c r="F132" i="8"/>
  <c r="M131" i="8"/>
  <c r="L131" i="8"/>
  <c r="J131" i="8"/>
  <c r="F131" i="8"/>
  <c r="M130" i="8"/>
  <c r="L130" i="8"/>
  <c r="J130" i="8"/>
  <c r="F130" i="8"/>
  <c r="M129" i="8"/>
  <c r="L129" i="8"/>
  <c r="J129" i="8"/>
  <c r="F129" i="8"/>
  <c r="M128" i="8"/>
  <c r="L128" i="8"/>
  <c r="J128" i="8"/>
  <c r="F128" i="8"/>
  <c r="M127" i="8"/>
  <c r="L127" i="8"/>
  <c r="J127" i="8"/>
  <c r="F127" i="8"/>
  <c r="M126" i="8"/>
  <c r="L126" i="8"/>
  <c r="J126" i="8"/>
  <c r="F126" i="8"/>
  <c r="M125" i="8"/>
  <c r="L125" i="8"/>
  <c r="J125" i="8"/>
  <c r="F125" i="8"/>
  <c r="M124" i="8"/>
  <c r="L124" i="8"/>
  <c r="J124" i="8"/>
  <c r="F124" i="8"/>
  <c r="M123" i="8"/>
  <c r="L123" i="8"/>
  <c r="J123" i="8"/>
  <c r="F123" i="8"/>
  <c r="M122" i="8"/>
  <c r="L122" i="8"/>
  <c r="J122" i="8"/>
  <c r="F122" i="8"/>
  <c r="M121" i="8"/>
  <c r="L121" i="8"/>
  <c r="J121" i="8"/>
  <c r="F121" i="8"/>
  <c r="M120" i="8"/>
  <c r="L120" i="8"/>
  <c r="J120" i="8"/>
  <c r="F120" i="8"/>
  <c r="M119" i="8"/>
  <c r="L119" i="8"/>
  <c r="J119" i="8"/>
  <c r="F119" i="8"/>
  <c r="M118" i="8"/>
  <c r="L118" i="8"/>
  <c r="J118" i="8"/>
  <c r="F118" i="8"/>
  <c r="M117" i="8"/>
  <c r="L117" i="8"/>
  <c r="J117" i="8"/>
  <c r="F117" i="8"/>
  <c r="M116" i="8"/>
  <c r="L116" i="8"/>
  <c r="J116" i="8"/>
  <c r="F116" i="8"/>
  <c r="M115" i="8"/>
  <c r="L115" i="8"/>
  <c r="J115" i="8"/>
  <c r="F115" i="8"/>
  <c r="M114" i="8"/>
  <c r="L114" i="8"/>
  <c r="J114" i="8"/>
  <c r="F114" i="8"/>
  <c r="M113" i="8"/>
  <c r="L113" i="8"/>
  <c r="J113" i="8"/>
  <c r="F113" i="8"/>
  <c r="M112" i="8"/>
  <c r="L112" i="8"/>
  <c r="J112" i="8"/>
  <c r="F112" i="8"/>
  <c r="M111" i="8"/>
  <c r="L111" i="8"/>
  <c r="J111" i="8"/>
  <c r="F111" i="8"/>
  <c r="M110" i="8"/>
  <c r="L110" i="8"/>
  <c r="J110" i="8"/>
  <c r="F110" i="8"/>
  <c r="M109" i="8"/>
  <c r="L109" i="8"/>
  <c r="J109" i="8"/>
  <c r="F109" i="8"/>
  <c r="M108" i="8"/>
  <c r="L108" i="8"/>
  <c r="J108" i="8"/>
  <c r="F108" i="8"/>
  <c r="M107" i="8"/>
  <c r="L107" i="8"/>
  <c r="J107" i="8"/>
  <c r="F107" i="8"/>
  <c r="M106" i="8"/>
  <c r="L106" i="8"/>
  <c r="J106" i="8"/>
  <c r="F106" i="8"/>
  <c r="M105" i="8"/>
  <c r="L105" i="8"/>
  <c r="J105" i="8"/>
  <c r="F105" i="8"/>
  <c r="M104" i="8"/>
  <c r="L104" i="8"/>
  <c r="J104" i="8"/>
  <c r="F104" i="8"/>
  <c r="M103" i="8"/>
  <c r="L103" i="8"/>
  <c r="J103" i="8"/>
  <c r="F103" i="8"/>
  <c r="M102" i="8"/>
  <c r="L102" i="8"/>
  <c r="J102" i="8"/>
  <c r="F102" i="8"/>
  <c r="M101" i="8"/>
  <c r="L101" i="8"/>
  <c r="J101" i="8"/>
  <c r="F101" i="8"/>
  <c r="M100" i="8"/>
  <c r="L100" i="8"/>
  <c r="J100" i="8"/>
  <c r="F100" i="8"/>
  <c r="M99" i="8"/>
  <c r="L99" i="8"/>
  <c r="J99" i="8"/>
  <c r="F99" i="8"/>
  <c r="M98" i="8"/>
  <c r="L98" i="8"/>
  <c r="J98" i="8"/>
  <c r="F98" i="8"/>
  <c r="M97" i="8"/>
  <c r="L97" i="8"/>
  <c r="J97" i="8"/>
  <c r="F97" i="8"/>
  <c r="M96" i="8"/>
  <c r="L96" i="8"/>
  <c r="J96" i="8"/>
  <c r="F96" i="8"/>
  <c r="M95" i="8"/>
  <c r="L95" i="8"/>
  <c r="J95" i="8"/>
  <c r="F95" i="8"/>
  <c r="M94" i="8"/>
  <c r="L94" i="8"/>
  <c r="J94" i="8"/>
  <c r="F94" i="8"/>
  <c r="M93" i="8"/>
  <c r="L93" i="8"/>
  <c r="J93" i="8"/>
  <c r="F93" i="8"/>
  <c r="M92" i="8"/>
  <c r="L92" i="8"/>
  <c r="J92" i="8"/>
  <c r="F92" i="8"/>
  <c r="M91" i="8"/>
  <c r="L91" i="8"/>
  <c r="J91" i="8"/>
  <c r="F91" i="8"/>
  <c r="M90" i="8"/>
  <c r="L90" i="8"/>
  <c r="J90" i="8"/>
  <c r="F90" i="8"/>
  <c r="M89" i="8"/>
  <c r="L89" i="8"/>
  <c r="J89" i="8"/>
  <c r="F89" i="8"/>
  <c r="M88" i="8"/>
  <c r="L88" i="8"/>
  <c r="J88" i="8"/>
  <c r="F88" i="8"/>
  <c r="M87" i="8"/>
  <c r="L87" i="8"/>
  <c r="J87" i="8"/>
  <c r="F87" i="8"/>
  <c r="M86" i="8"/>
  <c r="L86" i="8"/>
  <c r="J86" i="8"/>
  <c r="F86" i="8"/>
  <c r="M85" i="8"/>
  <c r="L85" i="8"/>
  <c r="J85" i="8"/>
  <c r="F85" i="8"/>
  <c r="M84" i="8"/>
  <c r="L84" i="8"/>
  <c r="J84" i="8"/>
  <c r="F84" i="8"/>
  <c r="M83" i="8"/>
  <c r="L83" i="8"/>
  <c r="J83" i="8"/>
  <c r="F83" i="8"/>
  <c r="M82" i="8"/>
  <c r="L82" i="8"/>
  <c r="J82" i="8"/>
  <c r="F82" i="8"/>
  <c r="M81" i="8"/>
  <c r="L81" i="8"/>
  <c r="J81" i="8"/>
  <c r="F81" i="8"/>
  <c r="M80" i="8"/>
  <c r="L80" i="8"/>
  <c r="J80" i="8"/>
  <c r="F80" i="8"/>
  <c r="M79" i="8"/>
  <c r="L79" i="8"/>
  <c r="J79" i="8"/>
  <c r="F79" i="8"/>
  <c r="M78" i="8"/>
  <c r="L78" i="8"/>
  <c r="J78" i="8"/>
  <c r="F78" i="8"/>
  <c r="M77" i="8"/>
  <c r="L77" i="8"/>
  <c r="J77" i="8"/>
  <c r="F77" i="8"/>
  <c r="M76" i="8"/>
  <c r="L76" i="8"/>
  <c r="J76" i="8"/>
  <c r="F76" i="8"/>
  <c r="M75" i="8"/>
  <c r="L75" i="8"/>
  <c r="J75" i="8"/>
  <c r="F75" i="8"/>
  <c r="M74" i="8"/>
  <c r="L74" i="8"/>
  <c r="J74" i="8"/>
  <c r="F74" i="8"/>
  <c r="M73" i="8"/>
  <c r="L73" i="8"/>
  <c r="J73" i="8"/>
  <c r="F73" i="8"/>
  <c r="M72" i="8"/>
  <c r="L72" i="8"/>
  <c r="J72" i="8"/>
  <c r="F72" i="8"/>
  <c r="M71" i="8"/>
  <c r="L71" i="8"/>
  <c r="J71" i="8"/>
  <c r="F71" i="8"/>
  <c r="M70" i="8"/>
  <c r="L70" i="8"/>
  <c r="J70" i="8"/>
  <c r="F70" i="8"/>
  <c r="M69" i="8"/>
  <c r="L69" i="8"/>
  <c r="J69" i="8"/>
  <c r="F69" i="8"/>
  <c r="M68" i="8"/>
  <c r="L68" i="8"/>
  <c r="J68" i="8"/>
  <c r="F68" i="8"/>
  <c r="M67" i="8"/>
  <c r="L67" i="8"/>
  <c r="J67" i="8"/>
  <c r="F67" i="8"/>
  <c r="M66" i="8"/>
  <c r="L66" i="8"/>
  <c r="J66" i="8"/>
  <c r="F66" i="8"/>
  <c r="M65" i="8"/>
  <c r="L65" i="8"/>
  <c r="J65" i="8"/>
  <c r="F65" i="8"/>
  <c r="M64" i="8"/>
  <c r="L64" i="8"/>
  <c r="J64" i="8"/>
  <c r="F64" i="8"/>
  <c r="M63" i="8"/>
  <c r="L63" i="8"/>
  <c r="J63" i="8"/>
  <c r="F63" i="8"/>
  <c r="M62" i="8"/>
  <c r="L62" i="8"/>
  <c r="J62" i="8"/>
  <c r="F62" i="8"/>
  <c r="M61" i="8"/>
  <c r="L61" i="8"/>
  <c r="J61" i="8"/>
  <c r="F61" i="8"/>
  <c r="M60" i="8"/>
  <c r="L60" i="8"/>
  <c r="J60" i="8"/>
  <c r="F60" i="8"/>
  <c r="M59" i="8"/>
  <c r="L59" i="8"/>
  <c r="J59" i="8"/>
  <c r="F59" i="8"/>
  <c r="M58" i="8"/>
  <c r="L58" i="8"/>
  <c r="J58" i="8"/>
  <c r="F58" i="8"/>
  <c r="M57" i="8"/>
  <c r="L57" i="8"/>
  <c r="J57" i="8"/>
  <c r="F57" i="8"/>
  <c r="M56" i="8"/>
  <c r="L56" i="8"/>
  <c r="J56" i="8"/>
  <c r="F56" i="8"/>
  <c r="M55" i="8"/>
  <c r="L55" i="8"/>
  <c r="J55" i="8"/>
  <c r="F55" i="8"/>
  <c r="M54" i="8"/>
  <c r="L54" i="8"/>
  <c r="J54" i="8"/>
  <c r="F54" i="8"/>
  <c r="M53" i="8"/>
  <c r="L53" i="8"/>
  <c r="J53" i="8"/>
  <c r="F53" i="8"/>
  <c r="M52" i="8"/>
  <c r="L52" i="8"/>
  <c r="J52" i="8"/>
  <c r="F52" i="8"/>
  <c r="M51" i="8"/>
  <c r="L51" i="8"/>
  <c r="J51" i="8"/>
  <c r="F51" i="8"/>
  <c r="M50" i="8"/>
  <c r="L50" i="8"/>
  <c r="J50" i="8"/>
  <c r="F50" i="8"/>
  <c r="M49" i="8"/>
  <c r="L49" i="8"/>
  <c r="J49" i="8"/>
  <c r="F49" i="8"/>
  <c r="M48" i="8"/>
  <c r="L48" i="8"/>
  <c r="J48" i="8"/>
  <c r="F48" i="8"/>
  <c r="M47" i="8"/>
  <c r="L47" i="8"/>
  <c r="J47" i="8"/>
  <c r="F47" i="8"/>
  <c r="M46" i="8"/>
  <c r="L46" i="8"/>
  <c r="J46" i="8"/>
  <c r="F46" i="8"/>
  <c r="M45" i="8"/>
  <c r="L45" i="8"/>
  <c r="J45" i="8"/>
  <c r="F45" i="8"/>
  <c r="M44" i="8"/>
  <c r="L44" i="8"/>
  <c r="J44" i="8"/>
  <c r="F44" i="8"/>
  <c r="M43" i="8"/>
  <c r="L43" i="8"/>
  <c r="J43" i="8"/>
  <c r="F43" i="8"/>
  <c r="M42" i="8"/>
  <c r="L42" i="8"/>
  <c r="J42" i="8"/>
  <c r="F42" i="8"/>
  <c r="M41" i="8"/>
  <c r="L41" i="8"/>
  <c r="J41" i="8"/>
  <c r="F41" i="8"/>
  <c r="M40" i="8"/>
  <c r="L40" i="8"/>
  <c r="J40" i="8"/>
  <c r="F40" i="8"/>
  <c r="M39" i="8"/>
  <c r="L39" i="8"/>
  <c r="J39" i="8"/>
  <c r="F39" i="8"/>
  <c r="M38" i="8"/>
  <c r="L38" i="8"/>
  <c r="J38" i="8"/>
  <c r="F38" i="8"/>
  <c r="M37" i="8"/>
  <c r="L37" i="8"/>
  <c r="J37" i="8"/>
  <c r="F37" i="8"/>
  <c r="M36" i="8"/>
  <c r="L36" i="8"/>
  <c r="J36" i="8"/>
  <c r="F36" i="8"/>
  <c r="M35" i="8"/>
  <c r="L35" i="8"/>
  <c r="J35" i="8"/>
  <c r="F35" i="8"/>
  <c r="M34" i="8"/>
  <c r="L34" i="8"/>
  <c r="J34" i="8"/>
  <c r="F34" i="8"/>
  <c r="M33" i="8"/>
  <c r="L33" i="8"/>
  <c r="J33" i="8"/>
  <c r="F33" i="8"/>
  <c r="M32" i="8"/>
  <c r="L32" i="8"/>
  <c r="J32" i="8"/>
  <c r="F32" i="8"/>
  <c r="M31" i="8"/>
  <c r="L31" i="8"/>
  <c r="J31" i="8"/>
  <c r="F31" i="8"/>
  <c r="M30" i="8"/>
  <c r="L30" i="8"/>
  <c r="J30" i="8"/>
  <c r="F30" i="8"/>
  <c r="M29" i="8"/>
  <c r="L29" i="8"/>
  <c r="J29" i="8"/>
  <c r="F29" i="8"/>
  <c r="M28" i="8"/>
  <c r="L28" i="8"/>
  <c r="J28" i="8"/>
  <c r="F28" i="8"/>
  <c r="M27" i="8"/>
  <c r="L27" i="8"/>
  <c r="J27" i="8"/>
  <c r="F27" i="8"/>
  <c r="M26" i="8"/>
  <c r="L26" i="8"/>
  <c r="J26" i="8"/>
  <c r="F26" i="8"/>
  <c r="M25" i="8"/>
  <c r="L25" i="8"/>
  <c r="J25" i="8"/>
  <c r="F25" i="8"/>
  <c r="M24" i="8"/>
  <c r="L24" i="8"/>
  <c r="J24" i="8"/>
  <c r="F24" i="8"/>
  <c r="M23" i="8"/>
  <c r="L23" i="8"/>
  <c r="J23" i="8"/>
  <c r="F23" i="8"/>
  <c r="M22" i="8"/>
  <c r="L22" i="8"/>
  <c r="J22" i="8"/>
  <c r="F22" i="8"/>
  <c r="M21" i="8"/>
  <c r="L21" i="8"/>
  <c r="J21" i="8"/>
  <c r="F21" i="8"/>
  <c r="M20" i="8"/>
  <c r="L20" i="8"/>
  <c r="J20" i="8"/>
  <c r="F20" i="8"/>
  <c r="M19" i="8"/>
  <c r="L19" i="8"/>
  <c r="J19" i="8"/>
  <c r="F19" i="8"/>
  <c r="M18" i="8"/>
  <c r="L18" i="8"/>
  <c r="J18" i="8"/>
  <c r="F18" i="8"/>
  <c r="M17" i="8"/>
  <c r="L17" i="8"/>
  <c r="J17" i="8"/>
  <c r="F17" i="8"/>
  <c r="M16" i="8"/>
  <c r="L16" i="8"/>
  <c r="J16" i="8"/>
  <c r="F16" i="8"/>
  <c r="M15" i="8"/>
  <c r="L15" i="8"/>
  <c r="J15" i="8"/>
  <c r="F15" i="8"/>
  <c r="M14" i="8"/>
  <c r="L14" i="8"/>
  <c r="J14" i="8"/>
  <c r="I14" i="8"/>
  <c r="H14" i="8"/>
  <c r="F14" i="8"/>
  <c r="E14" i="8"/>
  <c r="D14" i="8"/>
  <c r="C14" i="8"/>
  <c r="M13" i="8"/>
  <c r="L13" i="8"/>
  <c r="J13" i="8"/>
  <c r="I13" i="8"/>
  <c r="H13" i="8"/>
  <c r="F13" i="8"/>
  <c r="E13" i="8"/>
  <c r="D13" i="8"/>
  <c r="C13" i="8"/>
  <c r="G49" i="7"/>
  <c r="M49" i="7" s="1"/>
  <c r="L48" i="7"/>
  <c r="M48" i="7" s="1"/>
  <c r="G48" i="7"/>
  <c r="L47" i="7"/>
  <c r="M47" i="7" s="1"/>
  <c r="G47" i="7"/>
  <c r="L46" i="7"/>
  <c r="M46" i="7" s="1"/>
  <c r="G46" i="7"/>
  <c r="L45" i="7"/>
  <c r="M45" i="7" s="1"/>
  <c r="G45" i="7"/>
  <c r="L44" i="7"/>
  <c r="M44" i="7" s="1"/>
  <c r="G44" i="7"/>
  <c r="L43" i="7"/>
  <c r="G43" i="7"/>
  <c r="L42" i="7"/>
  <c r="M42" i="7" s="1"/>
  <c r="G42" i="7"/>
  <c r="L41" i="7"/>
  <c r="M41" i="7" s="1"/>
  <c r="G41" i="7"/>
  <c r="L40" i="7"/>
  <c r="M40" i="7" s="1"/>
  <c r="G40" i="7"/>
  <c r="L39" i="7"/>
  <c r="M39" i="7" s="1"/>
  <c r="G39" i="7"/>
  <c r="L38" i="7"/>
  <c r="M38" i="7" s="1"/>
  <c r="G38" i="7"/>
  <c r="L37" i="7"/>
  <c r="G37" i="7"/>
  <c r="L36" i="7"/>
  <c r="M36" i="7" s="1"/>
  <c r="G36" i="7"/>
  <c r="L35" i="7"/>
  <c r="M35" i="7" s="1"/>
  <c r="G35" i="7"/>
  <c r="L34" i="7"/>
  <c r="M34" i="7" s="1"/>
  <c r="G34" i="7"/>
  <c r="L33" i="7"/>
  <c r="M33" i="7" s="1"/>
  <c r="G33" i="7"/>
  <c r="L32" i="7"/>
  <c r="M32" i="7" s="1"/>
  <c r="G32" i="7"/>
  <c r="L31" i="7"/>
  <c r="G31" i="7"/>
  <c r="L30" i="7"/>
  <c r="M30" i="7" s="1"/>
  <c r="G30" i="7"/>
  <c r="L29" i="7"/>
  <c r="M29" i="7" s="1"/>
  <c r="G29" i="7"/>
  <c r="L28" i="7"/>
  <c r="M28" i="7" s="1"/>
  <c r="G28" i="7"/>
  <c r="L27" i="7"/>
  <c r="M27" i="7" s="1"/>
  <c r="G27" i="7"/>
  <c r="L26" i="7"/>
  <c r="M26" i="7" s="1"/>
  <c r="G26" i="7"/>
  <c r="L25" i="7"/>
  <c r="G25" i="7"/>
  <c r="L24" i="7"/>
  <c r="M24" i="7" s="1"/>
  <c r="G24" i="7"/>
  <c r="L23" i="7"/>
  <c r="M23" i="7" s="1"/>
  <c r="G23" i="7"/>
  <c r="L22" i="7"/>
  <c r="M22" i="7" s="1"/>
  <c r="G22" i="7"/>
  <c r="L21" i="7"/>
  <c r="M21" i="7" s="1"/>
  <c r="G21" i="7"/>
  <c r="L20" i="7"/>
  <c r="M20" i="7" s="1"/>
  <c r="G20" i="7"/>
  <c r="L19" i="7"/>
  <c r="G19" i="7"/>
  <c r="L18" i="7"/>
  <c r="M18" i="7" s="1"/>
  <c r="G18" i="7"/>
  <c r="L17" i="7"/>
  <c r="M17" i="7" s="1"/>
  <c r="G17" i="7"/>
  <c r="L16" i="7"/>
  <c r="M16" i="7" s="1"/>
  <c r="G16" i="7"/>
  <c r="K15" i="7"/>
  <c r="J15" i="7"/>
  <c r="I15" i="7"/>
  <c r="F15" i="7"/>
  <c r="E15" i="7"/>
  <c r="D15" i="7"/>
  <c r="N277" i="6"/>
  <c r="H277" i="6"/>
  <c r="O277" i="6" s="1"/>
  <c r="N276" i="6"/>
  <c r="H276" i="6"/>
  <c r="O276" i="6" s="1"/>
  <c r="N275" i="6"/>
  <c r="H275" i="6"/>
  <c r="N274" i="6"/>
  <c r="H274" i="6"/>
  <c r="N273" i="6"/>
  <c r="H273" i="6"/>
  <c r="N272" i="6"/>
  <c r="H272" i="6"/>
  <c r="N271" i="6"/>
  <c r="H271" i="6"/>
  <c r="O271" i="6" s="1"/>
  <c r="N270" i="6"/>
  <c r="H270" i="6"/>
  <c r="O270" i="6" s="1"/>
  <c r="N269" i="6"/>
  <c r="H269" i="6"/>
  <c r="N268" i="6"/>
  <c r="H268" i="6"/>
  <c r="N267" i="6"/>
  <c r="H267" i="6"/>
  <c r="N266" i="6"/>
  <c r="H266" i="6"/>
  <c r="N265" i="6"/>
  <c r="H265" i="6"/>
  <c r="O265" i="6" s="1"/>
  <c r="N264" i="6"/>
  <c r="H264" i="6"/>
  <c r="O264" i="6" s="1"/>
  <c r="N263" i="6"/>
  <c r="H263" i="6"/>
  <c r="N262" i="6"/>
  <c r="H262" i="6"/>
  <c r="N261" i="6"/>
  <c r="H261" i="6"/>
  <c r="N260" i="6"/>
  <c r="H260" i="6"/>
  <c r="O260" i="6" s="1"/>
  <c r="N259" i="6"/>
  <c r="H259" i="6"/>
  <c r="O259" i="6" s="1"/>
  <c r="N258" i="6"/>
  <c r="H258" i="6"/>
  <c r="O258" i="6" s="1"/>
  <c r="N257" i="6"/>
  <c r="H257" i="6"/>
  <c r="N256" i="6"/>
  <c r="H256" i="6"/>
  <c r="N255" i="6"/>
  <c r="H255" i="6"/>
  <c r="N254" i="6"/>
  <c r="H254" i="6"/>
  <c r="O254" i="6" s="1"/>
  <c r="N253" i="6"/>
  <c r="H253" i="6"/>
  <c r="O253" i="6" s="1"/>
  <c r="N252" i="6"/>
  <c r="H252" i="6"/>
  <c r="O252" i="6" s="1"/>
  <c r="N251" i="6"/>
  <c r="H251" i="6"/>
  <c r="N250" i="6"/>
  <c r="H250" i="6"/>
  <c r="N249" i="6"/>
  <c r="H249" i="6"/>
  <c r="N248" i="6"/>
  <c r="H248" i="6"/>
  <c r="O248" i="6" s="1"/>
  <c r="N247" i="6"/>
  <c r="H247" i="6"/>
  <c r="O247" i="6" s="1"/>
  <c r="N246" i="6"/>
  <c r="H246" i="6"/>
  <c r="O246" i="6" s="1"/>
  <c r="N245" i="6"/>
  <c r="H245" i="6"/>
  <c r="N244" i="6"/>
  <c r="H244" i="6"/>
  <c r="N243" i="6"/>
  <c r="H243" i="6"/>
  <c r="N242" i="6"/>
  <c r="H242" i="6"/>
  <c r="O242" i="6" s="1"/>
  <c r="N241" i="6"/>
  <c r="H241" i="6"/>
  <c r="O241" i="6" s="1"/>
  <c r="N240" i="6"/>
  <c r="H240" i="6"/>
  <c r="O240" i="6" s="1"/>
  <c r="N239" i="6"/>
  <c r="H239" i="6"/>
  <c r="N238" i="6"/>
  <c r="H238" i="6"/>
  <c r="N237" i="6"/>
  <c r="H237" i="6"/>
  <c r="N236" i="6"/>
  <c r="H236" i="6"/>
  <c r="O236" i="6" s="1"/>
  <c r="N235" i="6"/>
  <c r="H235" i="6"/>
  <c r="O235" i="6" s="1"/>
  <c r="N234" i="6"/>
  <c r="H234" i="6"/>
  <c r="O234" i="6" s="1"/>
  <c r="N233" i="6"/>
  <c r="H233" i="6"/>
  <c r="N232" i="6"/>
  <c r="H232" i="6"/>
  <c r="N231" i="6"/>
  <c r="H231" i="6"/>
  <c r="N230" i="6"/>
  <c r="H230" i="6"/>
  <c r="O230" i="6" s="1"/>
  <c r="N229" i="6"/>
  <c r="H229" i="6"/>
  <c r="O229" i="6" s="1"/>
  <c r="N228" i="6"/>
  <c r="H228" i="6"/>
  <c r="O228" i="6" s="1"/>
  <c r="N227" i="6"/>
  <c r="H227" i="6"/>
  <c r="N226" i="6"/>
  <c r="H226" i="6"/>
  <c r="N225" i="6"/>
  <c r="H225" i="6"/>
  <c r="N224" i="6"/>
  <c r="H224" i="6"/>
  <c r="O224" i="6" s="1"/>
  <c r="N223" i="6"/>
  <c r="H223" i="6"/>
  <c r="O223" i="6" s="1"/>
  <c r="N222" i="6"/>
  <c r="H222" i="6"/>
  <c r="O222" i="6" s="1"/>
  <c r="N221" i="6"/>
  <c r="H221" i="6"/>
  <c r="N220" i="6"/>
  <c r="H220" i="6"/>
  <c r="N219" i="6"/>
  <c r="H219" i="6"/>
  <c r="N218" i="6"/>
  <c r="H218" i="6"/>
  <c r="O218" i="6" s="1"/>
  <c r="N217" i="6"/>
  <c r="H217" i="6"/>
  <c r="O217" i="6" s="1"/>
  <c r="N216" i="6"/>
  <c r="H216" i="6"/>
  <c r="O216" i="6" s="1"/>
  <c r="N215" i="6"/>
  <c r="H215" i="6"/>
  <c r="N214" i="6"/>
  <c r="H214" i="6"/>
  <c r="N213" i="6"/>
  <c r="H213" i="6"/>
  <c r="N212" i="6"/>
  <c r="H212" i="6"/>
  <c r="O212" i="6" s="1"/>
  <c r="N211" i="6"/>
  <c r="H211" i="6"/>
  <c r="O211" i="6" s="1"/>
  <c r="N210" i="6"/>
  <c r="H210" i="6"/>
  <c r="N209" i="6"/>
  <c r="H209" i="6"/>
  <c r="N208" i="6"/>
  <c r="H208" i="6"/>
  <c r="N207" i="6"/>
  <c r="H207" i="6"/>
  <c r="N206" i="6"/>
  <c r="H206" i="6"/>
  <c r="N205" i="6"/>
  <c r="H205" i="6"/>
  <c r="O205" i="6" s="1"/>
  <c r="N204" i="6"/>
  <c r="H204" i="6"/>
  <c r="O204" i="6" s="1"/>
  <c r="N203" i="6"/>
  <c r="H203" i="6"/>
  <c r="N202" i="6"/>
  <c r="H202" i="6"/>
  <c r="N201" i="6"/>
  <c r="H201" i="6"/>
  <c r="N200" i="6"/>
  <c r="H200" i="6"/>
  <c r="O200" i="6" s="1"/>
  <c r="N199" i="6"/>
  <c r="H199" i="6"/>
  <c r="O199" i="6" s="1"/>
  <c r="N198" i="6"/>
  <c r="H198" i="6"/>
  <c r="N197" i="6"/>
  <c r="H197" i="6"/>
  <c r="N196" i="6"/>
  <c r="H196" i="6"/>
  <c r="N195" i="6"/>
  <c r="H195" i="6"/>
  <c r="N194" i="6"/>
  <c r="H194" i="6"/>
  <c r="N193" i="6"/>
  <c r="H193" i="6"/>
  <c r="O193" i="6" s="1"/>
  <c r="N192" i="6"/>
  <c r="H192" i="6"/>
  <c r="O192" i="6" s="1"/>
  <c r="N191" i="6"/>
  <c r="H191" i="6"/>
  <c r="N190" i="6"/>
  <c r="H190" i="6"/>
  <c r="N189" i="6"/>
  <c r="H189" i="6"/>
  <c r="N188" i="6"/>
  <c r="H188" i="6"/>
  <c r="O188" i="6" s="1"/>
  <c r="N187" i="6"/>
  <c r="H187" i="6"/>
  <c r="O187" i="6" s="1"/>
  <c r="N186" i="6"/>
  <c r="O186" i="6" s="1"/>
  <c r="H186" i="6"/>
  <c r="N185" i="6"/>
  <c r="H185" i="6"/>
  <c r="N184" i="6"/>
  <c r="H184" i="6"/>
  <c r="O184" i="6" s="1"/>
  <c r="N183" i="6"/>
  <c r="H183" i="6"/>
  <c r="N182" i="6"/>
  <c r="H182" i="6"/>
  <c r="N181" i="6"/>
  <c r="H181" i="6"/>
  <c r="O181" i="6" s="1"/>
  <c r="N180" i="6"/>
  <c r="H180" i="6"/>
  <c r="N179" i="6"/>
  <c r="H179" i="6"/>
  <c r="N178" i="6"/>
  <c r="H178" i="6"/>
  <c r="O178" i="6" s="1"/>
  <c r="N177" i="6"/>
  <c r="H177" i="6"/>
  <c r="N176" i="6"/>
  <c r="H176" i="6"/>
  <c r="N175" i="6"/>
  <c r="H175" i="6"/>
  <c r="O175" i="6" s="1"/>
  <c r="N174" i="6"/>
  <c r="H174" i="6"/>
  <c r="N173" i="6"/>
  <c r="H173" i="6"/>
  <c r="N172" i="6"/>
  <c r="H172" i="6"/>
  <c r="O172" i="6" s="1"/>
  <c r="N171" i="6"/>
  <c r="H171" i="6"/>
  <c r="N170" i="6"/>
  <c r="H170" i="6"/>
  <c r="N169" i="6"/>
  <c r="H169" i="6"/>
  <c r="O169" i="6" s="1"/>
  <c r="N168" i="6"/>
  <c r="H168" i="6"/>
  <c r="N167" i="6"/>
  <c r="H167" i="6"/>
  <c r="N166" i="6"/>
  <c r="H166" i="6"/>
  <c r="O166" i="6" s="1"/>
  <c r="N165" i="6"/>
  <c r="H165" i="6"/>
  <c r="N164" i="6"/>
  <c r="H164" i="6"/>
  <c r="N163" i="6"/>
  <c r="H163" i="6"/>
  <c r="O163" i="6" s="1"/>
  <c r="N162" i="6"/>
  <c r="H162" i="6"/>
  <c r="N161" i="6"/>
  <c r="H161" i="6"/>
  <c r="N160" i="6"/>
  <c r="H160" i="6"/>
  <c r="O160" i="6" s="1"/>
  <c r="N159" i="6"/>
  <c r="H159" i="6"/>
  <c r="N158" i="6"/>
  <c r="H158" i="6"/>
  <c r="N157" i="6"/>
  <c r="H157" i="6"/>
  <c r="O157" i="6" s="1"/>
  <c r="N156" i="6"/>
  <c r="H156" i="6"/>
  <c r="N155" i="6"/>
  <c r="H155" i="6"/>
  <c r="N154" i="6"/>
  <c r="H154" i="6"/>
  <c r="O154" i="6" s="1"/>
  <c r="N153" i="6"/>
  <c r="H153" i="6"/>
  <c r="N152" i="6"/>
  <c r="H152" i="6"/>
  <c r="N151" i="6"/>
  <c r="H151" i="6"/>
  <c r="O151" i="6" s="1"/>
  <c r="N150" i="6"/>
  <c r="H150" i="6"/>
  <c r="N149" i="6"/>
  <c r="H149" i="6"/>
  <c r="N148" i="6"/>
  <c r="H148" i="6"/>
  <c r="O148" i="6" s="1"/>
  <c r="N147" i="6"/>
  <c r="H147" i="6"/>
  <c r="N146" i="6"/>
  <c r="H146" i="6"/>
  <c r="N145" i="6"/>
  <c r="H145" i="6"/>
  <c r="O145" i="6" s="1"/>
  <c r="N144" i="6"/>
  <c r="H144" i="6"/>
  <c r="N143" i="6"/>
  <c r="H143" i="6"/>
  <c r="N142" i="6"/>
  <c r="H142" i="6"/>
  <c r="O142" i="6" s="1"/>
  <c r="N141" i="6"/>
  <c r="H141" i="6"/>
  <c r="N140" i="6"/>
  <c r="H140" i="6"/>
  <c r="N139" i="6"/>
  <c r="H139" i="6"/>
  <c r="O139" i="6" s="1"/>
  <c r="N138" i="6"/>
  <c r="H138" i="6"/>
  <c r="N137" i="6"/>
  <c r="H137" i="6"/>
  <c r="N136" i="6"/>
  <c r="H136" i="6"/>
  <c r="O136" i="6" s="1"/>
  <c r="N135" i="6"/>
  <c r="H135" i="6"/>
  <c r="N134" i="6"/>
  <c r="H134" i="6"/>
  <c r="N133" i="6"/>
  <c r="H133" i="6"/>
  <c r="O133" i="6" s="1"/>
  <c r="N132" i="6"/>
  <c r="H132" i="6"/>
  <c r="N131" i="6"/>
  <c r="H131" i="6"/>
  <c r="N130" i="6"/>
  <c r="H130" i="6"/>
  <c r="O130" i="6" s="1"/>
  <c r="N129" i="6"/>
  <c r="H129" i="6"/>
  <c r="N128" i="6"/>
  <c r="H128" i="6"/>
  <c r="N127" i="6"/>
  <c r="H127" i="6"/>
  <c r="O127" i="6" s="1"/>
  <c r="N126" i="6"/>
  <c r="H126" i="6"/>
  <c r="N125" i="6"/>
  <c r="H125" i="6"/>
  <c r="N124" i="6"/>
  <c r="H124" i="6"/>
  <c r="O124" i="6" s="1"/>
  <c r="N123" i="6"/>
  <c r="H123" i="6"/>
  <c r="N122" i="6"/>
  <c r="H122" i="6"/>
  <c r="N121" i="6"/>
  <c r="H121" i="6"/>
  <c r="O121" i="6" s="1"/>
  <c r="N120" i="6"/>
  <c r="H120" i="6"/>
  <c r="N119" i="6"/>
  <c r="H119" i="6"/>
  <c r="N118" i="6"/>
  <c r="H118" i="6"/>
  <c r="N117" i="6"/>
  <c r="H117" i="6"/>
  <c r="N116" i="6"/>
  <c r="H116" i="6"/>
  <c r="N115" i="6"/>
  <c r="H115" i="6"/>
  <c r="O115" i="6" s="1"/>
  <c r="N114" i="6"/>
  <c r="H114" i="6"/>
  <c r="N113" i="6"/>
  <c r="H113" i="6"/>
  <c r="N112" i="6"/>
  <c r="H112" i="6"/>
  <c r="O112" i="6" s="1"/>
  <c r="N111" i="6"/>
  <c r="H111" i="6"/>
  <c r="N110" i="6"/>
  <c r="O110" i="6" s="1"/>
  <c r="H110" i="6"/>
  <c r="N109" i="6"/>
  <c r="H109" i="6"/>
  <c r="O109" i="6" s="1"/>
  <c r="N108" i="6"/>
  <c r="H108" i="6"/>
  <c r="N107" i="6"/>
  <c r="H107" i="6"/>
  <c r="N106" i="6"/>
  <c r="O106" i="6" s="1"/>
  <c r="H106" i="6"/>
  <c r="N105" i="6"/>
  <c r="H105" i="6"/>
  <c r="O105" i="6" s="1"/>
  <c r="N104" i="6"/>
  <c r="H104" i="6"/>
  <c r="O104" i="6" s="1"/>
  <c r="N103" i="6"/>
  <c r="H103" i="6"/>
  <c r="O103" i="6" s="1"/>
  <c r="N102" i="6"/>
  <c r="O102" i="6" s="1"/>
  <c r="H102" i="6"/>
  <c r="N101" i="6"/>
  <c r="H101" i="6"/>
  <c r="N100" i="6"/>
  <c r="H100" i="6"/>
  <c r="N99" i="6"/>
  <c r="H99" i="6"/>
  <c r="O99" i="6" s="1"/>
  <c r="N98" i="6"/>
  <c r="H98" i="6"/>
  <c r="O98" i="6" s="1"/>
  <c r="N97" i="6"/>
  <c r="H97" i="6"/>
  <c r="O97" i="6" s="1"/>
  <c r="N96" i="6"/>
  <c r="H96" i="6"/>
  <c r="N95" i="6"/>
  <c r="H95" i="6"/>
  <c r="N94" i="6"/>
  <c r="O94" i="6" s="1"/>
  <c r="H94" i="6"/>
  <c r="N93" i="6"/>
  <c r="H93" i="6"/>
  <c r="O93" i="6" s="1"/>
  <c r="N92" i="6"/>
  <c r="H92" i="6"/>
  <c r="O92" i="6" s="1"/>
  <c r="N91" i="6"/>
  <c r="H91" i="6"/>
  <c r="O91" i="6" s="1"/>
  <c r="O90" i="6"/>
  <c r="N90" i="6"/>
  <c r="H90" i="6"/>
  <c r="N89" i="6"/>
  <c r="H89" i="6"/>
  <c r="O89" i="6" s="1"/>
  <c r="N88" i="6"/>
  <c r="H88" i="6"/>
  <c r="N87" i="6"/>
  <c r="H87" i="6"/>
  <c r="N86" i="6"/>
  <c r="H86" i="6"/>
  <c r="N85" i="6"/>
  <c r="H85" i="6"/>
  <c r="N84" i="6"/>
  <c r="H84" i="6"/>
  <c r="N83" i="6"/>
  <c r="H83" i="6"/>
  <c r="O83" i="6" s="1"/>
  <c r="N82" i="6"/>
  <c r="H82" i="6"/>
  <c r="N81" i="6"/>
  <c r="H81" i="6"/>
  <c r="N80" i="6"/>
  <c r="H80" i="6"/>
  <c r="O80" i="6" s="1"/>
  <c r="N79" i="6"/>
  <c r="H79" i="6"/>
  <c r="N78" i="6"/>
  <c r="O78" i="6" s="1"/>
  <c r="H78" i="6"/>
  <c r="N77" i="6"/>
  <c r="H77" i="6"/>
  <c r="O77" i="6" s="1"/>
  <c r="N76" i="6"/>
  <c r="H76" i="6"/>
  <c r="N75" i="6"/>
  <c r="H75" i="6"/>
  <c r="N74" i="6"/>
  <c r="H74" i="6"/>
  <c r="O74" i="6" s="1"/>
  <c r="N73" i="6"/>
  <c r="H73" i="6"/>
  <c r="N72" i="6"/>
  <c r="H72" i="6"/>
  <c r="N71" i="6"/>
  <c r="H71" i="6"/>
  <c r="N70" i="6"/>
  <c r="H70" i="6"/>
  <c r="N69" i="6"/>
  <c r="H69" i="6"/>
  <c r="O69" i="6" s="1"/>
  <c r="N68" i="6"/>
  <c r="H68" i="6"/>
  <c r="O68" i="6" s="1"/>
  <c r="N67" i="6"/>
  <c r="H67" i="6"/>
  <c r="N66" i="6"/>
  <c r="H66" i="6"/>
  <c r="N65" i="6"/>
  <c r="H65" i="6"/>
  <c r="N64" i="6"/>
  <c r="H64" i="6"/>
  <c r="O64" i="6" s="1"/>
  <c r="N63" i="6"/>
  <c r="H63" i="6"/>
  <c r="O63" i="6" s="1"/>
  <c r="N62" i="6"/>
  <c r="H62" i="6"/>
  <c r="N61" i="6"/>
  <c r="H61" i="6"/>
  <c r="N60" i="6"/>
  <c r="H60" i="6"/>
  <c r="N59" i="6"/>
  <c r="H59" i="6"/>
  <c r="N58" i="6"/>
  <c r="H58" i="6"/>
  <c r="O58" i="6" s="1"/>
  <c r="N57" i="6"/>
  <c r="H57" i="6"/>
  <c r="O57" i="6" s="1"/>
  <c r="N56" i="6"/>
  <c r="H56" i="6"/>
  <c r="N55" i="6"/>
  <c r="H55" i="6"/>
  <c r="N54" i="6"/>
  <c r="H54" i="6"/>
  <c r="N53" i="6"/>
  <c r="H53" i="6"/>
  <c r="N52" i="6"/>
  <c r="H52" i="6"/>
  <c r="O52" i="6" s="1"/>
  <c r="N51" i="6"/>
  <c r="H51" i="6"/>
  <c r="O51" i="6" s="1"/>
  <c r="N50" i="6"/>
  <c r="H50" i="6"/>
  <c r="N49" i="6"/>
  <c r="H49" i="6"/>
  <c r="O48" i="6"/>
  <c r="N48" i="6"/>
  <c r="H48" i="6"/>
  <c r="N47" i="6"/>
  <c r="H47" i="6"/>
  <c r="N46" i="6"/>
  <c r="H46" i="6"/>
  <c r="O46" i="6" s="1"/>
  <c r="N45" i="6"/>
  <c r="H45" i="6"/>
  <c r="O44" i="6"/>
  <c r="N44" i="6"/>
  <c r="H44" i="6"/>
  <c r="N43" i="6"/>
  <c r="H43" i="6"/>
  <c r="N42" i="6"/>
  <c r="H42" i="6"/>
  <c r="N41" i="6"/>
  <c r="H41" i="6"/>
  <c r="O41" i="6" s="1"/>
  <c r="N40" i="6"/>
  <c r="H40" i="6"/>
  <c r="O40" i="6" s="1"/>
  <c r="N39" i="6"/>
  <c r="H39" i="6"/>
  <c r="N38" i="6"/>
  <c r="H38" i="6"/>
  <c r="O38" i="6" s="1"/>
  <c r="N37" i="6"/>
  <c r="H37" i="6"/>
  <c r="N36" i="6"/>
  <c r="H36" i="6"/>
  <c r="O36" i="6" s="1"/>
  <c r="N35" i="6"/>
  <c r="H35" i="6"/>
  <c r="O35" i="6" s="1"/>
  <c r="N34" i="6"/>
  <c r="O34" i="6" s="1"/>
  <c r="H34" i="6"/>
  <c r="N33" i="6"/>
  <c r="H33" i="6"/>
  <c r="O32" i="6"/>
  <c r="N32" i="6"/>
  <c r="H32" i="6"/>
  <c r="N31" i="6"/>
  <c r="H31" i="6"/>
  <c r="N30" i="6"/>
  <c r="H30" i="6"/>
  <c r="N29" i="6"/>
  <c r="H29" i="6"/>
  <c r="O28" i="6"/>
  <c r="N28" i="6"/>
  <c r="H28" i="6"/>
  <c r="N27" i="6"/>
  <c r="H27" i="6"/>
  <c r="N26" i="6"/>
  <c r="H26" i="6"/>
  <c r="O26" i="6" s="1"/>
  <c r="N25" i="6"/>
  <c r="H25" i="6"/>
  <c r="O25" i="6" s="1"/>
  <c r="N24" i="6"/>
  <c r="H24" i="6"/>
  <c r="O24" i="6" s="1"/>
  <c r="N23" i="6"/>
  <c r="H23" i="6"/>
  <c r="N22" i="6"/>
  <c r="H22" i="6"/>
  <c r="O22" i="6" s="1"/>
  <c r="N21" i="6"/>
  <c r="H21" i="6"/>
  <c r="N20" i="6"/>
  <c r="H20" i="6"/>
  <c r="O20" i="6" s="1"/>
  <c r="N19" i="6"/>
  <c r="H19" i="6"/>
  <c r="O19" i="6" s="1"/>
  <c r="N18" i="6"/>
  <c r="H18" i="6"/>
  <c r="M17" i="6"/>
  <c r="L17" i="6"/>
  <c r="K17" i="6"/>
  <c r="J17" i="6"/>
  <c r="G17" i="6"/>
  <c r="F17" i="6"/>
  <c r="E17" i="6"/>
  <c r="D17" i="6"/>
  <c r="P85" i="2"/>
  <c r="J85" i="2"/>
  <c r="K85" i="2" s="1"/>
  <c r="P84" i="2"/>
  <c r="J84" i="2"/>
  <c r="J83" i="2" s="1"/>
  <c r="I83" i="2"/>
  <c r="I79" i="2" s="1"/>
  <c r="H83" i="2"/>
  <c r="G83" i="2"/>
  <c r="F83" i="2"/>
  <c r="P82" i="2"/>
  <c r="J82" i="2"/>
  <c r="K82" i="2" s="1"/>
  <c r="J81" i="2"/>
  <c r="K81" i="2" s="1"/>
  <c r="I81" i="2"/>
  <c r="H81" i="2"/>
  <c r="G81" i="2"/>
  <c r="F81" i="2"/>
  <c r="F79" i="2" s="1"/>
  <c r="G79" i="2"/>
  <c r="P78" i="2"/>
  <c r="J78" i="2"/>
  <c r="K78" i="2" s="1"/>
  <c r="P77" i="2"/>
  <c r="J77" i="2"/>
  <c r="J74" i="2" s="1"/>
  <c r="K74" i="2" s="1"/>
  <c r="P76" i="2"/>
  <c r="J76" i="2"/>
  <c r="K76" i="2" s="1"/>
  <c r="P75" i="2"/>
  <c r="J75" i="2"/>
  <c r="K75" i="2" s="1"/>
  <c r="I74" i="2"/>
  <c r="H74" i="2"/>
  <c r="G74" i="2"/>
  <c r="F74" i="2"/>
  <c r="P73" i="2"/>
  <c r="J73" i="2"/>
  <c r="K73" i="2" s="1"/>
  <c r="P72" i="2"/>
  <c r="J72" i="2"/>
  <c r="K72" i="2" s="1"/>
  <c r="P71" i="2"/>
  <c r="J71" i="2"/>
  <c r="K71" i="2" s="1"/>
  <c r="P70" i="2"/>
  <c r="J70" i="2"/>
  <c r="J69" i="2" s="1"/>
  <c r="I69" i="2"/>
  <c r="H69" i="2"/>
  <c r="G69" i="2"/>
  <c r="F69" i="2"/>
  <c r="P68" i="2"/>
  <c r="J68" i="2"/>
  <c r="K68" i="2" s="1"/>
  <c r="J67" i="2"/>
  <c r="I67" i="2"/>
  <c r="H67" i="2"/>
  <c r="G67" i="2"/>
  <c r="F67" i="2"/>
  <c r="P66" i="2"/>
  <c r="J66" i="2"/>
  <c r="K66" i="2" s="1"/>
  <c r="P65" i="2"/>
  <c r="J65" i="2"/>
  <c r="K65" i="2" s="1"/>
  <c r="P64" i="2"/>
  <c r="J64" i="2"/>
  <c r="K64" i="2" s="1"/>
  <c r="P63" i="2"/>
  <c r="J63" i="2"/>
  <c r="K63" i="2" s="1"/>
  <c r="P62" i="2"/>
  <c r="J62" i="2"/>
  <c r="K62" i="2" s="1"/>
  <c r="I61" i="2"/>
  <c r="H61" i="2"/>
  <c r="G61" i="2"/>
  <c r="F61" i="2"/>
  <c r="P60" i="2"/>
  <c r="J60" i="2"/>
  <c r="K60" i="2" s="1"/>
  <c r="P59" i="2"/>
  <c r="J59" i="2"/>
  <c r="K59" i="2" s="1"/>
  <c r="P58" i="2"/>
  <c r="J58" i="2"/>
  <c r="K58" i="2" s="1"/>
  <c r="P57" i="2"/>
  <c r="K57" i="2"/>
  <c r="J57" i="2"/>
  <c r="P56" i="2"/>
  <c r="J56" i="2"/>
  <c r="K56" i="2" s="1"/>
  <c r="P55" i="2"/>
  <c r="J55" i="2"/>
  <c r="K55" i="2" s="1"/>
  <c r="P54" i="2"/>
  <c r="J54" i="2"/>
  <c r="K54" i="2" s="1"/>
  <c r="P53" i="2"/>
  <c r="K53" i="2"/>
  <c r="J53" i="2"/>
  <c r="I52" i="2"/>
  <c r="H52" i="2"/>
  <c r="G52" i="2"/>
  <c r="F52" i="2"/>
  <c r="P51" i="2"/>
  <c r="J51" i="2"/>
  <c r="K51" i="2" s="1"/>
  <c r="P50" i="2"/>
  <c r="K50" i="2"/>
  <c r="J50" i="2"/>
  <c r="I49" i="2"/>
  <c r="H49" i="2"/>
  <c r="G49" i="2"/>
  <c r="F49" i="2"/>
  <c r="P48" i="2"/>
  <c r="K48" i="2"/>
  <c r="J48" i="2"/>
  <c r="P47" i="2"/>
  <c r="K47" i="2"/>
  <c r="J47" i="2"/>
  <c r="P46" i="2"/>
  <c r="J46" i="2"/>
  <c r="K46" i="2" s="1"/>
  <c r="P45" i="2"/>
  <c r="J45" i="2"/>
  <c r="K45" i="2" s="1"/>
  <c r="P44" i="2"/>
  <c r="J44" i="2"/>
  <c r="K44" i="2" s="1"/>
  <c r="P43" i="2"/>
  <c r="J43" i="2"/>
  <c r="I42" i="2"/>
  <c r="H42" i="2"/>
  <c r="G42" i="2"/>
  <c r="F42" i="2"/>
  <c r="P41" i="2"/>
  <c r="K41" i="2"/>
  <c r="J41" i="2"/>
  <c r="P40" i="2"/>
  <c r="J40" i="2"/>
  <c r="K40" i="2" s="1"/>
  <c r="P39" i="2"/>
  <c r="J39" i="2"/>
  <c r="K39" i="2" s="1"/>
  <c r="P38" i="2"/>
  <c r="J38" i="2"/>
  <c r="K38" i="2" s="1"/>
  <c r="P37" i="2"/>
  <c r="J37" i="2"/>
  <c r="K37" i="2" s="1"/>
  <c r="P36" i="2"/>
  <c r="K36" i="2"/>
  <c r="J36" i="2"/>
  <c r="P35" i="2"/>
  <c r="J35" i="2"/>
  <c r="K35" i="2" s="1"/>
  <c r="I34" i="2"/>
  <c r="H34" i="2"/>
  <c r="G34" i="2"/>
  <c r="F34" i="2"/>
  <c r="P33" i="2"/>
  <c r="K33" i="2"/>
  <c r="J33" i="2"/>
  <c r="P32" i="2"/>
  <c r="J32" i="2"/>
  <c r="K32" i="2" s="1"/>
  <c r="P31" i="2"/>
  <c r="J31" i="2"/>
  <c r="K31" i="2" s="1"/>
  <c r="P30" i="2"/>
  <c r="J30" i="2"/>
  <c r="K30" i="2" s="1"/>
  <c r="I29" i="2"/>
  <c r="H29" i="2"/>
  <c r="G29" i="2"/>
  <c r="F29" i="2"/>
  <c r="P28" i="2"/>
  <c r="J28" i="2"/>
  <c r="K28" i="2" s="1"/>
  <c r="P27" i="2"/>
  <c r="J27" i="2"/>
  <c r="K27" i="2" s="1"/>
  <c r="P26" i="2"/>
  <c r="J26" i="2"/>
  <c r="J25" i="2" s="1"/>
  <c r="K25" i="2" s="1"/>
  <c r="I25" i="2"/>
  <c r="H25" i="2"/>
  <c r="G25" i="2"/>
  <c r="F25" i="2"/>
  <c r="P24" i="2"/>
  <c r="J24" i="2"/>
  <c r="K24" i="2" s="1"/>
  <c r="J23" i="2"/>
  <c r="K23" i="2" s="1"/>
  <c r="I23" i="2"/>
  <c r="H23" i="2"/>
  <c r="G23" i="2"/>
  <c r="F23" i="2"/>
  <c r="P22" i="2"/>
  <c r="J22" i="2"/>
  <c r="K22" i="2" s="1"/>
  <c r="P21" i="2"/>
  <c r="J21" i="2"/>
  <c r="K21" i="2" s="1"/>
  <c r="I20" i="2"/>
  <c r="H20" i="2"/>
  <c r="G20" i="2"/>
  <c r="F20" i="2"/>
  <c r="P19" i="2"/>
  <c r="J19" i="2"/>
  <c r="K19" i="2" s="1"/>
  <c r="P18" i="2"/>
  <c r="J18" i="2"/>
  <c r="K18" i="2" s="1"/>
  <c r="I17" i="2"/>
  <c r="H17" i="2"/>
  <c r="H16" i="2" s="1"/>
  <c r="G17" i="2"/>
  <c r="F17" i="2"/>
  <c r="O62" i="6" l="1"/>
  <c r="O30" i="6"/>
  <c r="O86" i="6"/>
  <c r="O210" i="6"/>
  <c r="O31" i="6"/>
  <c r="O47" i="6"/>
  <c r="O75" i="6"/>
  <c r="O81" i="6"/>
  <c r="O87" i="6"/>
  <c r="O116" i="6"/>
  <c r="O128" i="6"/>
  <c r="O134" i="6"/>
  <c r="O140" i="6"/>
  <c r="O146" i="6"/>
  <c r="O152" i="6"/>
  <c r="O158" i="6"/>
  <c r="O164" i="6"/>
  <c r="O170" i="6"/>
  <c r="O176" i="6"/>
  <c r="O182" i="6"/>
  <c r="O266" i="6"/>
  <c r="O272" i="6"/>
  <c r="O21" i="6"/>
  <c r="O37" i="6"/>
  <c r="O42" i="6"/>
  <c r="O53" i="6"/>
  <c r="O70" i="6"/>
  <c r="O76" i="6"/>
  <c r="O82" i="6"/>
  <c r="O88" i="6"/>
  <c r="O111" i="6"/>
  <c r="O117" i="6"/>
  <c r="O123" i="6"/>
  <c r="O129" i="6"/>
  <c r="O135" i="6"/>
  <c r="O141" i="6"/>
  <c r="O147" i="6"/>
  <c r="O153" i="6"/>
  <c r="O159" i="6"/>
  <c r="O165" i="6"/>
  <c r="O171" i="6"/>
  <c r="O177" i="6"/>
  <c r="O183" i="6"/>
  <c r="O27" i="6"/>
  <c r="O43" i="6"/>
  <c r="O59" i="6"/>
  <c r="O65" i="6"/>
  <c r="O71" i="6"/>
  <c r="O100" i="6"/>
  <c r="O189" i="6"/>
  <c r="O195" i="6"/>
  <c r="O201" i="6"/>
  <c r="O207" i="6"/>
  <c r="O213" i="6"/>
  <c r="O219" i="6"/>
  <c r="O225" i="6"/>
  <c r="O231" i="6"/>
  <c r="O237" i="6"/>
  <c r="O243" i="6"/>
  <c r="O249" i="6"/>
  <c r="O255" i="6"/>
  <c r="O261" i="6"/>
  <c r="O267" i="6"/>
  <c r="O273" i="6"/>
  <c r="O33" i="6"/>
  <c r="O49" i="6"/>
  <c r="O54" i="6"/>
  <c r="O60" i="6"/>
  <c r="O66" i="6"/>
  <c r="O72" i="6"/>
  <c r="O95" i="6"/>
  <c r="O101" i="6"/>
  <c r="O190" i="6"/>
  <c r="O196" i="6"/>
  <c r="O202" i="6"/>
  <c r="O208" i="6"/>
  <c r="O214" i="6"/>
  <c r="O220" i="6"/>
  <c r="O226" i="6"/>
  <c r="O232" i="6"/>
  <c r="O238" i="6"/>
  <c r="O244" i="6"/>
  <c r="O250" i="6"/>
  <c r="O256" i="6"/>
  <c r="O262" i="6"/>
  <c r="O268" i="6"/>
  <c r="O274" i="6"/>
  <c r="O23" i="6"/>
  <c r="O39" i="6"/>
  <c r="O55" i="6"/>
  <c r="O84" i="6"/>
  <c r="O107" i="6"/>
  <c r="O113" i="6"/>
  <c r="O119" i="6"/>
  <c r="O125" i="6"/>
  <c r="O131" i="6"/>
  <c r="O137" i="6"/>
  <c r="O143" i="6"/>
  <c r="O149" i="6"/>
  <c r="O155" i="6"/>
  <c r="O161" i="6"/>
  <c r="O167" i="6"/>
  <c r="O173" i="6"/>
  <c r="O179" i="6"/>
  <c r="O185" i="6"/>
  <c r="O50" i="6"/>
  <c r="O61" i="6"/>
  <c r="O67" i="6"/>
  <c r="O73" i="6"/>
  <c r="O96" i="6"/>
  <c r="O191" i="6"/>
  <c r="O197" i="6"/>
  <c r="O203" i="6"/>
  <c r="O209" i="6"/>
  <c r="O215" i="6"/>
  <c r="O221" i="6"/>
  <c r="O227" i="6"/>
  <c r="O233" i="6"/>
  <c r="O239" i="6"/>
  <c r="O245" i="6"/>
  <c r="O251" i="6"/>
  <c r="O257" i="6"/>
  <c r="O263" i="6"/>
  <c r="O269" i="6"/>
  <c r="O275" i="6"/>
  <c r="O29" i="6"/>
  <c r="O45" i="6"/>
  <c r="O56" i="6"/>
  <c r="O79" i="6"/>
  <c r="O85" i="6"/>
  <c r="O108" i="6"/>
  <c r="O114" i="6"/>
  <c r="O120" i="6"/>
  <c r="O126" i="6"/>
  <c r="O132" i="6"/>
  <c r="O138" i="6"/>
  <c r="O144" i="6"/>
  <c r="O150" i="6"/>
  <c r="O156" i="6"/>
  <c r="O162" i="6"/>
  <c r="O168" i="6"/>
  <c r="O174" i="6"/>
  <c r="O180" i="6"/>
  <c r="G16" i="2"/>
  <c r="G14" i="2" s="1"/>
  <c r="K77" i="2"/>
  <c r="J52" i="2"/>
  <c r="K52" i="2" s="1"/>
  <c r="J61" i="2"/>
  <c r="K61" i="2" s="1"/>
  <c r="K69" i="2"/>
  <c r="H79" i="2"/>
  <c r="J20" i="2"/>
  <c r="K20" i="2" s="1"/>
  <c r="F15" i="2"/>
  <c r="J49" i="2"/>
  <c r="K49" i="2" s="1"/>
  <c r="K70" i="2"/>
  <c r="H14" i="2"/>
  <c r="G15" i="2"/>
  <c r="F16" i="2"/>
  <c r="F14" i="2" s="1"/>
  <c r="K84" i="2"/>
  <c r="J17" i="2"/>
  <c r="K17" i="2" s="1"/>
  <c r="J29" i="2"/>
  <c r="K29" i="2" s="1"/>
  <c r="H15" i="2"/>
  <c r="K67" i="2"/>
  <c r="I15" i="2"/>
  <c r="J42" i="2"/>
  <c r="K42" i="2" s="1"/>
  <c r="K26" i="2"/>
  <c r="J34" i="2"/>
  <c r="K34" i="2" s="1"/>
  <c r="K43" i="2"/>
  <c r="H13" i="9"/>
  <c r="I13" i="9" s="1"/>
  <c r="I14" i="9"/>
  <c r="F13" i="9"/>
  <c r="F14" i="9"/>
  <c r="I15" i="9"/>
  <c r="M19" i="7"/>
  <c r="M25" i="7"/>
  <c r="M31" i="7"/>
  <c r="M37" i="7"/>
  <c r="M43" i="7"/>
  <c r="G15" i="7"/>
  <c r="L15" i="7"/>
  <c r="M15" i="7" s="1"/>
  <c r="N17" i="6"/>
  <c r="O118" i="6"/>
  <c r="H17" i="6"/>
  <c r="O17" i="6" s="1"/>
  <c r="O198" i="6"/>
  <c r="O18" i="6"/>
  <c r="O122" i="6"/>
  <c r="O194" i="6"/>
  <c r="O206" i="6"/>
  <c r="K83" i="2"/>
  <c r="J79" i="2"/>
  <c r="K79" i="2" s="1"/>
  <c r="I16" i="2"/>
  <c r="I14" i="2" s="1"/>
  <c r="J16" i="2"/>
  <c r="J15" i="2"/>
  <c r="K15" i="2" s="1"/>
  <c r="K16" i="2" l="1"/>
  <c r="J14" i="2"/>
  <c r="K14" i="2" s="1"/>
</calcChain>
</file>

<file path=xl/sharedStrings.xml><?xml version="1.0" encoding="utf-8"?>
<sst xmlns="http://schemas.openxmlformats.org/spreadsheetml/2006/main" count="2466" uniqueCount="943">
  <si>
    <t>Con base en los artículos 107, fracción I, inciso d) de la Ley Federal de Presupuesto y Responsabilidad Hacendaria y 205 de su Reglamento</t>
  </si>
  <si>
    <t>Comisión Federal de Electricidad</t>
  </si>
  <si>
    <t xml:space="preserve">No </t>
  </si>
  <si>
    <t>Nombre del proyecto</t>
  </si>
  <si>
    <t>Estado del proyecto</t>
  </si>
  <si>
    <t>Acumulado 2021</t>
  </si>
  <si>
    <t>Avance Financiero</t>
  </si>
  <si>
    <t>Avance Físico</t>
  </si>
  <si>
    <t>Realizada</t>
  </si>
  <si>
    <t>Acumulada</t>
  </si>
  <si>
    <t>%</t>
  </si>
  <si>
    <t xml:space="preserve">Estimada Anual </t>
  </si>
  <si>
    <t>(1)</t>
  </si>
  <si>
    <t>(2)</t>
  </si>
  <si>
    <t>(3)</t>
  </si>
  <si>
    <t>(4)</t>
  </si>
  <si>
    <t xml:space="preserve">(5)   </t>
  </si>
  <si>
    <t>(6)=(3+5)</t>
  </si>
  <si>
    <t>(7=6/2)</t>
  </si>
  <si>
    <t>(8)</t>
  </si>
  <si>
    <t>(9)</t>
  </si>
  <si>
    <t>(10)</t>
  </si>
  <si>
    <t>(11)=(8+10)</t>
  </si>
  <si>
    <t xml:space="preserve">Total </t>
  </si>
  <si>
    <t>Aprobados en Ejercicios Fiscales Anteriores</t>
  </si>
  <si>
    <t>Inversión Directa</t>
  </si>
  <si>
    <t>Aprobados en 2006</t>
  </si>
  <si>
    <t>Varias (Cierre y otras)</t>
  </si>
  <si>
    <t>SE 1116 Transformación del Noreste</t>
  </si>
  <si>
    <t>Aprobado en 2007</t>
  </si>
  <si>
    <t>SE 1212 SUR - PENINSULAR</t>
  </si>
  <si>
    <t>Aprobado en 2008</t>
  </si>
  <si>
    <t>Aprobado en 2009</t>
  </si>
  <si>
    <t>SLT 1405 Subest y Líneas de Transmisión de las Áreas Sureste</t>
  </si>
  <si>
    <t>Aprobado en 2011</t>
  </si>
  <si>
    <t>CC Centro</t>
  </si>
  <si>
    <t>SLT 1603 Subestación Lago</t>
  </si>
  <si>
    <t>CCI Guerrero Negro IV</t>
  </si>
  <si>
    <t>Construcción</t>
  </si>
  <si>
    <t>Aprobado en 2012</t>
  </si>
  <si>
    <t>RM CT José López Portillo</t>
  </si>
  <si>
    <t>LT Red de Transmisión Asociada al CC Noreste</t>
  </si>
  <si>
    <t>CH Chicoasén II</t>
  </si>
  <si>
    <t>LT Red de transmisión asociada a la CH Chicoasén II</t>
  </si>
  <si>
    <t>Por Licitar sin cambio de alcance</t>
  </si>
  <si>
    <t>Aprobado en 2013</t>
  </si>
  <si>
    <t>CC Empalme I</t>
  </si>
  <si>
    <t xml:space="preserve">LT Red de Transmisión Asociada al CC Empalme I </t>
  </si>
  <si>
    <t>CC Valle de México II</t>
  </si>
  <si>
    <t>RM CCC TULA PAQUETES 1 Y 2</t>
  </si>
  <si>
    <t>Aprobado en 2014</t>
  </si>
  <si>
    <t>CC Empalme II</t>
  </si>
  <si>
    <t>Aprobado en 2015</t>
  </si>
  <si>
    <t>CC San Luis Potosí</t>
  </si>
  <si>
    <t>CC Lerdo (Norte IV)</t>
  </si>
  <si>
    <t>CG Cerritos Colorados Fase I</t>
  </si>
  <si>
    <t>CH Las Cruces</t>
  </si>
  <si>
    <t>LT Red de transmisión asociada a la CH Las Cruces</t>
  </si>
  <si>
    <t>LT Red de Transmisión Asociada a la CI Santa Rosalía II</t>
  </si>
  <si>
    <t>SLT 2002 Subestaciones y Líneas de las Áreas Norte - Occidental</t>
  </si>
  <si>
    <t>Aprobado en 2016</t>
  </si>
  <si>
    <t>CC San Luis Río Colorado I</t>
  </si>
  <si>
    <t>CC Guadalajara I</t>
  </si>
  <si>
    <t>SLT SLT 2120 Subestaciones y Líneas de Distribución</t>
  </si>
  <si>
    <t>Aprobado en 2021</t>
  </si>
  <si>
    <t>SLT   Transf y Transm Qro IslaCarmen NvoCasasGrands y Huasteca</t>
  </si>
  <si>
    <t>Autorizado</t>
  </si>
  <si>
    <t>Inversión Condicionada</t>
  </si>
  <si>
    <t>Aprobados en 2011</t>
  </si>
  <si>
    <t>Aprobados en 2013</t>
  </si>
  <si>
    <t>LT LT en Corriente Directa Ixtepec Potencia-Yautepec Potencia</t>
  </si>
  <si>
    <t>Aprobado en 2022</t>
  </si>
  <si>
    <t>SLT Aumento de capacidad de transm de zonas Cancún y RivieraMaya</t>
  </si>
  <si>
    <t>SLT Aumento de capacidad de transm zonas Cancún y RivieraMaya II</t>
  </si>
  <si>
    <t>SLT Incremento en capacidad de transm Noreste Centro del País</t>
  </si>
  <si>
    <t>SLT Solución congestión de enlaces transm GCR Noro  Occid Norte</t>
  </si>
  <si>
    <t>SE 1210 NORTE - NOROESTE</t>
  </si>
  <si>
    <t>CCI  Santa Rosalía II</t>
  </si>
  <si>
    <t xml:space="preserve"> RM  CT Altamira Unidades 1 y 2</t>
  </si>
  <si>
    <t>Aprobado en 2020</t>
  </si>
  <si>
    <t>CC    Mérida</t>
  </si>
  <si>
    <t xml:space="preserve"> CC    Salamanca</t>
  </si>
  <si>
    <t>LT    Incremento de Capacidad de Transm en Las Delicias-Querétaro</t>
  </si>
  <si>
    <t>SLT    LT Corriente Alterna Submarina Playacar - Chankanaab II</t>
  </si>
  <si>
    <t>SLT    Suministro de energía Zona Veracruz (antes Olmeca Bco1)</t>
  </si>
  <si>
    <t>TOTAL</t>
  </si>
  <si>
    <t xml:space="preserve">CG Los Humeros III </t>
  </si>
  <si>
    <t>SLT 1821 Divisiones de Distribución</t>
  </si>
  <si>
    <t>SLT 2020 Subestaciones, Líneas y Redes de Distribución</t>
  </si>
  <si>
    <t>SLT 2120 Subestaciones y Líneas de Distribución</t>
  </si>
  <si>
    <t>CE Sureste I</t>
  </si>
  <si>
    <t>CC Topolobampo III</t>
  </si>
  <si>
    <t>SLT 1720 Distribución Valle de México</t>
  </si>
  <si>
    <t>Total</t>
  </si>
  <si>
    <t>CCI Baja California Sur VI</t>
  </si>
  <si>
    <t>Fuente: Comisión Federal de Electricidad.</t>
  </si>
  <si>
    <t>Terminado Totalmente</t>
  </si>
  <si>
    <t>1_/ Considera los proyectos que entraron en operación comercial (con terminaciones parciales o totales).</t>
  </si>
  <si>
    <t xml:space="preserve">NA: No aplica </t>
  </si>
  <si>
    <t>SLT 2121 Reducción de Pérdidas de Energía en Distribución</t>
  </si>
  <si>
    <t>SLT</t>
  </si>
  <si>
    <t>2101 Compensación Capacitiva Baja - Occidental</t>
  </si>
  <si>
    <t>SE</t>
  </si>
  <si>
    <t>SLT 2021 Reducción de Pérdidas de Energía en Distribución</t>
  </si>
  <si>
    <t xml:space="preserve"> SLT 2020 Subestaciones, Líneas y Redes de Distribución</t>
  </si>
  <si>
    <t>2002 Subestaciones y Líneas de las Áreas Norte - Occidental</t>
  </si>
  <si>
    <t>2001 Subestaciones y Líneas Baja California Sur - Noroeste</t>
  </si>
  <si>
    <t>Red de transmisión asociada a la CG Los Azufres III Fase II</t>
  </si>
  <si>
    <t>LT</t>
  </si>
  <si>
    <t>Los Azufres III Fase II</t>
  </si>
  <si>
    <t>CG</t>
  </si>
  <si>
    <t>1921 Reducción de Pérdidas de Energía en Distribución</t>
  </si>
  <si>
    <t>1920 Subestaciones y Líneas de Distribución</t>
  </si>
  <si>
    <t>1905 Transmisión Sureste - Peninsular</t>
  </si>
  <si>
    <t>1904 Transmisión y Transformación de Occidente</t>
  </si>
  <si>
    <t>1903 Subestaciones Norte - Noreste</t>
  </si>
  <si>
    <t>1902 Subestaciones y Compensación del Noroeste</t>
  </si>
  <si>
    <t>1901 Subestaciones de Baja California</t>
  </si>
  <si>
    <t>Red de Transmisión Asociada al CC Empalme II</t>
  </si>
  <si>
    <t>Empalme II</t>
  </si>
  <si>
    <t>CC</t>
  </si>
  <si>
    <t>CH TEMASCAL UNIDADES 1 A 4</t>
  </si>
  <si>
    <t>RM</t>
  </si>
  <si>
    <t>CCC TULA PAQUETES 1 Y 2</t>
  </si>
  <si>
    <t>1821 Divisiones de Distribución</t>
  </si>
  <si>
    <t>1820 Divisiones de Distribución del Valle de México</t>
  </si>
  <si>
    <t>1804 Subestaciones y Líneas Transmisión Oriental-Peninsular</t>
  </si>
  <si>
    <t>1802 Subestaciones y Líneas de Transmisión del Norte</t>
  </si>
  <si>
    <t>1803 Subestaciones del Occidental</t>
  </si>
  <si>
    <t>1801 Subestaciones Baja - Noroeste</t>
  </si>
  <si>
    <t>Red de Transmisión Asociada al CC Topolobampo III</t>
  </si>
  <si>
    <t>Valle de México II</t>
  </si>
  <si>
    <t>Red de Transmisión Asociada al CC Empalme I</t>
  </si>
  <si>
    <t>Empalme I</t>
  </si>
  <si>
    <t>1704 Interconexión sist aislados Guerrero Negro Sta Rosalía</t>
  </si>
  <si>
    <t>1702 Transmisión y Transformación Baja - Noine</t>
  </si>
  <si>
    <t>1703  Conversión a 400 kV de la Riviera Maya</t>
  </si>
  <si>
    <t>1701 Subestación Chimalpa Dos</t>
  </si>
  <si>
    <t>1722 Distribución Sur</t>
  </si>
  <si>
    <t>Baja California Sur V</t>
  </si>
  <si>
    <t>CCI</t>
  </si>
  <si>
    <t>Los Humeros III</t>
  </si>
  <si>
    <t>Red de Transmisión Asociada al CC Norte III</t>
  </si>
  <si>
    <t>1720 Distribución Valle de México</t>
  </si>
  <si>
    <t>Red de Transmisión Asociada al CC Noreste</t>
  </si>
  <si>
    <t>1721 DISTRIBUCIÓN NORTE</t>
  </si>
  <si>
    <t>CT José López Portillo</t>
  </si>
  <si>
    <t>Los Azufres III (Fase I)</t>
  </si>
  <si>
    <t>1620 Distribución Valle de México</t>
  </si>
  <si>
    <t>1621 Distribución Norte-Sur</t>
  </si>
  <si>
    <t>Red de Transmisión Asociada a la CI Guerrero Negro IV</t>
  </si>
  <si>
    <t>Guerrero Negro IV</t>
  </si>
  <si>
    <t>1604 Transmisión Ayotla-Chalco</t>
  </si>
  <si>
    <t>1603 Subestación Lago</t>
  </si>
  <si>
    <t>Centro</t>
  </si>
  <si>
    <t>1601 Transmisión y Transformación Noroeste - Norte</t>
  </si>
  <si>
    <t>Cogeneración Salamanca Fase I</t>
  </si>
  <si>
    <t>CCC</t>
  </si>
  <si>
    <t>SE 1520 DISTRIBUCION NORTE</t>
  </si>
  <si>
    <t>SE 1521 DISTRIBUCIÓN SUR</t>
  </si>
  <si>
    <t>CT Altamira Unidades 1 y 2</t>
  </si>
  <si>
    <t>1420 DISTRIBUCIÓN NORTE</t>
  </si>
  <si>
    <t>1403 Compensación Capacitiva de las Áreas Noroeste - Norte</t>
  </si>
  <si>
    <t>1421 DISTRIBUCIÓN SUR</t>
  </si>
  <si>
    <t>1402 Cambio de Tensión de la LT Culiacán - Los Mochis</t>
  </si>
  <si>
    <t>1405 Subest y Líneas de Transmisión de las Áreas Sureste</t>
  </si>
  <si>
    <t>1401 SEs y LTs de las Áreas Baja California y Noroeste</t>
  </si>
  <si>
    <t>SLT 1404 Subestaciones del Oriente</t>
  </si>
  <si>
    <t>1320 DISTRIBUCION NOROESTE</t>
  </si>
  <si>
    <t>1321 DISTRIBUCION NORESTE</t>
  </si>
  <si>
    <t>1322 DISTRIBUCION CENTRO</t>
  </si>
  <si>
    <t>1323 DISTRIBUCION SUR</t>
  </si>
  <si>
    <t>1313 Red de Transmisión Asociada al CC Baja California III</t>
  </si>
  <si>
    <t>Baja California Sur III</t>
  </si>
  <si>
    <t>Baja California Sur IV</t>
  </si>
  <si>
    <t>1302 Transformación del Noreste</t>
  </si>
  <si>
    <t>1303 Transmisión y Transformación Baja - Noroeste</t>
  </si>
  <si>
    <t>1304 Transmisión y Transformación del Oriental</t>
  </si>
  <si>
    <t>TG Baja California II</t>
  </si>
  <si>
    <t>CT</t>
  </si>
  <si>
    <t>Red de transmisión asociada a la CCC Norte II</t>
  </si>
  <si>
    <t>Los Humeros II</t>
  </si>
  <si>
    <t>CI Guerrero Negro III</t>
  </si>
  <si>
    <t xml:space="preserve"> Red de transmisión asociada a la CI Guerrero Negro III</t>
  </si>
  <si>
    <t>Red de transmisión asociada a la CG Los Humeros II</t>
  </si>
  <si>
    <t>CC Repotenciación CT Manzanillo I U-1 y 2</t>
  </si>
  <si>
    <t>Red de Transmisión Asociada a Manzanillo I U-1 y 2</t>
  </si>
  <si>
    <t>Red de Trans Asoc al proy de temp abierta y Oax. II, III, IV</t>
  </si>
  <si>
    <t>CCC El Sauz Paquete 1</t>
  </si>
  <si>
    <t>CCC Poza Rica</t>
  </si>
  <si>
    <t>1201 Transmisión y Transformación de Baja California</t>
  </si>
  <si>
    <t>1210 NORTE - NOROESTE</t>
  </si>
  <si>
    <t>1211 NORESTE - CENTRAL</t>
  </si>
  <si>
    <t>1202 Suministro de Energía a la Zona Manzanillo</t>
  </si>
  <si>
    <t>1203 Transmisión y Transformación Oriental - Sureste</t>
  </si>
  <si>
    <t>1204 Conversión a 400 kV del Área Peninsular</t>
  </si>
  <si>
    <t>1212 SUR - PENINSULAR</t>
  </si>
  <si>
    <t>1205 Compensación Oriental - Peninsular</t>
  </si>
  <si>
    <t>1213 COMPENSACION DE REDES</t>
  </si>
  <si>
    <t xml:space="preserve">SE </t>
  </si>
  <si>
    <t>1206 Conversión a 400 kV de la LT Mazatlan II - La Higuera</t>
  </si>
  <si>
    <t>Suministro de 970 T/h a las Centrales de Cerro Prieto</t>
  </si>
  <si>
    <t>SUV</t>
  </si>
  <si>
    <t>1119 Transmisión y Transformación del Sureste</t>
  </si>
  <si>
    <t>1118 Transmisión y Transformación del Norte</t>
  </si>
  <si>
    <t xml:space="preserve">SLT </t>
  </si>
  <si>
    <t>1114 Transmisión y Transformación del Oriental</t>
  </si>
  <si>
    <t>1112 Transmisión y Transformación del Noroeste</t>
  </si>
  <si>
    <t>1111 Transmisión y Transformación del Central - Occidental</t>
  </si>
  <si>
    <t>1129 Compensación redes</t>
  </si>
  <si>
    <t>1128 Centro Sur</t>
  </si>
  <si>
    <t>1127 Sureste</t>
  </si>
  <si>
    <t>1125 Distribución</t>
  </si>
  <si>
    <t>1124 Bajío Centro</t>
  </si>
  <si>
    <t>1123 Norte</t>
  </si>
  <si>
    <t>1122 Golfo Norte</t>
  </si>
  <si>
    <t>1121 Baja California</t>
  </si>
  <si>
    <t>1120 Noroeste</t>
  </si>
  <si>
    <t>1117 Transformación de Guaymas</t>
  </si>
  <si>
    <t>1116 Transformación del Noreste</t>
  </si>
  <si>
    <t>1110 Compensación Capacitiva del Norte</t>
  </si>
  <si>
    <t>CT Punta Prieta Unidad 2</t>
  </si>
  <si>
    <t>CT Puerto Libertad Unidades 2 y 3</t>
  </si>
  <si>
    <t xml:space="preserve">RM </t>
  </si>
  <si>
    <t>CN Laguna Verde</t>
  </si>
  <si>
    <t>Red de Transmisión Asociada a la CE La Venta III</t>
  </si>
  <si>
    <t>Red de transmisión asociada a la CC Agua Prieta II</t>
  </si>
  <si>
    <t>Agua Prieta II (con campo solar)</t>
  </si>
  <si>
    <t>Red de Transmisión Asociada a la CH La Yesca</t>
  </si>
  <si>
    <t>1001 Red de Transmisión Baja -- Nogales</t>
  </si>
  <si>
    <t>San Lorenzo Conversión de TG a CC</t>
  </si>
  <si>
    <t>1002 Compensación y Transmisión Noreste - Sureste</t>
  </si>
  <si>
    <t>Red de Transmisión Asociada a la CC San Lorenzo</t>
  </si>
  <si>
    <t>1003 Subestaciones Eléctricas de Occidente</t>
  </si>
  <si>
    <t>1004 Compensación Dinámica Área Central</t>
  </si>
  <si>
    <t>CCC Huinala II</t>
  </si>
  <si>
    <t>CCC El Sauz</t>
  </si>
  <si>
    <t>CCC Samalayuca II</t>
  </si>
  <si>
    <t>CT Valle de México Unidades 5,6 y 7</t>
  </si>
  <si>
    <t>CT Puerto Libertad Unidad 4</t>
  </si>
  <si>
    <t>CT Francisco Pérez Ríos Unidades 1 y 2</t>
  </si>
  <si>
    <t>Infiernillo</t>
  </si>
  <si>
    <t>1005 Noroeste</t>
  </si>
  <si>
    <t>1006 Central----Sur</t>
  </si>
  <si>
    <t>Red de Fibra Optica Proyecto Norte</t>
  </si>
  <si>
    <t>RFO</t>
  </si>
  <si>
    <t>Red de Fibra Optica Proyecto Centro</t>
  </si>
  <si>
    <t>Red de Fibra Optica Proyecto Sur</t>
  </si>
  <si>
    <t>Baja California</t>
  </si>
  <si>
    <t>La Yesca</t>
  </si>
  <si>
    <t xml:space="preserve">CH </t>
  </si>
  <si>
    <t>903 Cabo - Norte</t>
  </si>
  <si>
    <t>902 Istmo</t>
  </si>
  <si>
    <t>901 Pacífico</t>
  </si>
  <si>
    <t>915 Occidental</t>
  </si>
  <si>
    <t>914 División Centro Sur</t>
  </si>
  <si>
    <t>912 División Oriente</t>
  </si>
  <si>
    <t>911 Noreste</t>
  </si>
  <si>
    <t>Red de Transmisión Asociada a la CE La Venta II</t>
  </si>
  <si>
    <t>La Venta II</t>
  </si>
  <si>
    <t xml:space="preserve">CE </t>
  </si>
  <si>
    <t>806 Bajío</t>
  </si>
  <si>
    <t>803 NOINE</t>
  </si>
  <si>
    <t>802 Tamaulipas</t>
  </si>
  <si>
    <t>801 Altiplano</t>
  </si>
  <si>
    <t>813 División Bajío</t>
  </si>
  <si>
    <t>812 Golfo Norte</t>
  </si>
  <si>
    <t>811 Noroeste</t>
  </si>
  <si>
    <t>CT Pdte. Plutarco Elías Calles Unidades 1 y 2</t>
  </si>
  <si>
    <t>CT Pdte. Adolfo López Mateos Unidades 3, 4, 5 y 6</t>
  </si>
  <si>
    <t>CT Francisco Pérez Ríos Unidad 5</t>
  </si>
  <si>
    <t>CT Emilio Portes Gil Unidad 4</t>
  </si>
  <si>
    <t>CT Carbón II Unidades 2 y 4</t>
  </si>
  <si>
    <t>CGT Cerro Prieto (U5)</t>
  </si>
  <si>
    <t>CCC Tula</t>
  </si>
  <si>
    <t>807 Durango I</t>
  </si>
  <si>
    <t>Baja California Sur II</t>
  </si>
  <si>
    <t>Conversión El Encino de TG aCC</t>
  </si>
  <si>
    <t xml:space="preserve"> 709 Sistemas Sur</t>
  </si>
  <si>
    <t>706 Sistemas Norte</t>
  </si>
  <si>
    <t>704 Baja California -Noroeste</t>
  </si>
  <si>
    <t>703 Noreste-Norte</t>
  </si>
  <si>
    <t>702 Sureste-Peninsular</t>
  </si>
  <si>
    <t>701 Occidente-Centro</t>
  </si>
  <si>
    <t>708 Compensación Dinámicas Oriental -Norte</t>
  </si>
  <si>
    <t>705 Capacitores</t>
  </si>
  <si>
    <t>Norte</t>
  </si>
  <si>
    <t>CT Valle de México</t>
  </si>
  <si>
    <t>Tuxpango</t>
  </si>
  <si>
    <t>Salamanca</t>
  </si>
  <si>
    <t>Punta Prieta</t>
  </si>
  <si>
    <t>CT Puerto Libertad</t>
  </si>
  <si>
    <t>Gral. Manuel Alvarez Moreno (Manzanillo)</t>
  </si>
  <si>
    <t>José Aceves Pozos (Mazatlán II)</t>
  </si>
  <si>
    <t>Ixtaczoquitlán</t>
  </si>
  <si>
    <t>Huinalá</t>
  </si>
  <si>
    <t>Gomez Palacio</t>
  </si>
  <si>
    <t>Francisco Pérez Ríos</t>
  </si>
  <si>
    <t>Emilio Portes Gil</t>
  </si>
  <si>
    <t>Dos Bocas</t>
  </si>
  <si>
    <t>Carlos Rodríguez Rivero</t>
  </si>
  <si>
    <t>Carbón II</t>
  </si>
  <si>
    <t>Botello</t>
  </si>
  <si>
    <t>Altamira</t>
  </si>
  <si>
    <t>Adolfo López Mateos</t>
  </si>
  <si>
    <t>Presa Reguladora Amata</t>
  </si>
  <si>
    <t>PRR</t>
  </si>
  <si>
    <t>Riviera Maya</t>
  </si>
  <si>
    <t>707 Enlace Norte-Sur</t>
  </si>
  <si>
    <t>Red de Transmisión Asociada a el Pacífico</t>
  </si>
  <si>
    <t>Red de Transmisión Asociada a la Laguna II</t>
  </si>
  <si>
    <t>Red de Transmisión Asociada a Altamira V</t>
  </si>
  <si>
    <t>Red de Transmisión Asociada a la CH el Cajón</t>
  </si>
  <si>
    <t>Lineas Centro</t>
  </si>
  <si>
    <t xml:space="preserve"> El Cajón</t>
  </si>
  <si>
    <t xml:space="preserve"> Pacífico</t>
  </si>
  <si>
    <t>Hermosillo Conversión de TG a CC</t>
  </si>
  <si>
    <t>Suministro de vapor a las Centrales de Cerro Prieto</t>
  </si>
  <si>
    <t>611 Subtransmisión Baja California - Noroeste</t>
  </si>
  <si>
    <t>607 Sistema Bajio - Oriental</t>
  </si>
  <si>
    <t>1012 Red de Transmisión Asociada a la CCC Baja California</t>
  </si>
  <si>
    <t>Red Asociada de Transmisión de la CCI Baja California Sur I</t>
  </si>
  <si>
    <t>615 Subtransmisión Peninsular</t>
  </si>
  <si>
    <t>614 Subtransmisión Oriental</t>
  </si>
  <si>
    <t>613 Subtransmisión Occidental</t>
  </si>
  <si>
    <t>612 Subtransmisión Norte - Noreste</t>
  </si>
  <si>
    <t>610 Transmisión Noroeste - Norte</t>
  </si>
  <si>
    <t>609 Transmisión Noroeste - Occidental</t>
  </si>
  <si>
    <t>Baja California Sur I</t>
  </si>
  <si>
    <t>504 Norte - Occidental</t>
  </si>
  <si>
    <t>503 Oriental</t>
  </si>
  <si>
    <t>413 Noroeste - Occidental</t>
  </si>
  <si>
    <t>412 Compensación Norte</t>
  </si>
  <si>
    <t>Red Asociada de la Central Río Bravo III</t>
  </si>
  <si>
    <t>Red Asociada de la Central Tamazunchale</t>
  </si>
  <si>
    <t xml:space="preserve"> 506 Saltillo-Cañada</t>
  </si>
  <si>
    <t xml:space="preserve"> 502 Oriental - Norte</t>
  </si>
  <si>
    <t>414 Norte-Occidental</t>
  </si>
  <si>
    <t>El Sauz conversión de TG a CC</t>
  </si>
  <si>
    <t>410 Sistema Nacional</t>
  </si>
  <si>
    <t>405 Compensación Alta Tensión</t>
  </si>
  <si>
    <t>404 Noroeste-Norte</t>
  </si>
  <si>
    <t>403 Noreste</t>
  </si>
  <si>
    <t>402 Oriental - Peninsular</t>
  </si>
  <si>
    <t>401 Occidental - Central</t>
  </si>
  <si>
    <t>Manuel Moreno Torres Red Asociada (2a. Etapa)</t>
  </si>
  <si>
    <t>411 Sistema Nacional</t>
  </si>
  <si>
    <t>408 Naco-Nogales - Área Noroeste</t>
  </si>
  <si>
    <t>407 Red Asociada a Altamira II, III y IV</t>
  </si>
  <si>
    <t xml:space="preserve"> 406 Red Asociada a Tuxpan II, III y IV</t>
  </si>
  <si>
    <t>Manuel Moreno Torres (2a. Etapa)</t>
  </si>
  <si>
    <t>CH</t>
  </si>
  <si>
    <t>Los Azufres II y Campo Geotérmico</t>
  </si>
  <si>
    <t>308 Noroeste</t>
  </si>
  <si>
    <t>307 Noreste</t>
  </si>
  <si>
    <t>306 Sureste</t>
  </si>
  <si>
    <t>305 Centro-Oriente</t>
  </si>
  <si>
    <t>304 Noroeste</t>
  </si>
  <si>
    <t>303 Ixtapa - Pie de la Cuesta</t>
  </si>
  <si>
    <t>302 Sureste</t>
  </si>
  <si>
    <t>301 Centro</t>
  </si>
  <si>
    <t>221 Occidental</t>
  </si>
  <si>
    <t>220 Oriental-Centro</t>
  </si>
  <si>
    <t>219 Sureste-Peninsular</t>
  </si>
  <si>
    <t>218 Noroeste</t>
  </si>
  <si>
    <t>212 y 213 SF6 Potencia y Distribución</t>
  </si>
  <si>
    <t>216 y 217 Noroeste</t>
  </si>
  <si>
    <t>214 y 215 Sureste-Peninsular</t>
  </si>
  <si>
    <t>211 Cable Submarino</t>
  </si>
  <si>
    <t>Samalayuca II</t>
  </si>
  <si>
    <t>Rosarito III (Unidades 8 y 9)</t>
  </si>
  <si>
    <t>Puerto San Carlos II</t>
  </si>
  <si>
    <t>CD</t>
  </si>
  <si>
    <t>Monterrey II</t>
  </si>
  <si>
    <t>Guerrero Negro II</t>
  </si>
  <si>
    <t xml:space="preserve"> Chihuahua</t>
  </si>
  <si>
    <t>Cerro Prieto IV</t>
  </si>
  <si>
    <t>[11=(10-5)/5]</t>
  </si>
  <si>
    <t>(10=6-7-8-9)</t>
  </si>
  <si>
    <t>( 9 )</t>
  </si>
  <si>
    <t>( 8 )</t>
  </si>
  <si>
    <t>( 7 )</t>
  </si>
  <si>
    <t>( 6 )</t>
  </si>
  <si>
    <t>(5=1-2-3-4)</t>
  </si>
  <si>
    <t>( 4 )</t>
  </si>
  <si>
    <t>( 3 )</t>
  </si>
  <si>
    <t>( 2 )</t>
  </si>
  <si>
    <t>( 1 )</t>
  </si>
  <si>
    <t>Asociada</t>
  </si>
  <si>
    <t>y  Mantenimiento</t>
  </si>
  <si>
    <t>Programable</t>
  </si>
  <si>
    <t>Presupuestaria</t>
  </si>
  <si>
    <t>Gastos de operación</t>
  </si>
  <si>
    <t>No</t>
  </si>
  <si>
    <t>Inversión</t>
  </si>
  <si>
    <t>Amortizaciones y</t>
  </si>
  <si>
    <t>Variación %</t>
  </si>
  <si>
    <t>Flujo Neto</t>
  </si>
  <si>
    <t>Ingresos</t>
  </si>
  <si>
    <t>Gasto</t>
  </si>
  <si>
    <t xml:space="preserve">Gasto </t>
  </si>
  <si>
    <t>Ejercido</t>
  </si>
  <si>
    <t xml:space="preserve">Presupuesto   </t>
  </si>
  <si>
    <t>Con base en los artículosl 107, fracción I, inciso d) de la Ley Federal de Presupuesto y Responsabilidad Hacendaria y 205 de su Reglamento</t>
  </si>
  <si>
    <t xml:space="preserve">1_/  Los recursos reportados hasta el tercer trimestre fueron reclasificados a Fletes del Capítulo 2000 Recursos Materiales, en virtud de que se estableció un nuevo contrato con los proietarios del Gasoducto Mayakán, fuera de la figura de Inversión financiada condicionada.  </t>
  </si>
  <si>
    <t>Fuente: Comisión Federal de Electricidad</t>
  </si>
  <si>
    <t>CC Noreste</t>
  </si>
  <si>
    <t xml:space="preserve">CC Noroeste </t>
  </si>
  <si>
    <t>CC Norte III (Juárez)</t>
  </si>
  <si>
    <t>CC Baja California III</t>
  </si>
  <si>
    <t>CE Oaxaca II y CE Oaxaca III y CE Oaxaca IV</t>
  </si>
  <si>
    <t>CE Oaxaca I</t>
  </si>
  <si>
    <t>CE La Venta III</t>
  </si>
  <si>
    <t>CCC Norte</t>
  </si>
  <si>
    <t>CCC Norte II</t>
  </si>
  <si>
    <t>CC Valladolid III</t>
  </si>
  <si>
    <t>CC Tuxpan V</t>
  </si>
  <si>
    <t>CC Río Bravo IV</t>
  </si>
  <si>
    <t>CC Tamazunchale</t>
  </si>
  <si>
    <t>CC Altamira V</t>
  </si>
  <si>
    <t>CC Tuxpan III y IV</t>
  </si>
  <si>
    <t>CC Río Bravo III</t>
  </si>
  <si>
    <t>CC La Laguna II</t>
  </si>
  <si>
    <t>CC Chihuahua III</t>
  </si>
  <si>
    <t>CC Altamira III y IV</t>
  </si>
  <si>
    <t>CC Tuxpan II</t>
  </si>
  <si>
    <t>CC Saltillo</t>
  </si>
  <si>
    <t>CC Mexicali</t>
  </si>
  <si>
    <t>CC Río Bravo II</t>
  </si>
  <si>
    <t>CC Naco-Nogales</t>
  </si>
  <si>
    <t>CC Monterrey III</t>
  </si>
  <si>
    <t>CT Mérida III</t>
  </si>
  <si>
    <t>CC Hermosillo</t>
  </si>
  <si>
    <t>CC Campeche</t>
  </si>
  <si>
    <t>CC Bajío</t>
  </si>
  <si>
    <t>CC Altamira II</t>
  </si>
  <si>
    <t>TRN Terminal de Carbón de la CT Pdte. Plutarco Elías Calles</t>
  </si>
  <si>
    <t>(9=(8-4)/4)</t>
  </si>
  <si>
    <t>(8=5-6-7)</t>
  </si>
  <si>
    <t>(7)</t>
  </si>
  <si>
    <t>(6)</t>
  </si>
  <si>
    <t>(5)</t>
  </si>
  <si>
    <t>(4=1-2-3)</t>
  </si>
  <si>
    <t xml:space="preserve">Variación      %    </t>
  </si>
  <si>
    <t>Flujo  neto</t>
  </si>
  <si>
    <t>Variables</t>
  </si>
  <si>
    <t>Fijos</t>
  </si>
  <si>
    <t>Flujo neto</t>
  </si>
  <si>
    <t xml:space="preserve">Ingresos </t>
  </si>
  <si>
    <t>Cargos</t>
  </si>
  <si>
    <t>Presupuestado</t>
  </si>
  <si>
    <t>No.</t>
  </si>
  <si>
    <t>En términos de los artículos  107, fracción I , de la Ley Federal de Presupuesto y Responsabilidad Hacendaria y 205 de su Reglamento</t>
  </si>
  <si>
    <t>Fondo</t>
  </si>
  <si>
    <t>En términos de  los artículos 107, fracción I , de la Ley Federal de Presupuesto y Responsabilidad Hacendaria y 205 de su Reglamento</t>
  </si>
  <si>
    <t xml:space="preserve">Comisión Federal de Electricidad </t>
  </si>
  <si>
    <t>Diciembre</t>
  </si>
  <si>
    <t>Nombre del Proyecto</t>
  </si>
  <si>
    <t>Costo de cierre</t>
  </si>
  <si>
    <t>Amortización ejercida</t>
  </si>
  <si>
    <t>Pasivo Directo</t>
  </si>
  <si>
    <t>Pasivo</t>
  </si>
  <si>
    <t>Hasta 2021</t>
  </si>
  <si>
    <t>En 2022</t>
  </si>
  <si>
    <t>Suma</t>
  </si>
  <si>
    <t xml:space="preserve">Real </t>
  </si>
  <si>
    <t>Legal</t>
  </si>
  <si>
    <t>Contingente</t>
  </si>
  <si>
    <t>(4=2+3)</t>
  </si>
  <si>
    <t>(7=5+6)</t>
  </si>
  <si>
    <t>(8=1-4-7)</t>
  </si>
  <si>
    <t>(9=7+8)</t>
  </si>
  <si>
    <t>Cierres totales</t>
  </si>
  <si>
    <t>CG Cerro Prieto IV     1_/</t>
  </si>
  <si>
    <t>CC Chihuahua     1_/</t>
  </si>
  <si>
    <t>CCI Guerrero Negro II     1_/</t>
  </si>
  <si>
    <t>CC Monterrey II     1_/</t>
  </si>
  <si>
    <t>CD Puerto San Carlos II     1_/</t>
  </si>
  <si>
    <t>CC Rosarito III (Unidades 8 y 9)     1_/</t>
  </si>
  <si>
    <t>CT Samalayuca II     1_/</t>
  </si>
  <si>
    <t>LT 211 Cable Submarino     1_/</t>
  </si>
  <si>
    <t>LT 214 y 215 Sureste - Peninsular     1_/</t>
  </si>
  <si>
    <t>LT 216 y 217 Noroeste     1_/</t>
  </si>
  <si>
    <t>SE 212 y 213 SF6 Potencia y Distribución     1_/</t>
  </si>
  <si>
    <t>SE 218 Noroeste     1_/</t>
  </si>
  <si>
    <t>SE 219 Sureste - Peninsular     1_/</t>
  </si>
  <si>
    <t>SE 220 Oriental - Centro     1_/</t>
  </si>
  <si>
    <t>SE 221 Occidental     1_/</t>
  </si>
  <si>
    <t>LT 301 Centro     1_/</t>
  </si>
  <si>
    <t>LT 302 Sureste     1_/</t>
  </si>
  <si>
    <t>LT 303 Ixtapa - Pie de la Cuesta     1_/</t>
  </si>
  <si>
    <t>LT 304 Noroeste     1_/</t>
  </si>
  <si>
    <t>SE 305 Centro - Oriente     1_/</t>
  </si>
  <si>
    <t>SE 306 Sureste     1_/</t>
  </si>
  <si>
    <t>SE 307 Noreste     1_/</t>
  </si>
  <si>
    <t>SE 308 Noroeste     1_/</t>
  </si>
  <si>
    <t>CG Los Azufres II y Campo Geotérmico     1_/</t>
  </si>
  <si>
    <t>CH Manuel Moreno Torres (2a. Etapa)     1_/</t>
  </si>
  <si>
    <t>LT 406 Red Asociada a Tuxpan II, III y IV     1_/</t>
  </si>
  <si>
    <t>LT 407 Red Asociada a Altamira II, III y IV     1_/</t>
  </si>
  <si>
    <t>LT 408 Naco - Nogales - Área Noroeste     1_/</t>
  </si>
  <si>
    <t>LT 411 Sistema Nacional     1_/</t>
  </si>
  <si>
    <t>LT Manuel Moreno Torres Red Asociada (2a. Etapa)     1_/</t>
  </si>
  <si>
    <t>SE 401 Occidental - Central     1_/</t>
  </si>
  <si>
    <t>SE 402 Oriental-Peninsular     1_/</t>
  </si>
  <si>
    <t>SE 403 Noreste     1_/</t>
  </si>
  <si>
    <t>SE 404 Noroeste - Norte     1_/</t>
  </si>
  <si>
    <t>SE 405 Compensación Alta Tensión     1_/</t>
  </si>
  <si>
    <t>SE 410 Sistema Nacional     1_/</t>
  </si>
  <si>
    <t>CC El Sauz conversión de TG a CC     1_/</t>
  </si>
  <si>
    <t>LT 414 Norte-Occidental     1_/</t>
  </si>
  <si>
    <t>LT 502 Oriental - Norte     1_/</t>
  </si>
  <si>
    <t>LT 506 Saltillo-Cañada     1_/</t>
  </si>
  <si>
    <t>LT Red Asociada de la Central Tamazunchale     1_/</t>
  </si>
  <si>
    <t>LT Red Asociada de la Central Río Bravo III     1_/</t>
  </si>
  <si>
    <t>SE 412 Compensación Norte     1_/</t>
  </si>
  <si>
    <t>SE 413 Noroeste - Occidental     1_/</t>
  </si>
  <si>
    <t>SE 503 Oriental     1_/</t>
  </si>
  <si>
    <t>SE 504 Norte - Occidental   1_/</t>
  </si>
  <si>
    <t>CCI Baja California Sur I     1_/</t>
  </si>
  <si>
    <t>LT 609 Transmisión Noroeste - Occidental     1_/</t>
  </si>
  <si>
    <t>LT 610 Transmisión Noroeste - Norte     1_/</t>
  </si>
  <si>
    <t>LT 612 Subtransmisión Norte-Noroeste     1_/</t>
  </si>
  <si>
    <t>LT 613 SubTransmisión Occidental     1_/</t>
  </si>
  <si>
    <t>LT 614 Subtransmisión Oriental     1_/</t>
  </si>
  <si>
    <t>LT 615 Subtransmisión Peninsular     1_/</t>
  </si>
  <si>
    <t>LT Red Asociada de Transmisión de la CCI Baja California Sur I     1_/</t>
  </si>
  <si>
    <t>LT 1012 Red de Transmisión asociada a la CCC Baja California    1_/</t>
  </si>
  <si>
    <t>SE 607 Sistema Bajío - Oriental     1_/</t>
  </si>
  <si>
    <t>SE 611 Subtransmisión Baja California-Noroeste     1_/</t>
  </si>
  <si>
    <t>SUV Suministro de Vapor a las Centrales de Cerro Prieto     1_/</t>
  </si>
  <si>
    <t>CC Hermosillo Conversión de TG a CC     1_/</t>
  </si>
  <si>
    <t xml:space="preserve">CCC  Pacífico </t>
  </si>
  <si>
    <t xml:space="preserve">CH El Cajón     </t>
  </si>
  <si>
    <t>LT Líneas Centro     1_/</t>
  </si>
  <si>
    <t>LT Red de Transmisión Asociada a la CH el Cajón     1_/</t>
  </si>
  <si>
    <t>LT Red de Transmisión Asociada a Altamira V     1_/</t>
  </si>
  <si>
    <t>Red de Transmisión Asociada a La Laguna II    1_/</t>
  </si>
  <si>
    <t>LT Red de Transmisión Asociada a el Pacífico</t>
  </si>
  <si>
    <t>LT 707 Enlace Norte-Sur     1_/</t>
  </si>
  <si>
    <t>LT Riviera Maya     1_/</t>
  </si>
  <si>
    <t>PRR Presa Reguladora Amata     1_/</t>
  </si>
  <si>
    <t>RM Adolfo López  Mateos     1_/</t>
  </si>
  <si>
    <t>RM Altamira     1_/</t>
  </si>
  <si>
    <t>RM Botello     1_/</t>
  </si>
  <si>
    <t>RM Carbón II     1_/</t>
  </si>
  <si>
    <t>RM Carlos Rodríguez Rivero     1_/</t>
  </si>
  <si>
    <t>RM Dos Bocas     1_/</t>
  </si>
  <si>
    <t>RM Emilio Portes Gil     1_/</t>
  </si>
  <si>
    <t>RM Francisco Pérez Ríos     1_/</t>
  </si>
  <si>
    <t>RM Gomez Palacio     1_/</t>
  </si>
  <si>
    <t>RM Huinalá     1_/</t>
  </si>
  <si>
    <t>RM Ixtaczoquitlán     1_/</t>
  </si>
  <si>
    <t>RM José Aceves Pozos (Mazatlán II)     1_/</t>
  </si>
  <si>
    <t>RM Gral. Manuel Alvarez Moreno (Manzanillo)     1_/</t>
  </si>
  <si>
    <t>RM CT Puerto Libertad     1_/</t>
  </si>
  <si>
    <t>RM Punta Prieta     1_/</t>
  </si>
  <si>
    <t>RM Salamanca     1_/</t>
  </si>
  <si>
    <t>RM Tuxpango     1_/</t>
  </si>
  <si>
    <t>RM CT Valle de México     1_/</t>
  </si>
  <si>
    <t>SE Norte     1_/</t>
  </si>
  <si>
    <t>SE 705 Capacitores     1_/</t>
  </si>
  <si>
    <t>SE 708 Compensación Dinámicas Oriental -Norte     1_/</t>
  </si>
  <si>
    <t>SLT 701 Occidente-Centro     1_/</t>
  </si>
  <si>
    <t>SLT 702 Sureste-Peninsular     1_/</t>
  </si>
  <si>
    <t>SLT 703 Noreste-Norte     1_/</t>
  </si>
  <si>
    <t>SLT 704 Baja California -Noroeste     1_/</t>
  </si>
  <si>
    <t xml:space="preserve">SLT 706 Sistemas- Norte     </t>
  </si>
  <si>
    <t>SLT 709 Sistemas Sur     1_/</t>
  </si>
  <si>
    <t>CC Conversión El Encino de TG a CC     1_/</t>
  </si>
  <si>
    <t>CCI Baja California Sur II     1_/</t>
  </si>
  <si>
    <t>LT 807 Durango I     1_/</t>
  </si>
  <si>
    <t>RM CCC Tula     1_/</t>
  </si>
  <si>
    <t>RM CGT Cerro Prieto (U5)    1_/</t>
  </si>
  <si>
    <t>RM CT Carbón II Unidades 2 y 4     1_/</t>
  </si>
  <si>
    <t>RM CT Emilio Portes Gil Unidad 4     1_/</t>
  </si>
  <si>
    <t>RM CT Francisco Pérez Ríos Unidad 5     1_/</t>
  </si>
  <si>
    <t>RM CT Pdte. Adolfo López Mateos Unidades 3, 4, 5 y 6     1_/</t>
  </si>
  <si>
    <t>RM CT Pdte. Plutarco Elías Calles Unidades 1 y 2     1_/</t>
  </si>
  <si>
    <t>SE 811 Noroeste     1_/</t>
  </si>
  <si>
    <t>SE 812 Golfo Norte     1_/</t>
  </si>
  <si>
    <t>SE 813 División Bajío     1_/</t>
  </si>
  <si>
    <t>SLT 801 Altiplano     1_/</t>
  </si>
  <si>
    <t>SLT 802 Tamaulipas     1_/</t>
  </si>
  <si>
    <t>SLT 803 Noine     1_/</t>
  </si>
  <si>
    <t>SLT 806 Bajío</t>
  </si>
  <si>
    <t>CE La Venta II     1_/</t>
  </si>
  <si>
    <t>LT Red Asociada Transmisión de la CE La Venta II    1_/</t>
  </si>
  <si>
    <t>SE 911 Noreste     1_/</t>
  </si>
  <si>
    <t>SE 912 División Oriente     1_/</t>
  </si>
  <si>
    <t>SE 914 División Centro Sur</t>
  </si>
  <si>
    <t>SE 915 Occidental     1_/</t>
  </si>
  <si>
    <t>SLT 901 Pacífico     1_/</t>
  </si>
  <si>
    <t>SLT 902 Istmo     1_/</t>
  </si>
  <si>
    <t>SLT 903 Cabo - Norte     1_/</t>
  </si>
  <si>
    <t>CH La Yesca</t>
  </si>
  <si>
    <t>CCC Baja California     1_/</t>
  </si>
  <si>
    <t>RFO Red de Fibra Óptica Proyecto Sur     1_/</t>
  </si>
  <si>
    <t>RFO Red de Fibra Óptica Proyecto Centro     1_/</t>
  </si>
  <si>
    <t>RFO Red de Fibra Óptica Proyecto Norte</t>
  </si>
  <si>
    <t>SE 1006 Central----Sur</t>
  </si>
  <si>
    <t>SE 1005 Noroeste</t>
  </si>
  <si>
    <t>RM Infiernillo</t>
  </si>
  <si>
    <t>RM CT Francisco Pérez Ríos Unidades 1 y 2</t>
  </si>
  <si>
    <t>RM CT Puerto Libertad Unidad 4     1_/</t>
  </si>
  <si>
    <t>RM CT Valle de México Unidades 5, 6 y 7     1_/</t>
  </si>
  <si>
    <t>RM CCC Samalayuca II     1_/</t>
  </si>
  <si>
    <t>RM CCC El Sauz     1_/</t>
  </si>
  <si>
    <t>RM CCC Huinalá II     1_/</t>
  </si>
  <si>
    <t>SE 1004 Compensación Dinámica Área Central     1_/</t>
  </si>
  <si>
    <t>SE 1003 Subestaciones Eléctricas de Occidente</t>
  </si>
  <si>
    <t>LT Red Transmisión  Asociada a la CC San Lorenzo 1_/</t>
  </si>
  <si>
    <t>SLT 1002 Compensación y Transmisión Noreste - Sureste</t>
  </si>
  <si>
    <t>CC San Lorenzo Conversión de TG a CC</t>
  </si>
  <si>
    <t>SLT 1001 Red de Transmisión Baja-Nogales     1_/</t>
  </si>
  <si>
    <t>LT Red de Transmisión Asociada a la CH La Yesca</t>
  </si>
  <si>
    <t>LT Red de Transmisión asociada a la CC Agua Prieta II</t>
  </si>
  <si>
    <t>LT Red de Transmisión Asociada a la CE La Venta III</t>
  </si>
  <si>
    <t>RM CN Laguna Verde</t>
  </si>
  <si>
    <t>RM CT Puerto Libertad Unidades 2 y 3     1_/</t>
  </si>
  <si>
    <t>RM CT Punta Prieta Unidad 2     1_/</t>
  </si>
  <si>
    <t>SE 1110 Compensación Capacitiva del Norte</t>
  </si>
  <si>
    <t>SE 1117 Transformación de Guaymas</t>
  </si>
  <si>
    <t>SE 1120 Noroeste</t>
  </si>
  <si>
    <t>SE 1121 Baja California</t>
  </si>
  <si>
    <t>SE 1122 Golfo Norte</t>
  </si>
  <si>
    <t>SE 1123 Norte     1_/</t>
  </si>
  <si>
    <t>SE 1124 Bajío Centro</t>
  </si>
  <si>
    <t>SE 1125 Distribución</t>
  </si>
  <si>
    <t>SE 1127 Sureste</t>
  </si>
  <si>
    <t>SE 1128 Centro Sur</t>
  </si>
  <si>
    <t>SE 1129 Compensación redes</t>
  </si>
  <si>
    <t>SLT 1111 Transmisión y Transformación del Central - Occidental</t>
  </si>
  <si>
    <t>SLT 1112 Transmisión y Transformación del Noroeste</t>
  </si>
  <si>
    <t xml:space="preserve">SLT 1114 Transmisión y Transformación del Oriental </t>
  </si>
  <si>
    <t>SLT 1118 Transmisión y Transformación del Norte</t>
  </si>
  <si>
    <t>SLT 1119 Transmisión y Transformación del Sureste</t>
  </si>
  <si>
    <t>SUV Suministro de 970 T/h a las Centrales de Cerro Prieto</t>
  </si>
  <si>
    <t>SE 1206 Conversión a 400 kV de la LT Mazatlán II - La Higuera     1_/</t>
  </si>
  <si>
    <t>SE 1213 Compensación de Redes</t>
  </si>
  <si>
    <t>SE 1205 Compensación Oriental - Peninsular</t>
  </si>
  <si>
    <t>SLT 1204 Conversión a 400 kV del Área Peninsular</t>
  </si>
  <si>
    <t>SLT 1203 Transmisión y Transformación Oriental - Sureste</t>
  </si>
  <si>
    <t>SE 1202 Suministro de Energía a la Zona Manzanillo     1_/</t>
  </si>
  <si>
    <t>SE 1211 Noreste - Central</t>
  </si>
  <si>
    <t>SLT 1201 Transmision y Transformacion de Baja California</t>
  </si>
  <si>
    <t xml:space="preserve">RM CCC Poza Rica </t>
  </si>
  <si>
    <t>RM CCC El Sauz Paquete 1</t>
  </si>
  <si>
    <t>LT Red de Trans Asoc al proy de temp abierta y Oax. II, III, IV</t>
  </si>
  <si>
    <t>SLT Red de Transmisión Asociada a Manzanillo I U-1 y 2</t>
  </si>
  <si>
    <t xml:space="preserve">CC CC Repotenciación CT Manzanillo I U-1 y 2 </t>
  </si>
  <si>
    <t>LT Red de Transmisión asociada a la CG Los Humeros II     1_/</t>
  </si>
  <si>
    <t>LT Red de Transmisión asociada a la CI Guerrero Negro III     1_/</t>
  </si>
  <si>
    <t>CCI CI Guerrero Negro III</t>
  </si>
  <si>
    <t>CG Los Humeros II</t>
  </si>
  <si>
    <t>LT Red de Transmisión asociada a la CCC Norte II</t>
  </si>
  <si>
    <t>CT TG Baja California II</t>
  </si>
  <si>
    <t>SLT 1304 Transmisión y Transformación del Oriental</t>
  </si>
  <si>
    <t>SLT 1303 Transmisión y Transformación Baja - Noroeste</t>
  </si>
  <si>
    <t>SLT 1302 Transformación del Noreste</t>
  </si>
  <si>
    <t>CCI Baja California Sur IV</t>
  </si>
  <si>
    <t>CCI Baja California Sur III</t>
  </si>
  <si>
    <t>LT 1313 Red asociada a Baja California III</t>
  </si>
  <si>
    <t>SE 1323 Distribución SUR</t>
  </si>
  <si>
    <t>SE 1322 Distribución Centro</t>
  </si>
  <si>
    <t>SE 1321 Distribución Noreste</t>
  </si>
  <si>
    <t>SLT SLT 1404 Subestaciones del Oriente</t>
  </si>
  <si>
    <t>SLT 1401 SEs y LTs de las Áreas Baja California y Noroeste</t>
  </si>
  <si>
    <t>SLT 1402 Cambio de Tensión de la LT Culiacán - Los Mochis</t>
  </si>
  <si>
    <t>SE 1421 Distribución Sur</t>
  </si>
  <si>
    <t>SE 1403 Compensación Capacitiva de las Áreas Noroeste - Norte     1_/</t>
  </si>
  <si>
    <t>SE 1420 Distribucion Norte</t>
  </si>
  <si>
    <t>SE 1521 Distribución Sur</t>
  </si>
  <si>
    <t>SE 1520 Distribución Norte</t>
  </si>
  <si>
    <t>CCC CoGeneración Salamanca Fase I</t>
  </si>
  <si>
    <t>SLT 1601 Transmisión y Transformación Noroeste - Norte</t>
  </si>
  <si>
    <t>SLT 1604 Transmisión Ayotla-Chalco</t>
  </si>
  <si>
    <t>LT Red de Transmisión Asociada a la CI Guerrero Negro IV</t>
  </si>
  <si>
    <t>SE 1621 Distribución Norte - Sur</t>
  </si>
  <si>
    <t>CG Los Azufres III (Fase I)</t>
  </si>
  <si>
    <t>LT Red de Transmisión Asociada al CC Norte III</t>
  </si>
  <si>
    <t>CCI Baja California Sur V</t>
  </si>
  <si>
    <t>SLT 1722 Distribucion Sur</t>
  </si>
  <si>
    <t>SE 1701 Subestacion Chimalpa II</t>
  </si>
  <si>
    <t>SLT 1703  Conversión a 400 kV de la Riviera Maya</t>
  </si>
  <si>
    <t>SLT 1702 Transmisión y Transformación Baja - Noine</t>
  </si>
  <si>
    <t>SLT 1704 Interconexión sist aislados Guerrero Negro Sta Rosalía</t>
  </si>
  <si>
    <t>LT Red de Transmisión Asociada al CC Topolobampo III</t>
  </si>
  <si>
    <t>SE 1801 Subestaciones Baja -  Noroeste</t>
  </si>
  <si>
    <t>SE 1803 Subestaciones del Occidental</t>
  </si>
  <si>
    <t>SLT 1802 Subestaciones y Lineas del Norte</t>
  </si>
  <si>
    <t>SLT 1804 Subestaciones y Líneas Transmisión Oriental - Peninsular</t>
  </si>
  <si>
    <t>SLT 1820 Divisiones de Distribución del Valle de México</t>
  </si>
  <si>
    <t>312 RM CH Temascal Unidades 1 a 4</t>
  </si>
  <si>
    <t>LT Red de Transmisión Asociada al CC Empalme II</t>
  </si>
  <si>
    <t>SE 1901 Subestaciones de Baja California</t>
  </si>
  <si>
    <t>SLT 1902 Subestaciones y Compensación del Noroeste</t>
  </si>
  <si>
    <t>SE 1903 Subestaciones Norte - Noreste</t>
  </si>
  <si>
    <t xml:space="preserve">SLT 1904 Transmisión y Transformación de Occidente    </t>
  </si>
  <si>
    <t>LT 1905 Transmisión Sureste Peninsular</t>
  </si>
  <si>
    <t>SLT 1921 Reducción de Perdidas de Energía en Distribución</t>
  </si>
  <si>
    <t>CG Los Azufres III Fase II</t>
  </si>
  <si>
    <t xml:space="preserve"> LT Red de transmisión asociada a la CG Los
Azufres III Fase II</t>
  </si>
  <si>
    <t>SLT 2001 Subestaciones y Líneas Baja California Sur Noroeste</t>
  </si>
  <si>
    <t xml:space="preserve">SLT 2021 Reducción de Pérdidas de Energía en Distribución  </t>
  </si>
  <si>
    <t>SE 2101 Compensación Capacitiva Baja - Occidental</t>
  </si>
  <si>
    <t xml:space="preserve">Cierres Parciales </t>
  </si>
  <si>
    <t>CC Agua Prieta II (Con Campo Solar)</t>
  </si>
  <si>
    <t>SE 1212 Sur - Peninsular</t>
  </si>
  <si>
    <t>SE 1210  Norte - Noroeste</t>
  </si>
  <si>
    <t>SE 1320 Distribución Noroeste</t>
  </si>
  <si>
    <t xml:space="preserve">SLT 1405 Subest y Líneas de Transmisión de las Áreas Sureste </t>
  </si>
  <si>
    <t>SE 1620 Distribución Valle de México</t>
  </si>
  <si>
    <t>SLT 1721 Distribución Norte</t>
  </si>
  <si>
    <t>LT Red de Transmisión asociada al CC Noreste</t>
  </si>
  <si>
    <t>LT Red de Transmisión Asociada al CC Empalme I</t>
  </si>
  <si>
    <t>RM CCC Tula Paquetes 1 Y 2</t>
  </si>
  <si>
    <t xml:space="preserve">CC Empalme II    </t>
  </si>
  <si>
    <t>SLT 1920 Subestaciones y Lineas de Distribucion</t>
  </si>
  <si>
    <t>SLT 2002 Subestaciones y Líneas  de las Áreas Norte - Occidental</t>
  </si>
  <si>
    <t>*  El tipo de cambio utilizado es de 19.4143 correspondiente al cierre de diciembre de 2022.</t>
  </si>
  <si>
    <t>1_/ Proyectos en operación que concluyeron sus obligaciones financieras como PIDIREGAS</t>
  </si>
  <si>
    <t>Costo total estimado</t>
  </si>
  <si>
    <t>Monto 
Contratado</t>
  </si>
  <si>
    <t>Comprometido al periodo</t>
  </si>
  <si>
    <t>Montos comprometidos por etapas</t>
  </si>
  <si>
    <t>PEF 2021</t>
  </si>
  <si>
    <t>PEF 2022</t>
  </si>
  <si>
    <t>Monto</t>
  </si>
  <si>
    <t>% Respecto PEF 2022</t>
  </si>
  <si>
    <t>Proyectos adjudicados y/o en construcción</t>
  </si>
  <si>
    <t>Proyectos en operación</t>
  </si>
  <si>
    <t>( 3=2/1 )</t>
  </si>
  <si>
    <t>( 5=7+8 )</t>
  </si>
  <si>
    <t>( 6=5/2 )</t>
  </si>
  <si>
    <t>Inversión directa</t>
  </si>
  <si>
    <t>Chihuahua</t>
  </si>
  <si>
    <t>406 Red Asociada a Tuxpan II, III y IV</t>
  </si>
  <si>
    <t>502 Oriental - Norte</t>
  </si>
  <si>
    <t>506 Saltillo-Cañada</t>
  </si>
  <si>
    <t>Pacífico</t>
  </si>
  <si>
    <t>El Cajón</t>
  </si>
  <si>
    <t>709 Sistemas Sur</t>
  </si>
  <si>
    <t xml:space="preserve">LT </t>
  </si>
  <si>
    <t xml:space="preserve">CC </t>
  </si>
  <si>
    <t>Red de transmisión asociada a la CI Guerrero Negro III</t>
  </si>
  <si>
    <t xml:space="preserve">CT </t>
  </si>
  <si>
    <t xml:space="preserve">CCI </t>
  </si>
  <si>
    <t>Chicoasén II</t>
  </si>
  <si>
    <t>1805 Línea de Transmisión Huasteca - Monterrey</t>
  </si>
  <si>
    <t xml:space="preserve"> SLT </t>
  </si>
  <si>
    <t xml:space="preserve">Inversión condicionada </t>
  </si>
  <si>
    <t>TRN</t>
  </si>
  <si>
    <t>Terminal de Carbón de la CT Pdte. Plutarco Elías Calles</t>
  </si>
  <si>
    <t>Altamira II</t>
  </si>
  <si>
    <t>Bajío</t>
  </si>
  <si>
    <t>Campeche</t>
  </si>
  <si>
    <t xml:space="preserve">Hermosillo    </t>
  </si>
  <si>
    <t>Mérida III</t>
  </si>
  <si>
    <t xml:space="preserve">Monterrey III  </t>
  </si>
  <si>
    <t xml:space="preserve">Naco - Nogales   </t>
  </si>
  <si>
    <t xml:space="preserve">Río Bravo II </t>
  </si>
  <si>
    <t xml:space="preserve">Mexicali </t>
  </si>
  <si>
    <t>Saltillo</t>
  </si>
  <si>
    <t>Tuxpan II</t>
  </si>
  <si>
    <t>Gasoducto Cd. Pemex - Valladolid</t>
  </si>
  <si>
    <t>Altamira III y IV</t>
  </si>
  <si>
    <t xml:space="preserve">Chihuahua III </t>
  </si>
  <si>
    <t>La Laguna II</t>
  </si>
  <si>
    <t>Río Bravo III</t>
  </si>
  <si>
    <t xml:space="preserve">Tuxpan III y IV    </t>
  </si>
  <si>
    <t>Altamira V</t>
  </si>
  <si>
    <t>Tamazunchale</t>
  </si>
  <si>
    <t>Río Bravo IV</t>
  </si>
  <si>
    <t xml:space="preserve">Tuxpan V  </t>
  </si>
  <si>
    <t xml:space="preserve">Valladolid III     </t>
  </si>
  <si>
    <t xml:space="preserve">Norte II  </t>
  </si>
  <si>
    <t>CE</t>
  </si>
  <si>
    <t xml:space="preserve">La Venta III  </t>
  </si>
  <si>
    <t xml:space="preserve">Oaxaca I  </t>
  </si>
  <si>
    <t xml:space="preserve">Oaxaca II, CE Oaxaca III y CE Oaxaca IV  </t>
  </si>
  <si>
    <t xml:space="preserve">Baja California III   </t>
  </si>
  <si>
    <t xml:space="preserve">Norte III (Juárez)   </t>
  </si>
  <si>
    <t xml:space="preserve">Sureste I   </t>
  </si>
  <si>
    <t>Noroeste</t>
  </si>
  <si>
    <t>Noreste</t>
  </si>
  <si>
    <t>Topolobampo III</t>
  </si>
  <si>
    <t>No. PEF</t>
  </si>
  <si>
    <t>Antes de Impuestos</t>
  </si>
  <si>
    <t>Después de impuestos</t>
  </si>
  <si>
    <t>Entrega de obra</t>
  </si>
  <si>
    <t>Plazo del pago</t>
  </si>
  <si>
    <t>Valor presente neto de la evaluación económica
(VPN)</t>
  </si>
  <si>
    <t>Valor presente  neto  de  la evaluación financiera
(VPN)</t>
  </si>
  <si>
    <t>años</t>
  </si>
  <si>
    <t>meses</t>
  </si>
  <si>
    <t>Total Inversión Directa</t>
  </si>
  <si>
    <t>Autorizados en 1997</t>
  </si>
  <si>
    <t>Autorizados en 1998</t>
  </si>
  <si>
    <t>Autorizados en 1999</t>
  </si>
  <si>
    <t>Autorizados en 2000</t>
  </si>
  <si>
    <t>Autorizados en 2001</t>
  </si>
  <si>
    <t>607 Sistema Bajío - Oriental</t>
  </si>
  <si>
    <t>Autorizados en 2002</t>
  </si>
  <si>
    <t>Líneas Centro</t>
  </si>
  <si>
    <t>Autorizados en 2003</t>
  </si>
  <si>
    <t>Conversión El Encino de TG a CC</t>
  </si>
  <si>
    <t>Autorizados en 2004</t>
  </si>
  <si>
    <t>Autorizados en 2005</t>
  </si>
  <si>
    <t>Red de Fibra Óptica Proyecto Sur</t>
  </si>
  <si>
    <t>Red de Fibra Óptica Proyecto Centro</t>
  </si>
  <si>
    <t>Red de Fibra Óptica Proyecto Norte</t>
  </si>
  <si>
    <t>CCC Huinalá II</t>
  </si>
  <si>
    <t>1001 Red de Transmisión Baja - Nogales</t>
  </si>
  <si>
    <t>Autorizados en 2006</t>
  </si>
  <si>
    <t>Autorizados en 2007</t>
  </si>
  <si>
    <t>1206 Conversión a 400 kV de la LT Mazatlán II - La Higuera</t>
  </si>
  <si>
    <t>1213 COMPENSACIÓN DE REDES</t>
  </si>
  <si>
    <t>Autorizados en 2008</t>
  </si>
  <si>
    <t>1323 DISTRIBUCIÓN SUR</t>
  </si>
  <si>
    <t>1322 DISTRIBUCIÓN CENTRO</t>
  </si>
  <si>
    <t>1321 DISTRIBUCIÓN NORESTE</t>
  </si>
  <si>
    <t>1320 DISTRIBUCIÓN NOROESTE</t>
  </si>
  <si>
    <t>Autorizados en 2009</t>
  </si>
  <si>
    <t>1404 Subestaciones del Oriente</t>
  </si>
  <si>
    <t>Santa Rosalía II</t>
  </si>
  <si>
    <t>Autorizados en 2010</t>
  </si>
  <si>
    <t>1521 DISTRIBUCIÓN SUR</t>
  </si>
  <si>
    <t>1520 DISTRIBUCION NORTE</t>
  </si>
  <si>
    <t>Autorizados en 2011</t>
  </si>
  <si>
    <t>Autorizados en 2012</t>
  </si>
  <si>
    <t>Red de transmisión asociada a la CH Chicoasén II</t>
  </si>
  <si>
    <t>Autorizados en 2013</t>
  </si>
  <si>
    <t xml:space="preserve">CC    </t>
  </si>
  <si>
    <t xml:space="preserve">LT    </t>
  </si>
  <si>
    <t xml:space="preserve">LT   </t>
  </si>
  <si>
    <t xml:space="preserve">SE    </t>
  </si>
  <si>
    <t xml:space="preserve">SLT    </t>
  </si>
  <si>
    <t xml:space="preserve">RM    </t>
  </si>
  <si>
    <t>Autorizados en 2014</t>
  </si>
  <si>
    <t xml:space="preserve">SE  </t>
  </si>
  <si>
    <t>1903 Subestaciones Norte-Noreste</t>
  </si>
  <si>
    <t>1905 Transmisión Sureste-Peninsular</t>
  </si>
  <si>
    <t xml:space="preserve"> 1921 Reducción de Pérdidas de Energía en Distribución</t>
  </si>
  <si>
    <t>Autorizados en 2015</t>
  </si>
  <si>
    <t>San Luis Potosí</t>
  </si>
  <si>
    <t>Lerdo (Norte IV)</t>
  </si>
  <si>
    <t>Cerritos Colorados Fase I</t>
  </si>
  <si>
    <t>Las Cruces</t>
  </si>
  <si>
    <t>Red de transmisión asociada a la CH Las Cruces</t>
  </si>
  <si>
    <t>Red de Transmisión Asociada a la CI Santa Rosalía II</t>
  </si>
  <si>
    <t>Autorizados en 2016</t>
  </si>
  <si>
    <t>San Luis Río Colorado I</t>
  </si>
  <si>
    <t>Red de Transmisión Asociada al CC San Luis Río Colorado I</t>
  </si>
  <si>
    <t>Guadalajara I</t>
  </si>
  <si>
    <t>Red de Transmisión Asociada al CC Guadalajara I</t>
  </si>
  <si>
    <t>Mérida</t>
  </si>
  <si>
    <t>Autorizados en 2020</t>
  </si>
  <si>
    <t>Autorizados en 2021</t>
  </si>
  <si>
    <t>Transf y Transm Qro IslaCarmen NvoCasasGrands y Huasteca</t>
  </si>
  <si>
    <t>Incremento de Capacidad de Transm en Las Delicias-Querétaro</t>
  </si>
  <si>
    <t xml:space="preserve"> LT Corriente Alterna Submarina Playacar - Chankanaab II</t>
  </si>
  <si>
    <t>Suministro de energía Zona Veracruz (antes Olmeca Bco1)</t>
  </si>
  <si>
    <t>Autorizados en 2022</t>
  </si>
  <si>
    <t>Aumento de capacidad de transm de zonas Cancún y RivieraMaya</t>
  </si>
  <si>
    <t>Aumento de capacidad de transm zonas Cancún y RivieraMaya II</t>
  </si>
  <si>
    <t>Incremento en capacidad de transm Noreste Centro del País</t>
  </si>
  <si>
    <t>Solución congestión de enlaces transm GCR Noro  Occid Norte</t>
  </si>
  <si>
    <t>1_/ El año de autorización corresponde al ejercicio fiscal en que el proyecto se incluyó por primera vez en el Presupuesto de Egresos de la Federación en la modalidad de Pidiregas.</t>
  </si>
  <si>
    <t>3_/La fecha de inicio de operación es la consignada en el Tomo VII del Presupuesto de Egresos de la Federación autorizado para el ejercicio fiscal 2022, corresponde al primer cierre parcial del proyecto.</t>
  </si>
  <si>
    <t>4_/ Es la fecha del último pago de amortizaciones de un proyecto</t>
  </si>
  <si>
    <t>Total Inversión Condicionada</t>
  </si>
  <si>
    <t>Hermosillo</t>
  </si>
  <si>
    <t>Monterrey III</t>
  </si>
  <si>
    <t>Naco-Nogales</t>
  </si>
  <si>
    <t>Río Bravo II</t>
  </si>
  <si>
    <t>Mexicali</t>
  </si>
  <si>
    <t>Gasoducto Cd. Pemex-Valladolid</t>
  </si>
  <si>
    <t>Chihuahua III</t>
  </si>
  <si>
    <t>Tuxpan III y IV</t>
  </si>
  <si>
    <t>Tuxpan V</t>
  </si>
  <si>
    <t xml:space="preserve">Valladolid III   </t>
  </si>
  <si>
    <t>Norte II</t>
  </si>
  <si>
    <t>La Venta III</t>
  </si>
  <si>
    <t>Oaxaca I</t>
  </si>
  <si>
    <t>Oaxaca II y CE Oaxaca III y CE Oaxaca IV</t>
  </si>
  <si>
    <t>Baja California III</t>
  </si>
  <si>
    <t>Norte III (Juárez)</t>
  </si>
  <si>
    <t>Sureste I</t>
  </si>
  <si>
    <t>LT en Corriente Directa Ixtepec Potencia-Yautepec Potencia</t>
  </si>
  <si>
    <t>1_/  El año de autorización corresponde al ejercicio fiscal en que el proyecto se incluyó por primera vez en el Presupuesto de Egresos de la Federación en la modalidad de Pidiregas.</t>
  </si>
  <si>
    <t>3_/ La fecha de inicio de operación es la consignada en el Tomo VII del Presupuesto de Egresos de la Federación autorizado para el ejercicio fiscal 2022, corresponde al primer cierre parcial del proyecto.</t>
  </si>
  <si>
    <t>4_/  Es la fecha del último pago de amortizaciones de un proyecto</t>
  </si>
  <si>
    <t>Nota: La actualización a precios de 2003 se realiza utilizando un tipo de cambio de 10.20 pesos por dólar</t>
  </si>
  <si>
    <t>(Millones de pesos a precios de 2022)</t>
  </si>
  <si>
    <t>3_/ Los tipos de cambio promedio de fecha de liquidación utilizados fueron 20.4734 (enero), 20.4823 (febrero), 20.6061 (marzo), 20.0475 (abril), 20.1101 (mayo), 19.9743 (junio), 20.5254 (julio), 20.1420 (agosto), 20.0730 (septiembre), 20.0146 (octubre), 19.4970 (noviembre) y 19.5825 (diciembre) pesos por dólar, publicados por el Banco de México (Banxico).</t>
  </si>
  <si>
    <t>p_/ Cifras preliminares. Las sumas de los parciales pueden no coincidir con los totales debido al redondeo.</t>
  </si>
  <si>
    <t>p_/ Cifras preliminares. Las sumas de los parciales pueden no coincidir con los totales debido al redondeo. Los ingresos considerados en diciembre se refieren a presupuestados.</t>
  </si>
  <si>
    <t>Enero - diciembre 2022</t>
  </si>
  <si>
    <t>Informes sobre la Situación Económica,
las Finanzas Públicas y la Deuda Pública</t>
  </si>
  <si>
    <t>IV. PROYECTOS DE INFRAESTRUCTURA PRODUCTIVA DE LARGO PLAZO (PIDIREGAS)</t>
  </si>
  <si>
    <t>Cuarto Trimestre de 2022</t>
  </si>
  <si>
    <r>
      <t xml:space="preserve">AVANCE FINANCIERO Y FÍSICO DE PROYECTOS DE INFRAESTRUCTURA PRODUCTIVA DE LARGO PLAZO EN CONSTRUCCIÓN </t>
    </r>
    <r>
      <rPr>
        <b/>
        <vertAlign val="superscript"/>
        <sz val="12"/>
        <color theme="0"/>
        <rFont val="Montserrat"/>
      </rPr>
      <t>p_/</t>
    </r>
  </si>
  <si>
    <r>
      <t xml:space="preserve">Costo Total Autorizado </t>
    </r>
    <r>
      <rPr>
        <vertAlign val="superscript"/>
        <sz val="9"/>
        <color indexed="8"/>
        <rFont val="Montserrat"/>
      </rPr>
      <t>2_/</t>
    </r>
  </si>
  <si>
    <r>
      <t xml:space="preserve">Acumulado 2021 </t>
    </r>
    <r>
      <rPr>
        <vertAlign val="superscript"/>
        <sz val="9"/>
        <color indexed="8"/>
        <rFont val="Montserrat"/>
      </rPr>
      <t>2_/</t>
    </r>
  </si>
  <si>
    <r>
      <t xml:space="preserve">Estimada </t>
    </r>
    <r>
      <rPr>
        <vertAlign val="superscript"/>
        <sz val="9"/>
        <color indexed="8"/>
        <rFont val="Montserrat"/>
      </rPr>
      <t>2_/ 4_/</t>
    </r>
  </si>
  <si>
    <r>
      <t xml:space="preserve">Realizada </t>
    </r>
    <r>
      <rPr>
        <vertAlign val="superscript"/>
        <sz val="9"/>
        <rFont val="Montserrat"/>
      </rPr>
      <t>3_/</t>
    </r>
  </si>
  <si>
    <r>
      <t xml:space="preserve">CC Agua Prieta II (con campo solar) </t>
    </r>
    <r>
      <rPr>
        <vertAlign val="superscript"/>
        <sz val="9"/>
        <color theme="1"/>
        <rFont val="Montserrat"/>
      </rPr>
      <t>1_/</t>
    </r>
  </si>
  <si>
    <r>
      <t xml:space="preserve">SE 1320 DISTRIBUCION NOROESTE </t>
    </r>
    <r>
      <rPr>
        <vertAlign val="superscript"/>
        <sz val="9"/>
        <color theme="1"/>
        <rFont val="Montserrat"/>
      </rPr>
      <t>1_/</t>
    </r>
  </si>
  <si>
    <r>
      <t xml:space="preserve">SE  1620 Distribución Valle de México </t>
    </r>
    <r>
      <rPr>
        <vertAlign val="superscript"/>
        <sz val="9"/>
        <color theme="1"/>
        <rFont val="Montserrat"/>
      </rPr>
      <t>1_/</t>
    </r>
  </si>
  <si>
    <r>
      <t xml:space="preserve">SLT 1721 DISTRIBUCIÓN NORTE </t>
    </r>
    <r>
      <rPr>
        <vertAlign val="superscript"/>
        <sz val="9"/>
        <color theme="1"/>
        <rFont val="Montserrat"/>
      </rPr>
      <t>1_/</t>
    </r>
  </si>
  <si>
    <r>
      <t>SLT 1720 Distribución Valle de México</t>
    </r>
    <r>
      <rPr>
        <vertAlign val="superscript"/>
        <sz val="9"/>
        <color theme="1"/>
        <rFont val="Montserrat"/>
      </rPr>
      <t>1_/</t>
    </r>
  </si>
  <si>
    <r>
      <t xml:space="preserve">CG Los Humeros III </t>
    </r>
    <r>
      <rPr>
        <vertAlign val="superscript"/>
        <sz val="9"/>
        <color theme="1"/>
        <rFont val="Montserrat"/>
      </rPr>
      <t>1_/</t>
    </r>
  </si>
  <si>
    <r>
      <t xml:space="preserve">LT 1805 Línea de Transmisión Huasteca - Monterrey </t>
    </r>
    <r>
      <rPr>
        <vertAlign val="superscript"/>
        <sz val="9"/>
        <color theme="1"/>
        <rFont val="Montserrat"/>
      </rPr>
      <t>1_/</t>
    </r>
  </si>
  <si>
    <r>
      <t>SLT 1821 Divisiones de Distribución</t>
    </r>
    <r>
      <rPr>
        <vertAlign val="superscript"/>
        <sz val="9"/>
        <color theme="1"/>
        <rFont val="Montserrat"/>
      </rPr>
      <t>1_/</t>
    </r>
  </si>
  <si>
    <r>
      <t>SLT 1920 Subestaciones y Líneas de Distribución</t>
    </r>
    <r>
      <rPr>
        <vertAlign val="superscript"/>
        <sz val="9"/>
        <rFont val="Montserrat"/>
      </rPr>
      <t>1_/</t>
    </r>
  </si>
  <si>
    <r>
      <t>SLT SLT 2020 Subestaciones, Líneas y Redes de Distribución</t>
    </r>
    <r>
      <rPr>
        <vertAlign val="superscript"/>
        <sz val="9"/>
        <color theme="1"/>
        <rFont val="Montserrat"/>
      </rPr>
      <t>1_/</t>
    </r>
  </si>
  <si>
    <r>
      <t>CE Sureste I</t>
    </r>
    <r>
      <rPr>
        <vertAlign val="superscript"/>
        <sz val="9"/>
        <color theme="1"/>
        <rFont val="Montserrat"/>
      </rPr>
      <t>1_/</t>
    </r>
  </si>
  <si>
    <r>
      <t>CC Topolobampo III</t>
    </r>
    <r>
      <rPr>
        <vertAlign val="superscript"/>
        <sz val="9"/>
        <color theme="1"/>
        <rFont val="Montserrat"/>
      </rPr>
      <t>1_/</t>
    </r>
  </si>
  <si>
    <r>
      <t xml:space="preserve">TRN Gasoducto Cd. Pemex-Valladolid </t>
    </r>
    <r>
      <rPr>
        <vertAlign val="superscript"/>
        <sz val="9"/>
        <rFont val="Montserrat"/>
      </rPr>
      <t>1_/</t>
    </r>
  </si>
  <si>
    <r>
      <t xml:space="preserve">COMPROMISOS DE PROYECTOS DE INFRAESTRUCTURA PRODUCTIVA DE LARGO PLAZO DE INVERSIÓN DIRECTA EN OPERACIÓN      </t>
    </r>
    <r>
      <rPr>
        <b/>
        <vertAlign val="superscript"/>
        <sz val="12"/>
        <color theme="0"/>
        <rFont val="Montserrat"/>
      </rPr>
      <t xml:space="preserve">p_/ </t>
    </r>
  </si>
  <si>
    <r>
      <t xml:space="preserve">VALOR PRESENTE NETO POR PROYECTO DE INVERSIÓN FINANCIADA DIRECTA  </t>
    </r>
    <r>
      <rPr>
        <b/>
        <vertAlign val="superscript"/>
        <sz val="12"/>
        <color theme="0"/>
        <rFont val="Montserrat"/>
      </rPr>
      <t>P_/</t>
    </r>
  </si>
  <si>
    <r>
      <t xml:space="preserve">(Millones de pesos a precios de 2022)  </t>
    </r>
    <r>
      <rPr>
        <b/>
        <vertAlign val="superscript"/>
        <sz val="12"/>
        <color theme="0"/>
        <rFont val="Montserrat"/>
      </rPr>
      <t>2_/</t>
    </r>
  </si>
  <si>
    <r>
      <t xml:space="preserve">Nombre del Proyecto </t>
    </r>
    <r>
      <rPr>
        <vertAlign val="superscript"/>
        <sz val="9"/>
        <rFont val="Montserrat"/>
      </rPr>
      <t>1_/</t>
    </r>
  </si>
  <si>
    <r>
      <t xml:space="preserve">Inicio de operaciones </t>
    </r>
    <r>
      <rPr>
        <vertAlign val="superscript"/>
        <sz val="9"/>
        <rFont val="Montserrat"/>
      </rPr>
      <t>3_/</t>
    </r>
  </si>
  <si>
    <r>
      <t xml:space="preserve">Término de obligaciones </t>
    </r>
    <r>
      <rPr>
        <vertAlign val="superscript"/>
        <sz val="9"/>
        <rFont val="Montserrat"/>
      </rPr>
      <t>4_/</t>
    </r>
    <r>
      <rPr>
        <sz val="9"/>
        <rFont val="Montserrat"/>
      </rPr>
      <t xml:space="preserve"> </t>
    </r>
  </si>
  <si>
    <r>
      <t xml:space="preserve">VALOR PRESENTE NETO POR PROYECTO DE INVERSIÓN FINANCIADA CONDICIONADA </t>
    </r>
    <r>
      <rPr>
        <b/>
        <vertAlign val="superscript"/>
        <sz val="12"/>
        <color theme="0"/>
        <rFont val="Montserrat"/>
      </rPr>
      <t xml:space="preserve"> P_/</t>
    </r>
  </si>
  <si>
    <r>
      <t>Autorizados en 1997</t>
    </r>
    <r>
      <rPr>
        <b/>
        <vertAlign val="superscript"/>
        <sz val="9"/>
        <rFont val="Montserrat"/>
      </rPr>
      <t xml:space="preserve"> </t>
    </r>
  </si>
  <si>
    <t>4_/ El total no coincide con el monto del Cuadro 7 "Flujo de inversión estimada anual por proyecto" del Tomo VII del Presupuesto de Egresos de la Federación aprobado para el ejercicio fiscal 2022, debido a que los proyectos no. 261, 327 y 348 no se incluyen por haberse terminado totalmente en 2021.</t>
  </si>
  <si>
    <t>1_/ Se consideran los proyectos con recursos previstos en el Presupuesto de Egresos de la Federación de 2021, así como aquéllos que no tienen monto estimado en éste, pero continúan en etapa de “Varias (Cierre y otras)”, por lo que se incluye su seguimiento.</t>
  </si>
  <si>
    <t>2_/ El tipo de cambio utilizado fue de 19.4143 pesos por dólar correspondiente al cierre de diciembre de 2022.</t>
  </si>
  <si>
    <t>500&lt; = La variación es menor a 500 por ciento.</t>
  </si>
  <si>
    <t>&lt;-500 = La variación es menor a -500 por ciento.</t>
  </si>
  <si>
    <r>
      <t xml:space="preserve">FLUJO NETO DE PROYECTOS DE INFRAESTRUCTURA PRODUCTIVA DE LARGO PLAZO DE INVERSIÓN DIRECTA EN OPERACIÓN   </t>
    </r>
    <r>
      <rPr>
        <b/>
        <vertAlign val="superscript"/>
        <sz val="12"/>
        <color theme="0"/>
        <rFont val="Montserrat"/>
      </rPr>
      <t>1_/</t>
    </r>
  </si>
  <si>
    <r>
      <t xml:space="preserve">(Millones de pesos a precios de 2022) </t>
    </r>
    <r>
      <rPr>
        <b/>
        <vertAlign val="superscript"/>
        <sz val="12"/>
        <color theme="0"/>
        <rFont val="Montserrat"/>
      </rPr>
      <t>P_/</t>
    </r>
  </si>
  <si>
    <r>
      <t xml:space="preserve">FLUJO NETO DE PROYECTOS DE INFRAESTRUCTURA PRODUCTIVA DE LARGO PLAZO DE INVERSION CONDICIONADA EN OPERACIÓN </t>
    </r>
    <r>
      <rPr>
        <b/>
        <vertAlign val="superscript"/>
        <sz val="12"/>
        <color theme="0"/>
        <rFont val="Montserrat"/>
      </rPr>
      <t>P_/</t>
    </r>
  </si>
  <si>
    <t>&gt;500 = La variación es mayor a 500 por ciento.</t>
  </si>
  <si>
    <t>(Millones de pesos a precios de 2022) *_/</t>
  </si>
  <si>
    <r>
      <t xml:space="preserve">COMPROMISOS DE PROYECTOS DE INVERSION FINANCIADA DIRECTA Y CONDICIONADA RESPECTO A SU COSTO TOTAL ADJUDICADOS, EN CONSTRUCCIÓN Y OPERACIÓN   </t>
    </r>
    <r>
      <rPr>
        <b/>
        <vertAlign val="superscript"/>
        <sz val="12"/>
        <color theme="0"/>
        <rFont val="Montserrat"/>
      </rPr>
      <t>p_/</t>
    </r>
  </si>
  <si>
    <r>
      <t>(Millones de pesos a precios de 2022)</t>
    </r>
    <r>
      <rPr>
        <b/>
        <sz val="11"/>
        <color theme="0"/>
        <rFont val="Montserrat"/>
      </rPr>
      <t xml:space="preserve"> *_/</t>
    </r>
  </si>
  <si>
    <t>Con base en los artículos 107 fracción I inciso d) de la Ley Federal de Presupuesto y Responsabilidad Hacendaria y 205 de su Reglamento</t>
  </si>
  <si>
    <t>2_/ El tipo de cambio utilizado para la presentación de la información en pesos es de 19.4143  el cual corresponde al cierre del cuarto trimestre del 2022.</t>
  </si>
  <si>
    <t>2_/ El tipo de cambio utilizado para la presentación de la información en pesos es de 19.4143 el cual corresponde al cierre del cuarto trimestre del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</si>
</sst>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5">
    <numFmt numFmtId="43" formatCode="_-* #,##0.00_-;\-* #,##0.00_-;_-* &quot;-&quot;??_-;_-@_-"/>
    <numFmt numFmtId="164" formatCode="#,##0.0_);[Red]\(#,##0.0\)"/>
    <numFmt numFmtId="165" formatCode="#,##0.00_ ;[Red]\-#,##0.00\ "/>
    <numFmt numFmtId="166" formatCode="0.0"/>
    <numFmt numFmtId="167" formatCode="#,##0.00000000000000_);[Red]\(#,##0.00000000000000\)"/>
    <numFmt numFmtId="168" formatCode="_-* #,##0.0_-;\-* #,##0.0_-;_-* &quot;-&quot;??_-;_-@_-"/>
    <numFmt numFmtId="169" formatCode="_-* #,##0_-;\-* #,##0_-;_-* &quot;-&quot;??_-;_-@_-"/>
    <numFmt numFmtId="170" formatCode="#,##0.0"/>
    <numFmt numFmtId="171" formatCode="_-* #,##0.0_-;\-* #,##0.0_-;_-* &quot;-&quot;?_-;_-@_-"/>
    <numFmt numFmtId="172" formatCode="_(* #,##0.00_);_(* \(#,##0.00\);_(* &quot;-&quot;??_);_(@_)"/>
    <numFmt numFmtId="173" formatCode="_(* #,##0.0_);_(* \(#,##0.0\);_(* &quot;-&quot;??_);_(@_)"/>
    <numFmt numFmtId="174" formatCode="0.0000"/>
    <numFmt numFmtId="175" formatCode="_(* #,##0.0_);_(* \(#,##0.0\);_(* &quot;-&quot;?_);_(@_)"/>
    <numFmt numFmtId="176" formatCode="0.000"/>
    <numFmt numFmtId="177" formatCode="#,##0.0;[Red]#,##0.0"/>
  </numFmts>
  <fonts count="50" x14ac:knownFonts="1">
    <font>
      <sz val="11"/>
      <color theme="1"/>
      <name val="Calibri"/>
      <family val="2"/>
      <scheme val="minor"/>
    </font>
    <font>
      <sz val="11"/>
      <color theme="1"/>
      <name val="Calibri"/>
      <family val="2"/>
      <scheme val="minor"/>
    </font>
    <font>
      <sz val="10"/>
      <name val="Arial"/>
      <family val="2"/>
    </font>
    <font>
      <b/>
      <sz val="10"/>
      <name val="Arial"/>
      <family val="2"/>
    </font>
    <font>
      <sz val="8"/>
      <name val="Arial"/>
      <family val="2"/>
    </font>
    <font>
      <sz val="7"/>
      <name val="Arial"/>
      <family val="2"/>
    </font>
    <font>
      <sz val="8"/>
      <color theme="0"/>
      <name val="Arial"/>
      <family val="2"/>
    </font>
    <font>
      <sz val="9"/>
      <name val="Arial"/>
      <family val="2"/>
    </font>
    <font>
      <b/>
      <sz val="11"/>
      <color theme="0"/>
      <name val="Arial"/>
      <family val="2"/>
    </font>
    <font>
      <b/>
      <sz val="9"/>
      <name val="Arial"/>
      <family val="2"/>
    </font>
    <font>
      <sz val="6"/>
      <name val="Arial"/>
      <family val="2"/>
    </font>
    <font>
      <b/>
      <sz val="11"/>
      <color theme="0"/>
      <name val="Calibri"/>
      <family val="2"/>
      <scheme val="minor"/>
    </font>
    <font>
      <sz val="11"/>
      <name val="Arial"/>
      <family val="2"/>
    </font>
    <font>
      <sz val="11"/>
      <color theme="1"/>
      <name val="Arial"/>
      <family val="2"/>
    </font>
    <font>
      <sz val="12"/>
      <name val="Arial"/>
      <family val="2"/>
    </font>
    <font>
      <sz val="12"/>
      <color theme="0"/>
      <name val="Arial"/>
      <family val="2"/>
    </font>
    <font>
      <sz val="11"/>
      <color theme="0" tint="-0.14999847407452621"/>
      <name val="Arial"/>
      <family val="2"/>
    </font>
    <font>
      <sz val="10"/>
      <color indexed="8"/>
      <name val="Arial"/>
      <family val="2"/>
    </font>
    <font>
      <sz val="9"/>
      <color indexed="9"/>
      <name val="Arial"/>
      <family val="2"/>
    </font>
    <font>
      <sz val="11"/>
      <name val="Calibri"/>
      <family val="2"/>
    </font>
    <font>
      <sz val="11"/>
      <color rgb="FF000000"/>
      <name val="Calibri"/>
      <family val="2"/>
    </font>
    <font>
      <sz val="11"/>
      <color indexed="22"/>
      <name val="Arial"/>
      <family val="2"/>
    </font>
    <font>
      <sz val="11"/>
      <color theme="0"/>
      <name val="Arial"/>
      <family val="2"/>
    </font>
    <font>
      <b/>
      <sz val="13"/>
      <color theme="0"/>
      <name val="Montserrat"/>
    </font>
    <font>
      <b/>
      <sz val="13"/>
      <color indexed="23"/>
      <name val="Montserrat"/>
    </font>
    <font>
      <b/>
      <sz val="12"/>
      <color indexed="23"/>
      <name val="Soberana Titular"/>
      <family val="3"/>
    </font>
    <font>
      <b/>
      <sz val="13"/>
      <color theme="1"/>
      <name val="Montserrat"/>
    </font>
    <font>
      <sz val="9"/>
      <name val="Montserrat"/>
    </font>
    <font>
      <sz val="9"/>
      <color indexed="8"/>
      <name val="Montserrat"/>
    </font>
    <font>
      <sz val="10"/>
      <name val="Montserrat"/>
    </font>
    <font>
      <b/>
      <sz val="9"/>
      <color theme="0"/>
      <name val="Montserrat"/>
    </font>
    <font>
      <sz val="9"/>
      <color theme="0"/>
      <name val="Montserrat"/>
    </font>
    <font>
      <b/>
      <sz val="12"/>
      <color theme="0"/>
      <name val="Montserrat"/>
    </font>
    <font>
      <b/>
      <vertAlign val="superscript"/>
      <sz val="12"/>
      <color theme="0"/>
      <name val="Montserrat"/>
    </font>
    <font>
      <sz val="12"/>
      <color theme="0"/>
      <name val="Montserrat"/>
    </font>
    <font>
      <sz val="8"/>
      <name val="Montserrat"/>
    </font>
    <font>
      <vertAlign val="superscript"/>
      <sz val="9"/>
      <color indexed="8"/>
      <name val="Montserrat"/>
    </font>
    <font>
      <vertAlign val="superscript"/>
      <sz val="9"/>
      <name val="Montserrat"/>
    </font>
    <font>
      <b/>
      <sz val="9"/>
      <name val="Montserrat"/>
    </font>
    <font>
      <sz val="9"/>
      <color theme="1"/>
      <name val="Montserrat"/>
    </font>
    <font>
      <vertAlign val="superscript"/>
      <sz val="9"/>
      <color theme="1"/>
      <name val="Montserrat"/>
    </font>
    <font>
      <b/>
      <sz val="9"/>
      <color theme="1"/>
      <name val="Montserrat"/>
    </font>
    <font>
      <b/>
      <sz val="12"/>
      <name val="Montserrat"/>
    </font>
    <font>
      <sz val="7"/>
      <name val="Montserrat"/>
    </font>
    <font>
      <b/>
      <sz val="11"/>
      <color theme="0"/>
      <name val="Montserrat"/>
    </font>
    <font>
      <b/>
      <sz val="12"/>
      <color indexed="23"/>
      <name val="Montserrat"/>
    </font>
    <font>
      <sz val="9"/>
      <color rgb="FFFF0000"/>
      <name val="Montserrat"/>
    </font>
    <font>
      <b/>
      <sz val="9"/>
      <color indexed="8"/>
      <name val="Montserrat"/>
    </font>
    <font>
      <sz val="9"/>
      <color indexed="9"/>
      <name val="Montserrat"/>
    </font>
    <font>
      <b/>
      <vertAlign val="superscript"/>
      <sz val="9"/>
      <name val="Montserrat"/>
    </font>
  </fonts>
  <fills count="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D4C19C"/>
        <bgColor indexed="64"/>
      </patternFill>
    </fill>
    <fill>
      <patternFill patternType="solid">
        <fgColor theme="0" tint="-4.9989318521683403E-2"/>
        <bgColor indexed="64"/>
      </patternFill>
    </fill>
  </fills>
  <borders count="7">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top/>
      <bottom style="medium">
        <color theme="0" tint="-0.499984740745262"/>
      </bottom>
      <diagonal/>
    </border>
    <border>
      <left/>
      <right/>
      <top style="medium">
        <color theme="0" tint="-0.499984740745262"/>
      </top>
      <bottom/>
      <diagonal/>
    </border>
    <border>
      <left/>
      <right/>
      <top style="medium">
        <color theme="0" tint="-0.499984740745262"/>
      </top>
      <bottom style="medium">
        <color theme="0" tint="-0.499984740745262"/>
      </bottom>
      <diagonal/>
    </border>
  </borders>
  <cellStyleXfs count="13">
    <xf numFmtId="0" fontId="0" fillId="0" borderId="0"/>
    <xf numFmtId="43" fontId="1" fillId="0" borderId="0" applyFont="0" applyFill="0" applyBorder="0" applyAlignment="0" applyProtection="0"/>
    <xf numFmtId="0" fontId="2" fillId="0" borderId="0"/>
    <xf numFmtId="172" fontId="2"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0" fontId="2" fillId="0" borderId="0"/>
    <xf numFmtId="166" fontId="2" fillId="0" borderId="0"/>
    <xf numFmtId="43" fontId="2"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2" fillId="0" borderId="0"/>
  </cellStyleXfs>
  <cellXfs count="452">
    <xf numFmtId="0" fontId="0" fillId="0" borderId="0" xfId="0"/>
    <xf numFmtId="0" fontId="2" fillId="0" borderId="0" xfId="2"/>
    <xf numFmtId="0" fontId="0" fillId="0" borderId="0" xfId="0" applyAlignment="1">
      <alignment horizontal="left" indent="1"/>
    </xf>
    <xf numFmtId="0" fontId="3" fillId="0" borderId="0" xfId="2" applyFont="1"/>
    <xf numFmtId="0" fontId="3" fillId="0" borderId="0" xfId="2" applyFont="1" applyAlignment="1">
      <alignment horizontal="left" indent="1"/>
    </xf>
    <xf numFmtId="49" fontId="2" fillId="0" borderId="0" xfId="2" applyNumberFormat="1"/>
    <xf numFmtId="49" fontId="2" fillId="0" borderId="0" xfId="2" applyNumberFormat="1" applyAlignment="1">
      <alignment vertical="center"/>
    </xf>
    <xf numFmtId="0" fontId="4" fillId="0" borderId="0" xfId="2" applyFont="1" applyAlignment="1">
      <alignment horizontal="center" vertical="center"/>
    </xf>
    <xf numFmtId="0" fontId="2" fillId="0" borderId="0" xfId="2" applyAlignment="1">
      <alignment horizontal="right"/>
    </xf>
    <xf numFmtId="0" fontId="4" fillId="0" borderId="0" xfId="0" applyFont="1" applyAlignment="1">
      <alignment horizontal="right"/>
    </xf>
    <xf numFmtId="2" fontId="0" fillId="0" borderId="0" xfId="0" applyNumberFormat="1" applyFill="1" applyAlignment="1">
      <alignment horizontal="left" indent="1"/>
    </xf>
    <xf numFmtId="165" fontId="0" fillId="0" borderId="0" xfId="0" applyNumberFormat="1" applyFill="1"/>
    <xf numFmtId="165" fontId="0" fillId="0" borderId="0" xfId="0" applyNumberFormat="1"/>
    <xf numFmtId="0" fontId="0" fillId="0" borderId="0" xfId="0" applyFill="1"/>
    <xf numFmtId="166" fontId="0" fillId="0" borderId="0" xfId="0" applyNumberFormat="1" applyFill="1"/>
    <xf numFmtId="0" fontId="2" fillId="0" borderId="0" xfId="2" applyAlignment="1">
      <alignment horizontal="center"/>
    </xf>
    <xf numFmtId="0" fontId="4" fillId="0" borderId="0" xfId="0" applyFont="1" applyFill="1" applyAlignment="1">
      <alignment horizontal="right"/>
    </xf>
    <xf numFmtId="43" fontId="0" fillId="0" borderId="0" xfId="0" applyNumberFormat="1" applyAlignment="1">
      <alignment horizontal="left" indent="1"/>
    </xf>
    <xf numFmtId="1" fontId="0" fillId="0" borderId="0" xfId="0" applyNumberFormat="1"/>
    <xf numFmtId="0" fontId="2" fillId="0" borderId="0" xfId="2" applyFill="1" applyAlignment="1">
      <alignment horizontal="right"/>
    </xf>
    <xf numFmtId="0" fontId="0" fillId="0" borderId="0" xfId="0" applyFill="1" applyAlignment="1">
      <alignment horizontal="left" indent="1"/>
    </xf>
    <xf numFmtId="43" fontId="0" fillId="0" borderId="0" xfId="0" applyNumberFormat="1" applyFill="1" applyAlignment="1">
      <alignment horizontal="left" indent="1"/>
    </xf>
    <xf numFmtId="0" fontId="0" fillId="0" borderId="0" xfId="0" applyBorder="1"/>
    <xf numFmtId="0" fontId="0" fillId="0" borderId="0" xfId="0" applyFill="1" applyBorder="1"/>
    <xf numFmtId="0" fontId="0" fillId="0" borderId="0" xfId="0" applyBorder="1" applyAlignment="1">
      <alignment horizontal="left" indent="1"/>
    </xf>
    <xf numFmtId="1" fontId="0" fillId="0" borderId="0" xfId="0" applyNumberFormat="1" applyBorder="1"/>
    <xf numFmtId="43" fontId="0" fillId="0" borderId="0" xfId="1" applyFont="1"/>
    <xf numFmtId="0" fontId="11" fillId="0" borderId="0" xfId="0" applyFont="1"/>
    <xf numFmtId="0" fontId="4" fillId="0" borderId="0" xfId="2" applyFont="1" applyFill="1" applyAlignment="1">
      <alignment horizontal="center" vertical="center"/>
    </xf>
    <xf numFmtId="0" fontId="13" fillId="0" borderId="0" xfId="0" applyFont="1" applyFill="1"/>
    <xf numFmtId="0" fontId="7" fillId="2" borderId="0" xfId="0" applyFont="1" applyFill="1"/>
    <xf numFmtId="43" fontId="9" fillId="2" borderId="0" xfId="1" applyFont="1" applyFill="1"/>
    <xf numFmtId="43" fontId="3" fillId="0" borderId="0" xfId="1" applyFont="1" applyBorder="1" applyAlignment="1"/>
    <xf numFmtId="0" fontId="7" fillId="2" borderId="0" xfId="0" applyFont="1" applyFill="1" applyBorder="1" applyAlignment="1">
      <alignment horizontal="center"/>
    </xf>
    <xf numFmtId="0" fontId="7" fillId="2" borderId="0" xfId="0" applyFont="1" applyFill="1" applyBorder="1"/>
    <xf numFmtId="0" fontId="14" fillId="0" borderId="0" xfId="0" applyFont="1"/>
    <xf numFmtId="0" fontId="12" fillId="0" borderId="0" xfId="6" applyFont="1" applyAlignment="1">
      <alignment vertical="center"/>
    </xf>
    <xf numFmtId="0" fontId="4" fillId="0" borderId="0" xfId="6" applyFont="1" applyAlignment="1">
      <alignment vertical="center"/>
    </xf>
    <xf numFmtId="0" fontId="12" fillId="0" borderId="0" xfId="6" quotePrefix="1" applyFont="1" applyAlignment="1">
      <alignment vertical="center"/>
    </xf>
    <xf numFmtId="0" fontId="14" fillId="0" borderId="0" xfId="2" applyFont="1" applyAlignment="1">
      <alignment vertical="center"/>
    </xf>
    <xf numFmtId="0" fontId="15" fillId="0" borderId="0" xfId="2" applyFont="1" applyAlignment="1">
      <alignment horizontal="center" vertical="center"/>
    </xf>
    <xf numFmtId="174" fontId="16" fillId="0" borderId="0" xfId="2" applyNumberFormat="1" applyFont="1" applyFill="1" applyAlignment="1">
      <alignment vertical="center"/>
    </xf>
    <xf numFmtId="0" fontId="6" fillId="0" borderId="0" xfId="2" applyFont="1" applyFill="1" applyAlignment="1">
      <alignment vertical="center"/>
    </xf>
    <xf numFmtId="0" fontId="4" fillId="0" borderId="0" xfId="2" applyFont="1" applyFill="1" applyAlignment="1">
      <alignment vertical="center"/>
    </xf>
    <xf numFmtId="170" fontId="2" fillId="0" borderId="0" xfId="2" applyNumberFormat="1" applyFont="1" applyFill="1" applyAlignment="1">
      <alignment vertical="center"/>
    </xf>
    <xf numFmtId="0" fontId="2" fillId="0" borderId="0" xfId="2" applyFont="1" applyFill="1" applyAlignment="1">
      <alignment vertical="center"/>
    </xf>
    <xf numFmtId="168" fontId="2" fillId="0" borderId="0" xfId="1" applyNumberFormat="1" applyFont="1" applyFill="1" applyAlignment="1">
      <alignment vertical="center"/>
    </xf>
    <xf numFmtId="170" fontId="7" fillId="0" borderId="0" xfId="2" applyNumberFormat="1" applyFont="1" applyFill="1" applyBorder="1" applyAlignment="1">
      <alignment vertical="center"/>
    </xf>
    <xf numFmtId="0" fontId="7" fillId="0" borderId="0" xfId="2" applyFont="1" applyFill="1" applyBorder="1" applyAlignment="1">
      <alignment vertical="center"/>
    </xf>
    <xf numFmtId="0" fontId="4" fillId="0" borderId="0" xfId="2" applyFont="1" applyFill="1" applyBorder="1" applyAlignment="1">
      <alignment vertical="center"/>
    </xf>
    <xf numFmtId="0" fontId="18" fillId="0" borderId="0" xfId="2" applyFont="1" applyFill="1" applyBorder="1" applyAlignment="1">
      <alignment vertical="center"/>
    </xf>
    <xf numFmtId="0" fontId="2" fillId="0" borderId="0" xfId="2" applyFont="1" applyFill="1" applyBorder="1" applyAlignment="1">
      <alignment vertical="center"/>
    </xf>
    <xf numFmtId="168" fontId="19" fillId="0" borderId="0" xfId="9" applyNumberFormat="1" applyFont="1" applyFill="1" applyBorder="1" applyAlignment="1">
      <alignment vertical="center"/>
    </xf>
    <xf numFmtId="168" fontId="20" fillId="0" borderId="0" xfId="9" applyNumberFormat="1" applyFont="1" applyFill="1" applyBorder="1" applyAlignment="1">
      <alignment vertical="center"/>
    </xf>
    <xf numFmtId="43" fontId="4" fillId="0" borderId="0" xfId="1" applyFont="1" applyFill="1" applyBorder="1" applyAlignment="1">
      <alignment vertical="center"/>
    </xf>
    <xf numFmtId="168" fontId="2" fillId="0" borderId="0" xfId="2" applyNumberFormat="1" applyFont="1" applyFill="1" applyAlignment="1">
      <alignment vertical="center"/>
    </xf>
    <xf numFmtId="171" fontId="2" fillId="0" borderId="0" xfId="2" applyNumberFormat="1" applyFont="1" applyFill="1" applyAlignment="1">
      <alignment vertical="center"/>
    </xf>
    <xf numFmtId="0" fontId="10" fillId="0" borderId="0" xfId="2" applyFont="1" applyFill="1" applyAlignment="1">
      <alignment vertical="center"/>
    </xf>
    <xf numFmtId="0" fontId="2" fillId="0" borderId="0" xfId="2" applyFont="1" applyAlignment="1">
      <alignment vertical="center"/>
    </xf>
    <xf numFmtId="0" fontId="10" fillId="0" borderId="0" xfId="2" applyFont="1" applyAlignment="1">
      <alignment vertical="center"/>
    </xf>
    <xf numFmtId="0" fontId="21" fillId="0" borderId="0" xfId="2" applyFont="1" applyFill="1" applyAlignment="1">
      <alignment vertical="center"/>
    </xf>
    <xf numFmtId="0" fontId="22" fillId="0" borderId="0" xfId="2" applyFont="1" applyFill="1" applyAlignment="1">
      <alignment vertical="center"/>
    </xf>
    <xf numFmtId="0" fontId="12" fillId="0" borderId="0" xfId="2" applyFont="1" applyFill="1" applyAlignment="1">
      <alignment vertical="center"/>
    </xf>
    <xf numFmtId="0" fontId="7" fillId="0" borderId="0" xfId="2" applyFont="1" applyFill="1" applyAlignment="1">
      <alignment vertical="center"/>
    </xf>
    <xf numFmtId="0" fontId="12" fillId="0" borderId="0" xfId="2" applyFont="1" applyFill="1" applyBorder="1" applyAlignment="1">
      <alignment vertical="center"/>
    </xf>
    <xf numFmtId="0" fontId="14" fillId="0" borderId="0" xfId="2" applyFont="1" applyFill="1" applyAlignment="1">
      <alignment vertical="center"/>
    </xf>
    <xf numFmtId="0" fontId="14" fillId="0" borderId="0" xfId="2" applyFont="1" applyFill="1" applyAlignment="1">
      <alignment horizontal="center" vertical="center"/>
    </xf>
    <xf numFmtId="9" fontId="14" fillId="0" borderId="0" xfId="5" applyFont="1" applyFill="1" applyAlignment="1">
      <alignment vertical="center"/>
    </xf>
    <xf numFmtId="168" fontId="14" fillId="0" borderId="0" xfId="1" applyNumberFormat="1" applyFont="1" applyFill="1" applyAlignment="1">
      <alignment vertical="center"/>
    </xf>
    <xf numFmtId="171" fontId="14" fillId="0" borderId="0" xfId="2" applyNumberFormat="1" applyFont="1" applyFill="1" applyAlignment="1">
      <alignment vertical="center"/>
    </xf>
    <xf numFmtId="9" fontId="4" fillId="0" borderId="0" xfId="5" applyFont="1" applyFill="1" applyAlignment="1">
      <alignment vertical="center"/>
    </xf>
    <xf numFmtId="168" fontId="4" fillId="0" borderId="0" xfId="1" applyNumberFormat="1" applyFont="1" applyFill="1" applyAlignment="1">
      <alignment vertical="center"/>
    </xf>
    <xf numFmtId="43" fontId="4" fillId="0" borderId="0" xfId="2" applyNumberFormat="1" applyFont="1" applyFill="1" applyAlignment="1">
      <alignment vertical="center"/>
    </xf>
    <xf numFmtId="0" fontId="4" fillId="0" borderId="0" xfId="2" applyFont="1" applyAlignment="1">
      <alignment vertical="center"/>
    </xf>
    <xf numFmtId="9" fontId="4" fillId="0" borderId="0" xfId="5" applyFont="1" applyAlignment="1">
      <alignment vertical="center"/>
    </xf>
    <xf numFmtId="0" fontId="22" fillId="0" borderId="0" xfId="2" applyFont="1" applyAlignment="1">
      <alignment vertical="center"/>
    </xf>
    <xf numFmtId="174" fontId="12" fillId="0" borderId="0" xfId="2" applyNumberFormat="1" applyFont="1" applyFill="1" applyAlignment="1">
      <alignment vertical="center"/>
    </xf>
    <xf numFmtId="0" fontId="2" fillId="0" borderId="0" xfId="2" applyFill="1" applyBorder="1" applyAlignment="1">
      <alignment vertical="center"/>
    </xf>
    <xf numFmtId="0" fontId="2" fillId="0" borderId="0" xfId="2" applyFont="1" applyFill="1" applyBorder="1" applyAlignment="1">
      <alignment horizontal="center" vertical="center"/>
    </xf>
    <xf numFmtId="0" fontId="2" fillId="0" borderId="0" xfId="2" applyFont="1" applyBorder="1" applyAlignment="1">
      <alignment vertical="center"/>
    </xf>
    <xf numFmtId="0" fontId="2" fillId="0" borderId="0" xfId="2" applyBorder="1" applyAlignment="1">
      <alignment vertical="center"/>
    </xf>
    <xf numFmtId="15" fontId="2" fillId="0" borderId="0" xfId="2" applyNumberFormat="1" applyFont="1" applyFill="1" applyBorder="1" applyAlignment="1">
      <alignment horizontal="center" vertical="center"/>
    </xf>
    <xf numFmtId="170" fontId="2" fillId="0" borderId="0" xfId="2" applyNumberFormat="1" applyBorder="1" applyAlignment="1">
      <alignment vertical="center"/>
    </xf>
    <xf numFmtId="0" fontId="2" fillId="0" borderId="0" xfId="2" applyFont="1" applyBorder="1" applyAlignment="1">
      <alignment horizontal="center" vertical="center"/>
    </xf>
    <xf numFmtId="175" fontId="2" fillId="0" borderId="0" xfId="2" applyNumberFormat="1" applyFont="1" applyFill="1" applyBorder="1" applyAlignment="1">
      <alignment horizontal="center" vertical="center"/>
    </xf>
    <xf numFmtId="0" fontId="2" fillId="3" borderId="0" xfId="2" applyFill="1" applyBorder="1" applyAlignment="1">
      <alignment vertical="center"/>
    </xf>
    <xf numFmtId="175" fontId="2" fillId="0" borderId="0" xfId="2" applyNumberFormat="1" applyFont="1" applyFill="1" applyBorder="1" applyAlignment="1">
      <alignment vertical="center"/>
    </xf>
    <xf numFmtId="1" fontId="2" fillId="0" borderId="0" xfId="2" applyNumberFormat="1" applyFont="1" applyFill="1" applyBorder="1" applyAlignment="1">
      <alignment horizontal="center" vertical="center"/>
    </xf>
    <xf numFmtId="0" fontId="3" fillId="0" borderId="0" xfId="2" applyFont="1" applyBorder="1" applyAlignment="1">
      <alignment vertical="center"/>
    </xf>
    <xf numFmtId="0" fontId="2" fillId="0" borderId="0" xfId="2" applyAlignment="1">
      <alignment vertical="center"/>
    </xf>
    <xf numFmtId="0" fontId="5" fillId="0" borderId="0" xfId="2" applyFont="1" applyAlignment="1">
      <alignment horizontal="justify" vertical="center" wrapText="1"/>
    </xf>
    <xf numFmtId="0" fontId="5" fillId="0" borderId="0" xfId="2" applyFont="1" applyAlignment="1">
      <alignment vertical="center"/>
    </xf>
    <xf numFmtId="170" fontId="5" fillId="0" borderId="0" xfId="2" applyNumberFormat="1" applyFont="1" applyAlignment="1">
      <alignment horizontal="right" vertical="center"/>
    </xf>
    <xf numFmtId="17" fontId="5" fillId="0" borderId="0" xfId="2" applyNumberFormat="1" applyFont="1" applyBorder="1" applyAlignment="1">
      <alignment horizontal="center" vertical="center"/>
    </xf>
    <xf numFmtId="0" fontId="5" fillId="0" borderId="0" xfId="2" applyFont="1" applyBorder="1" applyAlignment="1">
      <alignment horizontal="center" vertical="center"/>
    </xf>
    <xf numFmtId="0" fontId="5" fillId="0" borderId="0" xfId="2" applyFont="1" applyBorder="1" applyAlignment="1">
      <alignment vertical="center"/>
    </xf>
    <xf numFmtId="0" fontId="12" fillId="0" borderId="0" xfId="2" applyFont="1" applyBorder="1" applyAlignment="1">
      <alignment vertical="center"/>
    </xf>
    <xf numFmtId="0" fontId="12" fillId="0" borderId="0" xfId="2" applyFont="1" applyAlignment="1">
      <alignment vertical="center"/>
    </xf>
    <xf numFmtId="0" fontId="3" fillId="0" borderId="0" xfId="2" applyFont="1" applyBorder="1" applyAlignment="1">
      <alignment horizontal="center" vertical="center"/>
    </xf>
    <xf numFmtId="164" fontId="2" fillId="0" borderId="0" xfId="2" applyNumberFormat="1" applyFont="1" applyFill="1" applyBorder="1" applyAlignment="1">
      <alignment vertical="center"/>
    </xf>
    <xf numFmtId="0" fontId="2" fillId="0" borderId="0" xfId="2" quotePrefix="1" applyFont="1" applyFill="1" applyBorder="1" applyAlignment="1">
      <alignment vertical="center"/>
    </xf>
    <xf numFmtId="176" fontId="2" fillId="0" borderId="0" xfId="2" applyNumberFormat="1" applyFont="1" applyFill="1" applyBorder="1" applyAlignment="1">
      <alignment horizontal="right" vertical="center"/>
    </xf>
    <xf numFmtId="1" fontId="17" fillId="0" borderId="0" xfId="2" applyNumberFormat="1" applyFont="1" applyFill="1" applyBorder="1" applyAlignment="1">
      <alignment horizontal="center" vertical="center"/>
    </xf>
    <xf numFmtId="176" fontId="2" fillId="0" borderId="0" xfId="2" applyNumberFormat="1" applyFont="1" applyFill="1" applyAlignment="1">
      <alignment horizontal="right" vertical="center"/>
    </xf>
    <xf numFmtId="0" fontId="2" fillId="0" borderId="0" xfId="2" applyFont="1" applyFill="1" applyAlignment="1">
      <alignment horizontal="center" vertical="center"/>
    </xf>
    <xf numFmtId="176" fontId="7" fillId="0" borderId="0" xfId="2" applyNumberFormat="1" applyFont="1" applyFill="1" applyAlignment="1">
      <alignment horizontal="right" vertical="center"/>
    </xf>
    <xf numFmtId="0" fontId="7" fillId="0" borderId="0" xfId="2" applyFont="1" applyFill="1" applyAlignment="1">
      <alignment horizontal="center" vertical="center"/>
    </xf>
    <xf numFmtId="0" fontId="7" fillId="0" borderId="0" xfId="2" applyFont="1" applyFill="1" applyBorder="1" applyAlignment="1">
      <alignment horizontal="center" vertical="center"/>
    </xf>
    <xf numFmtId="0" fontId="7" fillId="0" borderId="0" xfId="2" applyFont="1" applyAlignment="1">
      <alignment vertical="center"/>
    </xf>
    <xf numFmtId="176" fontId="7" fillId="0" borderId="0" xfId="2" applyNumberFormat="1" applyFont="1" applyAlignment="1">
      <alignment horizontal="right" vertical="center"/>
    </xf>
    <xf numFmtId="0" fontId="7" fillId="0" borderId="0" xfId="2" applyFont="1" applyAlignment="1">
      <alignment horizontal="center" vertical="center"/>
    </xf>
    <xf numFmtId="0" fontId="7" fillId="0" borderId="0" xfId="2" applyFont="1" applyBorder="1" applyAlignment="1">
      <alignment horizontal="center" vertical="center"/>
    </xf>
    <xf numFmtId="176" fontId="2" fillId="0" borderId="0" xfId="2" applyNumberFormat="1" applyFont="1" applyAlignment="1">
      <alignment horizontal="right" vertical="center"/>
    </xf>
    <xf numFmtId="0" fontId="2" fillId="0" borderId="0" xfId="2" applyFont="1" applyAlignment="1">
      <alignment horizontal="center" vertical="center"/>
    </xf>
    <xf numFmtId="0" fontId="24" fillId="0" borderId="0" xfId="0" applyFont="1" applyAlignment="1">
      <alignment vertical="center"/>
    </xf>
    <xf numFmtId="0" fontId="25" fillId="0" borderId="0" xfId="0" applyFont="1" applyAlignment="1">
      <alignment vertical="center"/>
    </xf>
    <xf numFmtId="0" fontId="2" fillId="0" borderId="4" xfId="2" applyBorder="1"/>
    <xf numFmtId="0" fontId="26" fillId="0" borderId="5" xfId="0" applyFont="1" applyBorder="1" applyAlignment="1">
      <alignment horizontal="center"/>
    </xf>
    <xf numFmtId="49" fontId="27" fillId="0" borderId="6" xfId="2" applyNumberFormat="1" applyFont="1" applyBorder="1" applyAlignment="1">
      <alignment horizontal="center"/>
    </xf>
    <xf numFmtId="49" fontId="28" fillId="0" borderId="6" xfId="2" applyNumberFormat="1" applyFont="1" applyBorder="1" applyAlignment="1">
      <alignment horizontal="center"/>
    </xf>
    <xf numFmtId="0" fontId="28" fillId="0" borderId="6" xfId="2" applyFont="1" applyBorder="1" applyAlignment="1">
      <alignment horizontal="center" vertical="center"/>
    </xf>
    <xf numFmtId="49" fontId="29" fillId="0" borderId="0" xfId="2" applyNumberFormat="1" applyFont="1"/>
    <xf numFmtId="0" fontId="0" fillId="0" borderId="5" xfId="0" applyBorder="1"/>
    <xf numFmtId="1" fontId="32" fillId="4" borderId="0" xfId="2" applyNumberFormat="1" applyFont="1" applyFill="1" applyAlignment="1">
      <alignment horizontal="left" vertical="center"/>
    </xf>
    <xf numFmtId="0" fontId="32" fillId="4" borderId="0" xfId="2" applyFont="1" applyFill="1" applyAlignment="1">
      <alignment vertical="top"/>
    </xf>
    <xf numFmtId="0" fontId="32" fillId="4" borderId="0" xfId="2" applyFont="1" applyFill="1" applyAlignment="1">
      <alignment horizontal="left" vertical="top"/>
    </xf>
    <xf numFmtId="0" fontId="32" fillId="4" borderId="0" xfId="0" applyFont="1" applyFill="1" applyAlignment="1">
      <alignment horizontal="left"/>
    </xf>
    <xf numFmtId="0" fontId="32" fillId="4" borderId="0" xfId="2" applyFont="1" applyFill="1" applyAlignment="1">
      <alignment horizontal="left"/>
    </xf>
    <xf numFmtId="0" fontId="34" fillId="4" borderId="0" xfId="2" applyFont="1" applyFill="1" applyAlignment="1">
      <alignment horizontal="left"/>
    </xf>
    <xf numFmtId="0" fontId="32" fillId="4" borderId="0" xfId="2" applyFont="1" applyFill="1"/>
    <xf numFmtId="0" fontId="32" fillId="4" borderId="0" xfId="2" applyFont="1" applyFill="1" applyAlignment="1">
      <alignment horizontal="left" indent="1"/>
    </xf>
    <xf numFmtId="0" fontId="28" fillId="0" borderId="0" xfId="2" applyFont="1" applyAlignment="1">
      <alignment horizontal="center"/>
    </xf>
    <xf numFmtId="0" fontId="28" fillId="0" borderId="0" xfId="2" applyFont="1" applyAlignment="1">
      <alignment horizontal="center" vertical="center"/>
    </xf>
    <xf numFmtId="0" fontId="27" fillId="0" borderId="0" xfId="2" applyFont="1" applyAlignment="1">
      <alignment horizontal="center" vertical="center"/>
    </xf>
    <xf numFmtId="0" fontId="28" fillId="0" borderId="0" xfId="2" applyFont="1" applyAlignment="1">
      <alignment horizontal="center" vertical="center" wrapText="1"/>
    </xf>
    <xf numFmtId="1" fontId="27" fillId="0" borderId="1" xfId="2" applyNumberFormat="1" applyFont="1" applyBorder="1" applyAlignment="1">
      <alignment horizontal="center"/>
    </xf>
    <xf numFmtId="49" fontId="28" fillId="0" borderId="1" xfId="2" applyNumberFormat="1" applyFont="1" applyBorder="1" applyAlignment="1">
      <alignment horizontal="center"/>
    </xf>
    <xf numFmtId="49" fontId="27" fillId="0" borderId="1" xfId="2" applyNumberFormat="1" applyFont="1" applyFill="1" applyBorder="1" applyAlignment="1">
      <alignment horizontal="center"/>
    </xf>
    <xf numFmtId="49" fontId="27" fillId="0" borderId="1" xfId="2" applyNumberFormat="1" applyFont="1" applyBorder="1" applyAlignment="1">
      <alignment horizontal="center"/>
    </xf>
    <xf numFmtId="0" fontId="28" fillId="0" borderId="1" xfId="2" applyFont="1" applyBorder="1" applyAlignment="1">
      <alignment horizontal="center" vertical="center"/>
    </xf>
    <xf numFmtId="1" fontId="27" fillId="0" borderId="0" xfId="0" applyNumberFormat="1" applyFont="1" applyFill="1" applyBorder="1" applyAlignment="1">
      <alignment horizontal="right"/>
    </xf>
    <xf numFmtId="0" fontId="39" fillId="0" borderId="0" xfId="0" applyFont="1" applyBorder="1" applyAlignment="1">
      <alignment horizontal="left"/>
    </xf>
    <xf numFmtId="169" fontId="39" fillId="0" borderId="0" xfId="1" applyNumberFormat="1" applyFont="1" applyFill="1" applyBorder="1"/>
    <xf numFmtId="169" fontId="39" fillId="0" borderId="0" xfId="1" applyNumberFormat="1" applyFont="1" applyBorder="1"/>
    <xf numFmtId="0" fontId="39" fillId="0" borderId="0" xfId="0" applyFont="1" applyBorder="1"/>
    <xf numFmtId="0" fontId="39" fillId="0" borderId="0" xfId="0" applyFont="1" applyBorder="1" applyAlignment="1">
      <alignment horizontal="left" indent="1"/>
    </xf>
    <xf numFmtId="1" fontId="39" fillId="0" borderId="0" xfId="1" applyNumberFormat="1" applyFont="1" applyBorder="1"/>
    <xf numFmtId="49" fontId="28" fillId="0" borderId="0" xfId="0" applyNumberFormat="1" applyFont="1" applyFill="1" applyBorder="1" applyAlignment="1">
      <alignment horizontal="center" vertical="center"/>
    </xf>
    <xf numFmtId="0" fontId="39" fillId="0" borderId="0" xfId="0" applyFont="1" applyFill="1" applyBorder="1" applyAlignment="1">
      <alignment horizontal="center"/>
    </xf>
    <xf numFmtId="0" fontId="27" fillId="0" borderId="0" xfId="2" applyFont="1" applyFill="1" applyBorder="1" applyAlignment="1">
      <alignment horizontal="center" wrapText="1"/>
    </xf>
    <xf numFmtId="1" fontId="39" fillId="0" borderId="0" xfId="0" applyNumberFormat="1" applyFont="1" applyBorder="1"/>
    <xf numFmtId="169" fontId="39" fillId="0" borderId="0" xfId="1" applyNumberFormat="1" applyFont="1" applyFill="1" applyBorder="1" applyAlignment="1">
      <alignment horizontal="center"/>
    </xf>
    <xf numFmtId="1" fontId="27" fillId="5" borderId="0" xfId="2" applyNumberFormat="1" applyFont="1" applyFill="1" applyAlignment="1">
      <alignment horizontal="center"/>
    </xf>
    <xf numFmtId="0" fontId="38" fillId="5" borderId="0" xfId="2" applyFont="1" applyFill="1" applyAlignment="1">
      <alignment horizontal="center" wrapText="1"/>
    </xf>
    <xf numFmtId="177" fontId="38" fillId="5" borderId="0" xfId="2" applyNumberFormat="1" applyFont="1" applyFill="1" applyAlignment="1"/>
    <xf numFmtId="177" fontId="27" fillId="5" borderId="0" xfId="2" applyNumberFormat="1" applyFont="1" applyFill="1" applyAlignment="1"/>
    <xf numFmtId="0" fontId="38" fillId="5" borderId="0" xfId="2" applyFont="1" applyFill="1" applyAlignment="1">
      <alignment horizontal="left" wrapText="1"/>
    </xf>
    <xf numFmtId="0" fontId="38" fillId="5" borderId="0" xfId="2" applyFont="1" applyFill="1" applyAlignment="1">
      <alignment wrapText="1"/>
    </xf>
    <xf numFmtId="1" fontId="27" fillId="5" borderId="0" xfId="0" applyNumberFormat="1" applyFont="1" applyFill="1" applyAlignment="1">
      <alignment horizontal="right"/>
    </xf>
    <xf numFmtId="0" fontId="27" fillId="5" borderId="0" xfId="2" applyFont="1" applyFill="1" applyAlignment="1">
      <alignment horizontal="center" wrapText="1"/>
    </xf>
    <xf numFmtId="177" fontId="27" fillId="5" borderId="0" xfId="0" applyNumberFormat="1" applyFont="1" applyFill="1" applyAlignment="1"/>
    <xf numFmtId="0" fontId="39" fillId="5" borderId="0" xfId="0" applyFont="1" applyFill="1" applyAlignment="1">
      <alignment horizontal="left"/>
    </xf>
    <xf numFmtId="0" fontId="38" fillId="5" borderId="0" xfId="2" applyFont="1" applyFill="1" applyAlignment="1">
      <alignment horizontal="left"/>
    </xf>
    <xf numFmtId="177" fontId="41" fillId="5" borderId="0" xfId="0" applyNumberFormat="1" applyFont="1" applyFill="1" applyAlignment="1"/>
    <xf numFmtId="1" fontId="27" fillId="5" borderId="0" xfId="2" applyNumberFormat="1" applyFont="1" applyFill="1" applyAlignment="1">
      <alignment wrapText="1"/>
    </xf>
    <xf numFmtId="164" fontId="27" fillId="5" borderId="0" xfId="2" applyNumberFormat="1" applyFont="1" applyFill="1" applyAlignment="1">
      <alignment horizontal="center"/>
    </xf>
    <xf numFmtId="167" fontId="27" fillId="5" borderId="0" xfId="2" applyNumberFormat="1" applyFont="1" applyFill="1" applyAlignment="1">
      <alignment horizontal="left"/>
    </xf>
    <xf numFmtId="0" fontId="39" fillId="5" borderId="0" xfId="0" applyFont="1" applyFill="1" applyAlignment="1"/>
    <xf numFmtId="1" fontId="27" fillId="5" borderId="0" xfId="2" applyNumberFormat="1" applyFont="1" applyFill="1" applyAlignment="1"/>
    <xf numFmtId="177" fontId="39" fillId="5" borderId="0" xfId="0" applyNumberFormat="1" applyFont="1" applyFill="1" applyAlignment="1"/>
    <xf numFmtId="1" fontId="27" fillId="5" borderId="4" xfId="0" applyNumberFormat="1" applyFont="1" applyFill="1" applyBorder="1" applyAlignment="1">
      <alignment horizontal="right"/>
    </xf>
    <xf numFmtId="0" fontId="39" fillId="5" borderId="4" xfId="0" applyFont="1" applyFill="1" applyBorder="1" applyAlignment="1">
      <alignment horizontal="left"/>
    </xf>
    <xf numFmtId="0" fontId="27" fillId="5" borderId="4" xfId="2" applyFont="1" applyFill="1" applyBorder="1" applyAlignment="1">
      <alignment horizontal="center" wrapText="1"/>
    </xf>
    <xf numFmtId="177" fontId="27" fillId="5" borderId="4" xfId="2" applyNumberFormat="1" applyFont="1" applyFill="1" applyBorder="1" applyAlignment="1"/>
    <xf numFmtId="177" fontId="27" fillId="5" borderId="4" xfId="0" applyNumberFormat="1" applyFont="1" applyFill="1" applyBorder="1" applyAlignment="1"/>
    <xf numFmtId="0" fontId="42" fillId="4" borderId="0" xfId="2" applyFont="1" applyFill="1" applyAlignment="1">
      <alignment horizontal="left" vertical="center" wrapText="1"/>
    </xf>
    <xf numFmtId="0" fontId="27" fillId="2" borderId="0" xfId="0" applyFont="1" applyFill="1" applyBorder="1" applyAlignment="1">
      <alignment horizontal="center"/>
    </xf>
    <xf numFmtId="0" fontId="27" fillId="2" borderId="0" xfId="0" applyFont="1" applyFill="1" applyBorder="1"/>
    <xf numFmtId="0" fontId="27" fillId="2" borderId="3" xfId="0" applyFont="1" applyFill="1" applyBorder="1" applyAlignment="1">
      <alignment horizontal="center"/>
    </xf>
    <xf numFmtId="0" fontId="27" fillId="2" borderId="0" xfId="0" applyFont="1" applyFill="1" applyBorder="1" applyAlignment="1">
      <alignment horizontal="center" vertical="center" wrapText="1"/>
    </xf>
    <xf numFmtId="0" fontId="27" fillId="2" borderId="0" xfId="2" applyFont="1" applyFill="1" applyBorder="1" applyAlignment="1">
      <alignment horizontal="center"/>
    </xf>
    <xf numFmtId="0" fontId="27" fillId="0" borderId="0" xfId="0" applyFont="1" applyBorder="1" applyAlignment="1">
      <alignment horizontal="left" vertical="top"/>
    </xf>
    <xf numFmtId="0" fontId="27" fillId="0" borderId="0" xfId="0" applyFont="1" applyBorder="1" applyAlignment="1">
      <alignment vertical="top"/>
    </xf>
    <xf numFmtId="0" fontId="39" fillId="0" borderId="0" xfId="0" applyFont="1" applyAlignment="1">
      <alignment vertical="top"/>
    </xf>
    <xf numFmtId="0" fontId="39" fillId="0" borderId="0" xfId="0" applyFont="1"/>
    <xf numFmtId="0" fontId="27" fillId="0" borderId="0" xfId="0" applyFont="1" applyAlignment="1">
      <alignment horizontal="left" vertical="top"/>
    </xf>
    <xf numFmtId="0" fontId="27" fillId="0" borderId="0" xfId="0" applyFont="1" applyAlignment="1">
      <alignment vertical="top"/>
    </xf>
    <xf numFmtId="0" fontId="27" fillId="0" borderId="0" xfId="0" applyNumberFormat="1" applyFont="1" applyFill="1" applyBorder="1" applyAlignment="1">
      <alignment horizontal="left" vertical="top"/>
    </xf>
    <xf numFmtId="0" fontId="27" fillId="0" borderId="0" xfId="0" applyFont="1" applyFill="1" applyBorder="1" applyAlignment="1">
      <alignment vertical="top"/>
    </xf>
    <xf numFmtId="0" fontId="27" fillId="0" borderId="0" xfId="0" applyFont="1" applyFill="1" applyAlignment="1">
      <alignment vertical="top"/>
    </xf>
    <xf numFmtId="0" fontId="27" fillId="0" borderId="0" xfId="0" applyFont="1" applyFill="1" applyAlignment="1">
      <alignment horizontal="center" vertical="top"/>
    </xf>
    <xf numFmtId="0" fontId="27" fillId="2" borderId="0" xfId="0" quotePrefix="1" applyFont="1" applyFill="1" applyBorder="1" applyAlignment="1">
      <alignment horizontal="center"/>
    </xf>
    <xf numFmtId="0" fontId="27" fillId="2" borderId="0" xfId="2" quotePrefix="1" applyFont="1" applyFill="1" applyBorder="1" applyAlignment="1">
      <alignment horizontal="center"/>
    </xf>
    <xf numFmtId="0" fontId="27" fillId="0" borderId="0" xfId="0" quotePrefix="1" applyFont="1" applyFill="1" applyBorder="1" applyAlignment="1">
      <alignment horizontal="center"/>
    </xf>
    <xf numFmtId="0" fontId="38" fillId="2" borderId="6" xfId="2" applyFont="1" applyFill="1" applyBorder="1" applyAlignment="1">
      <alignment horizontal="center" vertical="center"/>
    </xf>
    <xf numFmtId="0" fontId="38" fillId="2" borderId="6" xfId="2" quotePrefix="1" applyFont="1" applyFill="1" applyBorder="1" applyAlignment="1">
      <alignment horizontal="center"/>
    </xf>
    <xf numFmtId="0" fontId="38" fillId="2" borderId="6" xfId="2" applyFont="1" applyFill="1" applyBorder="1" applyAlignment="1">
      <alignment horizontal="center"/>
    </xf>
    <xf numFmtId="0" fontId="38" fillId="0" borderId="6" xfId="2" quotePrefix="1" applyFont="1" applyBorder="1" applyAlignment="1">
      <alignment horizontal="center"/>
    </xf>
    <xf numFmtId="49" fontId="27" fillId="2" borderId="0" xfId="2" applyNumberFormat="1" applyFont="1" applyFill="1" applyAlignment="1">
      <alignment horizontal="center"/>
    </xf>
    <xf numFmtId="49" fontId="43" fillId="2" borderId="0" xfId="2" applyNumberFormat="1" applyFont="1" applyFill="1" applyAlignment="1">
      <alignment horizontal="center"/>
    </xf>
    <xf numFmtId="49" fontId="35" fillId="2" borderId="0" xfId="2" applyNumberFormat="1" applyFont="1" applyFill="1" applyAlignment="1">
      <alignment horizontal="center"/>
    </xf>
    <xf numFmtId="49" fontId="43" fillId="0" borderId="0" xfId="2" applyNumberFormat="1" applyFont="1" applyAlignment="1">
      <alignment horizontal="center"/>
    </xf>
    <xf numFmtId="0" fontId="29" fillId="2" borderId="0" xfId="2" applyFont="1" applyFill="1"/>
    <xf numFmtId="0" fontId="2" fillId="2" borderId="0" xfId="2" applyFill="1"/>
    <xf numFmtId="43" fontId="38" fillId="5" borderId="0" xfId="1" applyFont="1" applyFill="1" applyBorder="1" applyAlignment="1">
      <alignment vertical="top"/>
    </xf>
    <xf numFmtId="170" fontId="41" fillId="5" borderId="0" xfId="1" applyNumberFormat="1" applyFont="1" applyFill="1" applyAlignment="1">
      <alignment horizontal="right"/>
    </xf>
    <xf numFmtId="0" fontId="39" fillId="5" borderId="0" xfId="0" applyFont="1" applyFill="1" applyAlignment="1">
      <alignment vertical="top"/>
    </xf>
    <xf numFmtId="0" fontId="39" fillId="5" borderId="0" xfId="0" applyFont="1" applyFill="1" applyAlignment="1">
      <alignment horizontal="center" vertical="top"/>
    </xf>
    <xf numFmtId="170" fontId="39" fillId="5" borderId="0" xfId="1" applyNumberFormat="1" applyFont="1" applyFill="1" applyAlignment="1">
      <alignment horizontal="right"/>
    </xf>
    <xf numFmtId="170" fontId="27" fillId="5" borderId="0" xfId="0" applyNumberFormat="1" applyFont="1" applyFill="1" applyAlignment="1">
      <alignment horizontal="right"/>
    </xf>
    <xf numFmtId="170" fontId="27" fillId="5" borderId="0" xfId="1" applyNumberFormat="1" applyFont="1" applyFill="1" applyBorder="1" applyAlignment="1">
      <alignment horizontal="right"/>
    </xf>
    <xf numFmtId="170" fontId="27" fillId="5" borderId="0" xfId="1" applyNumberFormat="1" applyFont="1" applyFill="1" applyAlignment="1">
      <alignment horizontal="right"/>
    </xf>
    <xf numFmtId="0" fontId="39" fillId="5" borderId="4" xfId="0" applyFont="1" applyFill="1" applyBorder="1" applyAlignment="1">
      <alignment vertical="top"/>
    </xf>
    <xf numFmtId="0" fontId="39" fillId="5" borderId="4" xfId="0" applyFont="1" applyFill="1" applyBorder="1" applyAlignment="1">
      <alignment horizontal="center" vertical="top"/>
    </xf>
    <xf numFmtId="170" fontId="39" fillId="5" borderId="4" xfId="1" applyNumberFormat="1" applyFont="1" applyFill="1" applyBorder="1" applyAlignment="1">
      <alignment horizontal="right"/>
    </xf>
    <xf numFmtId="170" fontId="27" fillId="5" borderId="4" xfId="0" applyNumberFormat="1" applyFont="1" applyFill="1" applyBorder="1" applyAlignment="1">
      <alignment horizontal="right"/>
    </xf>
    <xf numFmtId="170" fontId="27" fillId="5" borderId="4" xfId="1" applyNumberFormat="1" applyFont="1" applyFill="1" applyBorder="1" applyAlignment="1">
      <alignment horizontal="right"/>
    </xf>
    <xf numFmtId="0" fontId="2" fillId="0" borderId="0" xfId="12"/>
    <xf numFmtId="0" fontId="32" fillId="4" borderId="0" xfId="6" applyFont="1" applyFill="1" applyAlignment="1">
      <alignment vertical="center"/>
    </xf>
    <xf numFmtId="0" fontId="12" fillId="0" borderId="0" xfId="12" applyFont="1" applyAlignment="1">
      <alignment vertical="center"/>
    </xf>
    <xf numFmtId="0" fontId="27" fillId="0" borderId="6" xfId="12" applyFont="1" applyBorder="1" applyAlignment="1">
      <alignment vertical="center"/>
    </xf>
    <xf numFmtId="0" fontId="27" fillId="0" borderId="6" xfId="12" quotePrefix="1" applyFont="1" applyBorder="1" applyAlignment="1">
      <alignment horizontal="center" vertical="center"/>
    </xf>
    <xf numFmtId="0" fontId="27" fillId="0" borderId="6" xfId="12" applyFont="1" applyBorder="1" applyAlignment="1">
      <alignment horizontal="center" vertical="center"/>
    </xf>
    <xf numFmtId="0" fontId="27" fillId="0" borderId="0" xfId="6" applyFont="1"/>
    <xf numFmtId="0" fontId="27" fillId="0" borderId="0" xfId="6" applyFont="1" applyAlignment="1">
      <alignment vertical="center"/>
    </xf>
    <xf numFmtId="164" fontId="27" fillId="0" borderId="0" xfId="6" applyNumberFormat="1" applyFont="1" applyAlignment="1">
      <alignment vertical="center"/>
    </xf>
    <xf numFmtId="172" fontId="27" fillId="0" borderId="0" xfId="3" applyFont="1" applyFill="1" applyAlignment="1">
      <alignment vertical="center"/>
    </xf>
    <xf numFmtId="173" fontId="27" fillId="0" borderId="0" xfId="3" applyNumberFormat="1" applyFont="1" applyFill="1" applyAlignment="1">
      <alignment vertical="center"/>
    </xf>
    <xf numFmtId="0" fontId="27" fillId="0" borderId="0" xfId="6" applyFont="1" applyAlignment="1">
      <alignment horizontal="left" wrapText="1"/>
    </xf>
    <xf numFmtId="170" fontId="27" fillId="0" borderId="0" xfId="6" applyNumberFormat="1" applyFont="1" applyAlignment="1">
      <alignment vertical="center"/>
    </xf>
    <xf numFmtId="172" fontId="27" fillId="0" borderId="0" xfId="6" applyNumberFormat="1" applyFont="1" applyAlignment="1">
      <alignment vertical="center"/>
    </xf>
    <xf numFmtId="0" fontId="27" fillId="0" borderId="0" xfId="6" applyFont="1" applyFill="1" applyAlignment="1">
      <alignment vertical="center"/>
    </xf>
    <xf numFmtId="0" fontId="27" fillId="0" borderId="0" xfId="6" quotePrefix="1" applyFont="1" applyAlignment="1">
      <alignment horizontal="center" vertical="center"/>
    </xf>
    <xf numFmtId="0" fontId="27" fillId="0" borderId="0" xfId="6" applyFont="1" applyAlignment="1">
      <alignment horizontal="center" vertical="center"/>
    </xf>
    <xf numFmtId="0" fontId="27" fillId="0" borderId="0" xfId="12" applyFont="1" applyAlignment="1">
      <alignment vertical="center"/>
    </xf>
    <xf numFmtId="0" fontId="27" fillId="0" borderId="0" xfId="6" applyFont="1" applyAlignment="1">
      <alignment horizontal="center" vertical="center" wrapText="1"/>
    </xf>
    <xf numFmtId="0" fontId="27" fillId="5" borderId="3" xfId="6" applyFont="1" applyFill="1" applyBorder="1" applyAlignment="1">
      <alignment vertical="center"/>
    </xf>
    <xf numFmtId="0" fontId="38" fillId="5" borderId="3" xfId="6" applyFont="1" applyFill="1" applyBorder="1" applyAlignment="1">
      <alignment horizontal="center" vertical="center"/>
    </xf>
    <xf numFmtId="170" fontId="38" fillId="5" borderId="3" xfId="6" applyNumberFormat="1" applyFont="1" applyFill="1" applyBorder="1" applyAlignment="1">
      <alignment vertical="center"/>
    </xf>
    <xf numFmtId="164" fontId="38" fillId="5" borderId="3" xfId="6" applyNumberFormat="1" applyFont="1" applyFill="1" applyBorder="1" applyAlignment="1">
      <alignment horizontal="right" vertical="center"/>
    </xf>
    <xf numFmtId="0" fontId="27" fillId="5" borderId="0" xfId="6" applyFont="1" applyFill="1" applyAlignment="1">
      <alignment horizontal="right" vertical="center"/>
    </xf>
    <xf numFmtId="0" fontId="27" fillId="5" borderId="0" xfId="6" applyFont="1" applyFill="1" applyAlignment="1">
      <alignment vertical="center"/>
    </xf>
    <xf numFmtId="170" fontId="27" fillId="5" borderId="0" xfId="7" applyNumberFormat="1" applyFont="1" applyFill="1" applyAlignment="1">
      <alignment vertical="center"/>
    </xf>
    <xf numFmtId="164" fontId="27" fillId="5" borderId="0" xfId="6" applyNumberFormat="1" applyFont="1" applyFill="1" applyAlignment="1">
      <alignment vertical="center"/>
    </xf>
    <xf numFmtId="173" fontId="27" fillId="5" borderId="0" xfId="3" applyNumberFormat="1" applyFont="1" applyFill="1" applyBorder="1" applyAlignment="1">
      <alignment horizontal="right" vertical="center"/>
    </xf>
    <xf numFmtId="0" fontId="27" fillId="5" borderId="4" xfId="6" applyFont="1" applyFill="1" applyBorder="1" applyAlignment="1">
      <alignment horizontal="right" vertical="center"/>
    </xf>
    <xf numFmtId="0" fontId="27" fillId="5" borderId="4" xfId="6" applyFont="1" applyFill="1" applyBorder="1" applyAlignment="1">
      <alignment vertical="center"/>
    </xf>
    <xf numFmtId="170" fontId="27" fillId="5" borderId="4" xfId="7" applyNumberFormat="1" applyFont="1" applyFill="1" applyBorder="1" applyAlignment="1">
      <alignment vertical="center"/>
    </xf>
    <xf numFmtId="164" fontId="27" fillId="5" borderId="4" xfId="6" applyNumberFormat="1" applyFont="1" applyFill="1" applyBorder="1" applyAlignment="1">
      <alignment vertical="center"/>
    </xf>
    <xf numFmtId="173" fontId="27" fillId="5" borderId="4" xfId="3" applyNumberFormat="1" applyFont="1" applyFill="1" applyBorder="1" applyAlignment="1">
      <alignment horizontal="right" vertical="center"/>
    </xf>
    <xf numFmtId="0" fontId="45" fillId="0" borderId="0" xfId="12" applyFont="1" applyAlignment="1">
      <alignment vertical="center"/>
    </xf>
    <xf numFmtId="0" fontId="32" fillId="4" borderId="0" xfId="2" applyFont="1" applyFill="1" applyAlignment="1"/>
    <xf numFmtId="0" fontId="32" fillId="4" borderId="0" xfId="2" applyFont="1" applyFill="1" applyAlignment="1">
      <alignment vertical="center"/>
    </xf>
    <xf numFmtId="0" fontId="32" fillId="4" borderId="0" xfId="2" applyFont="1" applyFill="1" applyBorder="1" applyAlignment="1">
      <alignment vertical="center"/>
    </xf>
    <xf numFmtId="0" fontId="28" fillId="0" borderId="0" xfId="2" applyFont="1" applyFill="1" applyBorder="1" applyAlignment="1">
      <alignment horizontal="center" vertical="center"/>
    </xf>
    <xf numFmtId="0" fontId="28" fillId="0" borderId="0" xfId="2" quotePrefix="1" applyFont="1" applyFill="1" applyBorder="1" applyAlignment="1">
      <alignment horizontal="center" vertical="center"/>
    </xf>
    <xf numFmtId="43" fontId="28" fillId="0" borderId="0" xfId="1" applyFont="1" applyFill="1" applyBorder="1" applyAlignment="1">
      <alignment horizontal="center" vertical="center"/>
    </xf>
    <xf numFmtId="170" fontId="27" fillId="0" borderId="0" xfId="2" applyNumberFormat="1" applyFont="1" applyFill="1" applyBorder="1" applyAlignment="1">
      <alignment vertical="center"/>
    </xf>
    <xf numFmtId="0" fontId="27" fillId="0" borderId="0" xfId="8" applyNumberFormat="1" applyFont="1" applyFill="1" applyBorder="1" applyAlignment="1">
      <alignment horizontal="left" vertical="center"/>
    </xf>
    <xf numFmtId="1" fontId="28" fillId="0" borderId="0" xfId="2" applyNumberFormat="1" applyFont="1" applyFill="1" applyBorder="1" applyAlignment="1">
      <alignment horizontal="center" vertical="center"/>
    </xf>
    <xf numFmtId="0" fontId="27" fillId="0" borderId="0" xfId="2" applyFont="1" applyFill="1" applyBorder="1" applyAlignment="1">
      <alignment horizontal="center" vertical="center"/>
    </xf>
    <xf numFmtId="0" fontId="27" fillId="0" borderId="0" xfId="2" applyFont="1" applyFill="1" applyBorder="1" applyAlignment="1">
      <alignment vertical="center"/>
    </xf>
    <xf numFmtId="0" fontId="27" fillId="3" borderId="0" xfId="2" applyFont="1" applyFill="1" applyBorder="1" applyAlignment="1">
      <alignment vertical="center"/>
    </xf>
    <xf numFmtId="0" fontId="46" fillId="3" borderId="0" xfId="2" applyFont="1" applyFill="1" applyBorder="1" applyAlignment="1">
      <alignment vertical="center"/>
    </xf>
    <xf numFmtId="0" fontId="27" fillId="0" borderId="0" xfId="2" applyFont="1" applyFill="1" applyAlignment="1">
      <alignment horizontal="left" vertical="center"/>
    </xf>
    <xf numFmtId="0" fontId="27" fillId="0" borderId="0" xfId="2" applyFont="1" applyFill="1" applyAlignment="1">
      <alignment horizontal="justify" vertical="center"/>
    </xf>
    <xf numFmtId="170" fontId="27" fillId="0" borderId="0" xfId="2" applyNumberFormat="1" applyFont="1" applyFill="1" applyAlignment="1">
      <alignment horizontal="justify" vertical="center"/>
    </xf>
    <xf numFmtId="0" fontId="27" fillId="0" borderId="0" xfId="2" applyFont="1" applyFill="1" applyAlignment="1">
      <alignment vertical="center"/>
    </xf>
    <xf numFmtId="0" fontId="27" fillId="0" borderId="6" xfId="2" applyFont="1" applyBorder="1" applyAlignment="1">
      <alignment horizontal="center" vertical="center"/>
    </xf>
    <xf numFmtId="0" fontId="28" fillId="0" borderId="6" xfId="2" quotePrefix="1" applyFont="1" applyBorder="1" applyAlignment="1">
      <alignment horizontal="center" vertical="center"/>
    </xf>
    <xf numFmtId="170" fontId="29" fillId="0" borderId="0" xfId="2" applyNumberFormat="1" applyFont="1" applyAlignment="1">
      <alignment vertical="center"/>
    </xf>
    <xf numFmtId="1" fontId="30" fillId="5" borderId="0" xfId="2" applyNumberFormat="1" applyFont="1" applyFill="1" applyBorder="1" applyAlignment="1">
      <alignment horizontal="center" vertical="center"/>
    </xf>
    <xf numFmtId="0" fontId="38" fillId="5" borderId="0" xfId="2" applyFont="1" applyFill="1" applyBorder="1" applyAlignment="1">
      <alignment horizontal="center" vertical="center"/>
    </xf>
    <xf numFmtId="170" fontId="38" fillId="5" borderId="3" xfId="2" applyNumberFormat="1" applyFont="1" applyFill="1" applyBorder="1" applyAlignment="1">
      <alignment horizontal="right" vertical="center"/>
    </xf>
    <xf numFmtId="170" fontId="38" fillId="5" borderId="0" xfId="2" applyNumberFormat="1" applyFont="1" applyFill="1" applyBorder="1" applyAlignment="1">
      <alignment horizontal="right" vertical="center"/>
    </xf>
    <xf numFmtId="0" fontId="30" fillId="5" borderId="0" xfId="2" applyFont="1" applyFill="1" applyBorder="1" applyAlignment="1">
      <alignment horizontal="center" vertical="center"/>
    </xf>
    <xf numFmtId="0" fontId="38" fillId="5" borderId="0" xfId="2" applyFont="1" applyFill="1" applyBorder="1" applyAlignment="1">
      <alignment vertical="center" wrapText="1"/>
    </xf>
    <xf numFmtId="170" fontId="38" fillId="5" borderId="0" xfId="2" applyNumberFormat="1" applyFont="1" applyFill="1" applyBorder="1" applyAlignment="1">
      <alignment vertical="center" wrapText="1"/>
    </xf>
    <xf numFmtId="1" fontId="27" fillId="5" borderId="0" xfId="2" applyNumberFormat="1" applyFont="1" applyFill="1" applyBorder="1" applyAlignment="1">
      <alignment horizontal="center" vertical="center"/>
    </xf>
    <xf numFmtId="0" fontId="27" fillId="5" borderId="0" xfId="2" applyNumberFormat="1" applyFont="1" applyFill="1" applyBorder="1" applyAlignment="1">
      <alignment horizontal="left" vertical="center" wrapText="1"/>
    </xf>
    <xf numFmtId="170" fontId="27" fillId="5" borderId="0" xfId="2" applyNumberFormat="1" applyFont="1" applyFill="1" applyBorder="1" applyAlignment="1">
      <alignment vertical="center"/>
    </xf>
    <xf numFmtId="0" fontId="27" fillId="5" borderId="0" xfId="2" applyNumberFormat="1" applyFont="1" applyFill="1" applyBorder="1" applyAlignment="1">
      <alignment horizontal="left" vertical="center"/>
    </xf>
    <xf numFmtId="0" fontId="28" fillId="5" borderId="0" xfId="2" applyNumberFormat="1" applyFont="1" applyFill="1" applyBorder="1" applyAlignment="1">
      <alignment horizontal="left" vertical="center" wrapText="1"/>
    </xf>
    <xf numFmtId="0" fontId="28" fillId="5" borderId="0" xfId="5" applyNumberFormat="1" applyFont="1" applyFill="1" applyBorder="1" applyAlignment="1">
      <alignment vertical="center"/>
    </xf>
    <xf numFmtId="0" fontId="27" fillId="5" borderId="0" xfId="8" applyNumberFormat="1" applyFont="1" applyFill="1" applyBorder="1" applyAlignment="1">
      <alignment horizontal="left" vertical="center" wrapText="1"/>
    </xf>
    <xf numFmtId="0" fontId="27" fillId="5" borderId="0" xfId="8" applyNumberFormat="1" applyFont="1" applyFill="1" applyBorder="1" applyAlignment="1">
      <alignment horizontal="left" vertical="center"/>
    </xf>
    <xf numFmtId="1" fontId="28" fillId="5" borderId="0" xfId="2" applyNumberFormat="1" applyFont="1" applyFill="1" applyBorder="1" applyAlignment="1">
      <alignment horizontal="center" vertical="center"/>
    </xf>
    <xf numFmtId="0" fontId="27" fillId="5" borderId="0" xfId="2" applyFont="1" applyFill="1" applyBorder="1" applyAlignment="1">
      <alignment horizontal="center" vertical="center"/>
    </xf>
    <xf numFmtId="0" fontId="38" fillId="5" borderId="0" xfId="2" applyNumberFormat="1" applyFont="1" applyFill="1" applyBorder="1" applyAlignment="1">
      <alignment horizontal="left" vertical="center" wrapText="1"/>
    </xf>
    <xf numFmtId="0" fontId="28" fillId="5" borderId="0" xfId="2" applyNumberFormat="1" applyFont="1" applyFill="1" applyBorder="1" applyAlignment="1">
      <alignment vertical="center"/>
    </xf>
    <xf numFmtId="1" fontId="27" fillId="5" borderId="4" xfId="2" applyNumberFormat="1" applyFont="1" applyFill="1" applyBorder="1" applyAlignment="1">
      <alignment horizontal="center" vertical="center"/>
    </xf>
    <xf numFmtId="0" fontId="27" fillId="5" borderId="4" xfId="8" applyNumberFormat="1" applyFont="1" applyFill="1" applyBorder="1" applyAlignment="1">
      <alignment horizontal="left" vertical="center"/>
    </xf>
    <xf numFmtId="170" fontId="27" fillId="5" borderId="4" xfId="2" applyNumberFormat="1" applyFont="1" applyFill="1" applyBorder="1" applyAlignment="1">
      <alignment vertical="center"/>
    </xf>
    <xf numFmtId="0" fontId="25" fillId="0" borderId="0" xfId="12" applyFont="1" applyAlignment="1">
      <alignment vertical="center"/>
    </xf>
    <xf numFmtId="0" fontId="26" fillId="0" borderId="0" xfId="0" applyFont="1" applyAlignment="1">
      <alignment wrapText="1"/>
    </xf>
    <xf numFmtId="0" fontId="12" fillId="0" borderId="0" xfId="2" applyFont="1"/>
    <xf numFmtId="0" fontId="32" fillId="4" borderId="0" xfId="2" applyNumberFormat="1" applyFont="1" applyFill="1" applyAlignment="1">
      <alignment vertical="center"/>
    </xf>
    <xf numFmtId="0" fontId="32" fillId="4" borderId="0" xfId="2" applyFont="1" applyFill="1" applyAlignment="1">
      <alignment horizontal="center" vertical="center"/>
    </xf>
    <xf numFmtId="9" fontId="32" fillId="4" borderId="0" xfId="5" applyFont="1" applyFill="1" applyAlignment="1">
      <alignment vertical="center"/>
    </xf>
    <xf numFmtId="0" fontId="44" fillId="4" borderId="0" xfId="2" applyFont="1" applyFill="1" applyAlignment="1">
      <alignment vertical="center"/>
    </xf>
    <xf numFmtId="0" fontId="32" fillId="4" borderId="0" xfId="2" applyFont="1" applyFill="1" applyAlignment="1">
      <alignment horizontal="center" vertical="center" wrapText="1"/>
    </xf>
    <xf numFmtId="9" fontId="32" fillId="4" borderId="0" xfId="5" applyFont="1" applyFill="1" applyAlignment="1">
      <alignment vertical="center" wrapText="1"/>
    </xf>
    <xf numFmtId="0" fontId="44" fillId="4" borderId="0" xfId="2" applyFont="1" applyFill="1" applyAlignment="1">
      <alignment vertical="center" wrapText="1"/>
    </xf>
    <xf numFmtId="0" fontId="32" fillId="4" borderId="0" xfId="2" applyNumberFormat="1" applyFont="1" applyFill="1" applyAlignment="1">
      <alignment horizontal="left" vertical="center"/>
    </xf>
    <xf numFmtId="0" fontId="28" fillId="0" borderId="1" xfId="2" quotePrefix="1" applyFont="1" applyFill="1" applyBorder="1" applyAlignment="1">
      <alignment horizontal="center" vertical="center"/>
    </xf>
    <xf numFmtId="0" fontId="28" fillId="0" borderId="1" xfId="2" applyFont="1" applyFill="1" applyBorder="1" applyAlignment="1">
      <alignment horizontal="center" vertical="center"/>
    </xf>
    <xf numFmtId="0" fontId="28" fillId="0" borderId="1" xfId="2" applyFont="1" applyFill="1" applyBorder="1" applyAlignment="1">
      <alignment horizontal="center" vertical="center" wrapText="1"/>
    </xf>
    <xf numFmtId="170" fontId="27" fillId="0" borderId="0" xfId="2" applyNumberFormat="1" applyFont="1" applyFill="1" applyAlignment="1">
      <alignment horizontal="right" vertical="center"/>
    </xf>
    <xf numFmtId="170" fontId="27" fillId="0" borderId="0" xfId="2" applyNumberFormat="1" applyFont="1" applyFill="1" applyBorder="1" applyAlignment="1">
      <alignment horizontal="right" vertical="center"/>
    </xf>
    <xf numFmtId="170" fontId="28" fillId="0" borderId="0" xfId="2" applyNumberFormat="1" applyFont="1" applyFill="1" applyBorder="1" applyAlignment="1">
      <alignment vertical="center"/>
    </xf>
    <xf numFmtId="0" fontId="28" fillId="0" borderId="0" xfId="2" applyFont="1" applyFill="1" applyBorder="1" applyAlignment="1">
      <alignment horizontal="center" vertical="center" wrapText="1"/>
    </xf>
    <xf numFmtId="0" fontId="28" fillId="0" borderId="0" xfId="2" applyFont="1" applyFill="1" applyBorder="1" applyAlignment="1">
      <alignment vertical="top"/>
    </xf>
    <xf numFmtId="0" fontId="27" fillId="0" borderId="0" xfId="2" applyFont="1" applyFill="1" applyAlignment="1">
      <alignment vertical="top"/>
    </xf>
    <xf numFmtId="0" fontId="27" fillId="3" borderId="0" xfId="2" applyFont="1" applyFill="1" applyBorder="1" applyAlignment="1">
      <alignment vertical="top"/>
    </xf>
    <xf numFmtId="0" fontId="27" fillId="0" borderId="0" xfId="2" applyFont="1" applyFill="1" applyAlignment="1">
      <alignment horizontal="center" vertical="center"/>
    </xf>
    <xf numFmtId="9" fontId="27" fillId="0" borderId="0" xfId="5" applyFont="1" applyFill="1" applyAlignment="1">
      <alignment vertical="center"/>
    </xf>
    <xf numFmtId="0" fontId="28" fillId="0" borderId="6" xfId="2" applyFont="1" applyBorder="1" applyAlignment="1">
      <alignment horizontal="center" vertical="center" wrapText="1"/>
    </xf>
    <xf numFmtId="174" fontId="31" fillId="3" borderId="0" xfId="2" applyNumberFormat="1" applyFont="1" applyFill="1" applyAlignment="1">
      <alignment horizontal="center" vertical="center"/>
    </xf>
    <xf numFmtId="0" fontId="31" fillId="3" borderId="0" xfId="2" applyFont="1" applyFill="1" applyAlignment="1">
      <alignment vertical="center"/>
    </xf>
    <xf numFmtId="0" fontId="31" fillId="0" borderId="0" xfId="2" applyFont="1" applyAlignment="1">
      <alignment vertical="center"/>
    </xf>
    <xf numFmtId="170" fontId="47" fillId="5" borderId="0" xfId="2" applyNumberFormat="1" applyFont="1" applyFill="1" applyBorder="1" applyAlignment="1">
      <alignment horizontal="right" vertical="center"/>
    </xf>
    <xf numFmtId="170" fontId="47" fillId="5" borderId="0" xfId="2" applyNumberFormat="1" applyFont="1" applyFill="1" applyBorder="1" applyAlignment="1">
      <alignment horizontal="right" vertical="center" wrapText="1"/>
    </xf>
    <xf numFmtId="0" fontId="27" fillId="5" borderId="0" xfId="2" applyNumberFormat="1" applyFont="1" applyFill="1" applyBorder="1" applyAlignment="1">
      <alignment horizontal="center" vertical="top" wrapText="1"/>
    </xf>
    <xf numFmtId="0" fontId="27" fillId="5" borderId="0" xfId="2" applyFont="1" applyFill="1" applyBorder="1" applyAlignment="1">
      <alignment horizontal="center" vertical="top"/>
    </xf>
    <xf numFmtId="0" fontId="27" fillId="5" borderId="0" xfId="5" applyNumberFormat="1" applyFont="1" applyFill="1" applyBorder="1" applyAlignment="1">
      <alignment vertical="top" wrapText="1"/>
    </xf>
    <xf numFmtId="170" fontId="27" fillId="5" borderId="0" xfId="2" applyNumberFormat="1" applyFont="1" applyFill="1" applyBorder="1" applyAlignment="1">
      <alignment horizontal="right" vertical="center"/>
    </xf>
    <xf numFmtId="170" fontId="28" fillId="5" borderId="0" xfId="2" applyNumberFormat="1" applyFont="1" applyFill="1" applyBorder="1" applyAlignment="1">
      <alignment horizontal="right" vertical="center"/>
    </xf>
    <xf numFmtId="170" fontId="27" fillId="5" borderId="0" xfId="2" applyNumberFormat="1" applyFont="1" applyFill="1" applyBorder="1" applyAlignment="1">
      <alignment horizontal="right" vertical="center" wrapText="1"/>
    </xf>
    <xf numFmtId="0" fontId="27" fillId="5" borderId="0" xfId="2" applyNumberFormat="1" applyFont="1" applyFill="1" applyBorder="1" applyAlignment="1">
      <alignment horizontal="center" vertical="top"/>
    </xf>
    <xf numFmtId="0" fontId="28" fillId="5" borderId="0" xfId="2" applyNumberFormat="1" applyFont="1" applyFill="1" applyBorder="1" applyAlignment="1">
      <alignment horizontal="center" vertical="top"/>
    </xf>
    <xf numFmtId="0" fontId="28" fillId="5" borderId="0" xfId="2" applyFont="1" applyFill="1" applyBorder="1" applyAlignment="1">
      <alignment horizontal="center" vertical="top"/>
    </xf>
    <xf numFmtId="170" fontId="28" fillId="5" borderId="0" xfId="2" applyNumberFormat="1" applyFont="1" applyFill="1" applyBorder="1" applyAlignment="1">
      <alignment horizontal="right" vertical="center" wrapText="1"/>
    </xf>
    <xf numFmtId="164" fontId="28" fillId="5" borderId="0" xfId="2" applyNumberFormat="1" applyFont="1" applyFill="1" applyBorder="1" applyAlignment="1">
      <alignment horizontal="center" vertical="top"/>
    </xf>
    <xf numFmtId="0" fontId="28" fillId="5" borderId="0" xfId="2" applyFont="1" applyFill="1" applyBorder="1" applyAlignment="1">
      <alignment vertical="top"/>
    </xf>
    <xf numFmtId="0" fontId="28" fillId="5" borderId="0" xfId="2" applyFont="1" applyFill="1" applyBorder="1" applyAlignment="1">
      <alignment horizontal="left" vertical="top"/>
    </xf>
    <xf numFmtId="9" fontId="27" fillId="5" borderId="0" xfId="5" applyFont="1" applyFill="1" applyBorder="1" applyAlignment="1">
      <alignment vertical="top" wrapText="1"/>
    </xf>
    <xf numFmtId="170" fontId="47" fillId="5" borderId="5" xfId="2" applyNumberFormat="1" applyFont="1" applyFill="1" applyBorder="1" applyAlignment="1">
      <alignment horizontal="right" vertical="center"/>
    </xf>
    <xf numFmtId="170" fontId="47" fillId="5" borderId="5" xfId="2" applyNumberFormat="1" applyFont="1" applyFill="1" applyBorder="1" applyAlignment="1">
      <alignment horizontal="right" vertical="center" wrapText="1"/>
    </xf>
    <xf numFmtId="0" fontId="27" fillId="5" borderId="4" xfId="2" applyNumberFormat="1" applyFont="1" applyFill="1" applyBorder="1" applyAlignment="1">
      <alignment horizontal="center" vertical="top" wrapText="1"/>
    </xf>
    <xf numFmtId="0" fontId="27" fillId="5" borderId="4" xfId="2" applyFont="1" applyFill="1" applyBorder="1" applyAlignment="1">
      <alignment horizontal="center" vertical="top"/>
    </xf>
    <xf numFmtId="9" fontId="27" fillId="5" borderId="4" xfId="5" applyFont="1" applyFill="1" applyBorder="1" applyAlignment="1">
      <alignment vertical="top" wrapText="1"/>
    </xf>
    <xf numFmtId="170" fontId="27" fillId="5" borderId="4" xfId="2" applyNumberFormat="1" applyFont="1" applyFill="1" applyBorder="1" applyAlignment="1">
      <alignment horizontal="right" vertical="center"/>
    </xf>
    <xf numFmtId="170" fontId="28" fillId="5" borderId="4" xfId="2" applyNumberFormat="1" applyFont="1" applyFill="1" applyBorder="1" applyAlignment="1">
      <alignment horizontal="right" vertical="center"/>
    </xf>
    <xf numFmtId="170" fontId="27" fillId="5" borderId="4" xfId="2" applyNumberFormat="1" applyFont="1" applyFill="1" applyBorder="1" applyAlignment="1">
      <alignment horizontal="right" vertical="center" wrapText="1"/>
    </xf>
    <xf numFmtId="0" fontId="27" fillId="0" borderId="0" xfId="2" applyFont="1" applyFill="1" applyBorder="1" applyAlignment="1">
      <alignment horizontal="center" vertical="center" wrapText="1"/>
    </xf>
    <xf numFmtId="0" fontId="27" fillId="0" borderId="1" xfId="2" applyFont="1" applyFill="1" applyBorder="1" applyAlignment="1">
      <alignment horizontal="center" vertical="center" wrapText="1"/>
    </xf>
    <xf numFmtId="0" fontId="27" fillId="0" borderId="1" xfId="2" applyFont="1" applyFill="1" applyBorder="1" applyAlignment="1">
      <alignment horizontal="center" vertical="center"/>
    </xf>
    <xf numFmtId="0" fontId="27" fillId="0" borderId="0" xfId="2" applyFont="1" applyFill="1" applyBorder="1" applyAlignment="1">
      <alignment horizontal="left" vertical="center"/>
    </xf>
    <xf numFmtId="0" fontId="27" fillId="0" borderId="0" xfId="2" applyFont="1" applyBorder="1" applyAlignment="1">
      <alignment vertical="center"/>
    </xf>
    <xf numFmtId="0" fontId="27" fillId="0" borderId="0" xfId="2" applyFont="1" applyAlignment="1">
      <alignment vertical="center"/>
    </xf>
    <xf numFmtId="0" fontId="27" fillId="0" borderId="0" xfId="2" applyFont="1" applyAlignment="1">
      <alignment horizontal="justify" vertical="center" wrapText="1"/>
    </xf>
    <xf numFmtId="170" fontId="27" fillId="0" borderId="0" xfId="2" applyNumberFormat="1" applyFont="1" applyAlignment="1">
      <alignment horizontal="right" vertical="center"/>
    </xf>
    <xf numFmtId="17" fontId="27" fillId="0" borderId="0" xfId="2" applyNumberFormat="1" applyFont="1" applyBorder="1" applyAlignment="1">
      <alignment horizontal="center" vertical="center"/>
    </xf>
    <xf numFmtId="0" fontId="27" fillId="0" borderId="0" xfId="2" applyFont="1" applyBorder="1" applyAlignment="1">
      <alignment horizontal="center" vertical="center"/>
    </xf>
    <xf numFmtId="0" fontId="38" fillId="0" borderId="6" xfId="2" applyFont="1" applyBorder="1" applyAlignment="1">
      <alignment horizontal="center" vertical="center" wrapText="1"/>
    </xf>
    <xf numFmtId="0" fontId="38" fillId="0" borderId="6" xfId="2" applyFont="1" applyBorder="1" applyAlignment="1">
      <alignment horizontal="center" vertical="center"/>
    </xf>
    <xf numFmtId="0" fontId="27" fillId="5" borderId="0" xfId="2" applyFont="1" applyFill="1" applyBorder="1" applyAlignment="1">
      <alignment vertical="center"/>
    </xf>
    <xf numFmtId="170" fontId="38" fillId="5" borderId="0" xfId="2" applyNumberFormat="1" applyFont="1" applyFill="1" applyBorder="1" applyAlignment="1">
      <alignment vertical="center"/>
    </xf>
    <xf numFmtId="168" fontId="38" fillId="5" borderId="0" xfId="8" applyNumberFormat="1" applyFont="1" applyFill="1" applyBorder="1" applyAlignment="1">
      <alignment vertical="center"/>
    </xf>
    <xf numFmtId="0" fontId="38" fillId="5" borderId="0" xfId="2" applyFont="1" applyFill="1" applyBorder="1" applyAlignment="1">
      <alignment vertical="center"/>
    </xf>
    <xf numFmtId="0" fontId="27" fillId="5" borderId="0" xfId="2" applyFont="1" applyFill="1" applyBorder="1" applyAlignment="1">
      <alignment horizontal="left" vertical="top"/>
    </xf>
    <xf numFmtId="164" fontId="27" fillId="5" borderId="0" xfId="2" applyNumberFormat="1" applyFont="1" applyFill="1" applyBorder="1" applyAlignment="1">
      <alignment vertical="center"/>
    </xf>
    <xf numFmtId="15" fontId="27" fillId="5" borderId="0" xfId="2" applyNumberFormat="1" applyFont="1" applyFill="1" applyBorder="1" applyAlignment="1">
      <alignment vertical="center"/>
    </xf>
    <xf numFmtId="164" fontId="38" fillId="5" borderId="0" xfId="2" applyNumberFormat="1" applyFont="1" applyFill="1" applyBorder="1" applyAlignment="1">
      <alignment vertical="center"/>
    </xf>
    <xf numFmtId="175" fontId="27" fillId="5" borderId="0" xfId="2" applyNumberFormat="1" applyFont="1" applyFill="1" applyBorder="1" applyAlignment="1">
      <alignment vertical="center"/>
    </xf>
    <xf numFmtId="0" fontId="38" fillId="5" borderId="0" xfId="2" applyFont="1" applyFill="1" applyBorder="1" applyAlignment="1">
      <alignment horizontal="left" vertical="top"/>
    </xf>
    <xf numFmtId="0" fontId="27" fillId="5" borderId="0" xfId="2" applyFont="1" applyFill="1" applyBorder="1" applyAlignment="1">
      <alignment vertical="top"/>
    </xf>
    <xf numFmtId="0" fontId="31" fillId="5" borderId="5" xfId="2" applyFont="1" applyFill="1" applyBorder="1" applyAlignment="1">
      <alignment vertical="top"/>
    </xf>
    <xf numFmtId="0" fontId="48" fillId="5" borderId="5" xfId="2" applyFont="1" applyFill="1" applyBorder="1" applyAlignment="1">
      <alignment vertical="top"/>
    </xf>
    <xf numFmtId="0" fontId="38" fillId="5" borderId="5" xfId="2" applyFont="1" applyFill="1" applyBorder="1" applyAlignment="1">
      <alignment horizontal="center" vertical="top"/>
    </xf>
    <xf numFmtId="170" fontId="38" fillId="5" borderId="5" xfId="2" applyNumberFormat="1" applyFont="1" applyFill="1" applyBorder="1" applyAlignment="1">
      <alignment vertical="center" wrapText="1"/>
    </xf>
    <xf numFmtId="168" fontId="27" fillId="5" borderId="5" xfId="8" applyNumberFormat="1" applyFont="1" applyFill="1" applyBorder="1" applyAlignment="1">
      <alignment vertical="center" wrapText="1"/>
    </xf>
    <xf numFmtId="43" fontId="27" fillId="5" borderId="5" xfId="1" applyFont="1" applyFill="1" applyBorder="1" applyAlignment="1">
      <alignment vertical="center" wrapText="1"/>
    </xf>
    <xf numFmtId="0" fontId="48" fillId="5" borderId="5" xfId="2" applyFont="1" applyFill="1" applyBorder="1" applyAlignment="1">
      <alignment vertical="center"/>
    </xf>
    <xf numFmtId="0" fontId="27" fillId="5" borderId="5" xfId="2" applyFont="1" applyFill="1" applyBorder="1" applyAlignment="1">
      <alignment vertical="center"/>
    </xf>
    <xf numFmtId="0" fontId="27" fillId="5" borderId="4" xfId="2" applyFont="1" applyFill="1" applyBorder="1" applyAlignment="1">
      <alignment vertical="top"/>
    </xf>
    <xf numFmtId="0" fontId="27" fillId="5" borderId="4" xfId="2" applyFont="1" applyFill="1" applyBorder="1" applyAlignment="1">
      <alignment horizontal="left" vertical="top"/>
    </xf>
    <xf numFmtId="164" fontId="27" fillId="5" borderId="4" xfId="2" applyNumberFormat="1" applyFont="1" applyFill="1" applyBorder="1" applyAlignment="1">
      <alignment vertical="center"/>
    </xf>
    <xf numFmtId="15" fontId="27" fillId="5" borderId="4" xfId="2" applyNumberFormat="1" applyFont="1" applyFill="1" applyBorder="1" applyAlignment="1">
      <alignment vertical="center"/>
    </xf>
    <xf numFmtId="0" fontId="27" fillId="5" borderId="4" xfId="2" applyFont="1" applyFill="1" applyBorder="1" applyAlignment="1">
      <alignment vertical="center"/>
    </xf>
    <xf numFmtId="15" fontId="27" fillId="0" borderId="0" xfId="2" applyNumberFormat="1" applyFont="1" applyFill="1" applyBorder="1" applyAlignment="1">
      <alignment horizontal="center" vertical="center"/>
    </xf>
    <xf numFmtId="168" fontId="27" fillId="0" borderId="0" xfId="8" applyNumberFormat="1" applyFont="1" applyBorder="1" applyAlignment="1">
      <alignment vertical="center"/>
    </xf>
    <xf numFmtId="15" fontId="27" fillId="3" borderId="0" xfId="2" applyNumberFormat="1" applyFont="1" applyFill="1" applyBorder="1" applyAlignment="1">
      <alignment horizontal="center" vertical="center"/>
    </xf>
    <xf numFmtId="0" fontId="39" fillId="0" borderId="0" xfId="11" applyFont="1" applyBorder="1" applyAlignment="1">
      <alignment horizontal="center" vertical="center"/>
    </xf>
    <xf numFmtId="176" fontId="27" fillId="0" borderId="0" xfId="2" applyNumberFormat="1" applyFont="1" applyFill="1" applyBorder="1" applyAlignment="1">
      <alignment horizontal="right" vertical="center"/>
    </xf>
    <xf numFmtId="164" fontId="38" fillId="5" borderId="0" xfId="2" applyNumberFormat="1" applyFont="1" applyFill="1" applyBorder="1" applyAlignment="1">
      <alignment horizontal="center" vertical="center"/>
    </xf>
    <xf numFmtId="0" fontId="38" fillId="5" borderId="0" xfId="2" applyFont="1" applyFill="1" applyBorder="1" applyAlignment="1">
      <alignment horizontal="left" vertical="center"/>
    </xf>
    <xf numFmtId="0" fontId="27" fillId="5" borderId="0" xfId="2" applyFont="1" applyFill="1" applyBorder="1" applyAlignment="1">
      <alignment horizontal="left" vertical="center"/>
    </xf>
    <xf numFmtId="0" fontId="27" fillId="5" borderId="0" xfId="2" quotePrefix="1" applyFont="1" applyFill="1" applyBorder="1" applyAlignment="1">
      <alignment horizontal="center" vertical="center"/>
    </xf>
    <xf numFmtId="164" fontId="27" fillId="5" borderId="0" xfId="2" applyNumberFormat="1" applyFont="1" applyFill="1" applyBorder="1" applyAlignment="1">
      <alignment horizontal="center" vertical="center"/>
    </xf>
    <xf numFmtId="15" fontId="27" fillId="5" borderId="0" xfId="2" applyNumberFormat="1" applyFont="1" applyFill="1" applyBorder="1" applyAlignment="1">
      <alignment horizontal="center" vertical="center"/>
    </xf>
    <xf numFmtId="0" fontId="39" fillId="5" borderId="0" xfId="10" applyFont="1" applyFill="1" applyBorder="1" applyAlignment="1">
      <alignment horizontal="center" vertical="center"/>
    </xf>
    <xf numFmtId="170" fontId="38" fillId="5" borderId="0" xfId="2" applyNumberFormat="1" applyFont="1" applyFill="1" applyBorder="1" applyAlignment="1">
      <alignment horizontal="center" vertical="center"/>
    </xf>
    <xf numFmtId="166" fontId="38" fillId="5" borderId="0" xfId="2" applyNumberFormat="1" applyFont="1" applyFill="1" applyBorder="1" applyAlignment="1">
      <alignment horizontal="center" vertical="center"/>
    </xf>
    <xf numFmtId="0" fontId="38" fillId="5" borderId="5" xfId="2" applyFont="1" applyFill="1" applyBorder="1" applyAlignment="1">
      <alignment horizontal="center" vertical="center"/>
    </xf>
    <xf numFmtId="164" fontId="38" fillId="5" borderId="5" xfId="2" applyNumberFormat="1" applyFont="1" applyFill="1" applyBorder="1" applyAlignment="1">
      <alignment horizontal="center" vertical="center"/>
    </xf>
    <xf numFmtId="168" fontId="27" fillId="5" borderId="5" xfId="8" applyNumberFormat="1" applyFont="1" applyFill="1" applyBorder="1" applyAlignment="1">
      <alignment horizontal="center" vertical="center"/>
    </xf>
    <xf numFmtId="0" fontId="27" fillId="5" borderId="5" xfId="2" applyFont="1" applyFill="1" applyBorder="1" applyAlignment="1">
      <alignment horizontal="center" vertical="center"/>
    </xf>
    <xf numFmtId="0" fontId="27" fillId="5" borderId="4" xfId="2" applyFont="1" applyFill="1" applyBorder="1" applyAlignment="1">
      <alignment horizontal="center" vertical="center"/>
    </xf>
    <xf numFmtId="0" fontId="39" fillId="5" borderId="4" xfId="0" applyFont="1" applyFill="1" applyBorder="1" applyAlignment="1">
      <alignment horizontal="left" wrapText="1"/>
    </xf>
    <xf numFmtId="164" fontId="27" fillId="5" borderId="4" xfId="2" applyNumberFormat="1" applyFont="1" applyFill="1" applyBorder="1" applyAlignment="1">
      <alignment horizontal="center" vertical="center"/>
    </xf>
    <xf numFmtId="15" fontId="27" fillId="5" borderId="4" xfId="2" applyNumberFormat="1" applyFont="1" applyFill="1" applyBorder="1" applyAlignment="1">
      <alignment horizontal="center" vertical="center"/>
    </xf>
    <xf numFmtId="0" fontId="39" fillId="5" borderId="4" xfId="10" applyFont="1" applyFill="1" applyBorder="1" applyAlignment="1">
      <alignment horizontal="center" vertical="center"/>
    </xf>
    <xf numFmtId="0" fontId="23" fillId="4" borderId="0" xfId="0" applyFont="1" applyFill="1" applyAlignment="1">
      <alignment horizontal="center" vertical="center" wrapText="1"/>
    </xf>
    <xf numFmtId="0" fontId="26" fillId="0" borderId="0" xfId="0" applyFont="1" applyAlignment="1">
      <alignment horizontal="left" wrapText="1"/>
    </xf>
    <xf numFmtId="0" fontId="26" fillId="0" borderId="5" xfId="0" applyFont="1" applyBorder="1" applyAlignment="1">
      <alignment horizontal="center"/>
    </xf>
    <xf numFmtId="0" fontId="26" fillId="0" borderId="0" xfId="0" applyFont="1" applyAlignment="1">
      <alignment horizontal="center"/>
    </xf>
    <xf numFmtId="0" fontId="27" fillId="0" borderId="0" xfId="2" applyFont="1" applyAlignment="1">
      <alignment horizontal="left" wrapText="1"/>
    </xf>
    <xf numFmtId="0" fontId="27" fillId="0" borderId="0" xfId="2" applyFont="1" applyAlignment="1">
      <alignment horizontal="left"/>
    </xf>
    <xf numFmtId="0" fontId="27" fillId="0" borderId="0" xfId="2" applyFont="1" applyAlignment="1">
      <alignment wrapText="1"/>
    </xf>
    <xf numFmtId="0" fontId="27" fillId="0" borderId="1" xfId="2" applyFont="1" applyBorder="1" applyAlignment="1">
      <alignment horizontal="center" vertical="center"/>
    </xf>
    <xf numFmtId="0" fontId="28" fillId="0" borderId="1" xfId="2" applyFont="1" applyBorder="1" applyAlignment="1">
      <alignment horizontal="center" vertical="center"/>
    </xf>
    <xf numFmtId="1" fontId="27" fillId="0" borderId="0" xfId="2" applyNumberFormat="1" applyFont="1" applyAlignment="1">
      <alignment horizontal="center" vertical="center"/>
    </xf>
    <xf numFmtId="0" fontId="28" fillId="0" borderId="0" xfId="2" applyFont="1" applyAlignment="1">
      <alignment horizontal="center" vertical="center"/>
    </xf>
    <xf numFmtId="0" fontId="27" fillId="0" borderId="0" xfId="2" applyFont="1" applyFill="1" applyAlignment="1">
      <alignment horizontal="center" vertical="center"/>
    </xf>
    <xf numFmtId="0" fontId="28" fillId="0" borderId="0" xfId="2" applyFont="1" applyAlignment="1">
      <alignment horizontal="center" vertical="center" wrapText="1"/>
    </xf>
    <xf numFmtId="0" fontId="28" fillId="0" borderId="1" xfId="2" applyFont="1" applyBorder="1" applyAlignment="1">
      <alignment horizontal="center" vertical="center" wrapText="1"/>
    </xf>
    <xf numFmtId="0" fontId="24" fillId="0" borderId="0" xfId="0" applyFont="1" applyAlignment="1">
      <alignment horizontal="left" vertical="center"/>
    </xf>
    <xf numFmtId="0" fontId="26" fillId="0" borderId="4" xfId="0" applyFont="1" applyBorder="1" applyAlignment="1">
      <alignment horizontal="left" wrapText="1"/>
    </xf>
    <xf numFmtId="0" fontId="7" fillId="2" borderId="0" xfId="0" applyFont="1" applyFill="1" applyBorder="1" applyAlignment="1">
      <alignment horizontal="center" vertical="center"/>
    </xf>
    <xf numFmtId="0" fontId="32" fillId="4" borderId="0" xfId="2" applyFont="1" applyFill="1" applyAlignment="1">
      <alignment horizontal="left" vertical="center" wrapText="1"/>
    </xf>
    <xf numFmtId="17" fontId="32" fillId="4" borderId="0" xfId="2" applyNumberFormat="1" applyFont="1" applyFill="1" applyAlignment="1">
      <alignment horizontal="left" vertical="center" wrapText="1"/>
    </xf>
    <xf numFmtId="0" fontId="27" fillId="2" borderId="0" xfId="0" applyFont="1" applyFill="1" applyBorder="1" applyAlignment="1">
      <alignment horizontal="center" vertical="center"/>
    </xf>
    <xf numFmtId="0" fontId="27" fillId="2" borderId="1" xfId="0" applyFont="1" applyFill="1" applyBorder="1" applyAlignment="1">
      <alignment horizontal="center"/>
    </xf>
    <xf numFmtId="0" fontId="27" fillId="2" borderId="2" xfId="0" applyFont="1" applyFill="1" applyBorder="1" applyAlignment="1">
      <alignment horizontal="center"/>
    </xf>
    <xf numFmtId="0" fontId="27" fillId="2" borderId="0" xfId="0" applyFont="1" applyFill="1" applyBorder="1" applyAlignment="1">
      <alignment horizontal="center" vertical="center" wrapText="1"/>
    </xf>
    <xf numFmtId="0" fontId="27" fillId="0" borderId="0" xfId="6" applyFont="1" applyAlignment="1">
      <alignment horizontal="center" vertical="center" wrapText="1"/>
    </xf>
    <xf numFmtId="0" fontId="27" fillId="0" borderId="0" xfId="6" applyFont="1" applyAlignment="1">
      <alignment horizontal="left" wrapText="1"/>
    </xf>
    <xf numFmtId="0" fontId="27" fillId="0" borderId="0" xfId="6" applyFont="1" applyAlignment="1">
      <alignment horizontal="center" vertical="center"/>
    </xf>
    <xf numFmtId="0" fontId="27" fillId="0" borderId="1" xfId="6" applyFont="1" applyBorder="1" applyAlignment="1">
      <alignment horizontal="center" vertical="center"/>
    </xf>
    <xf numFmtId="0" fontId="28" fillId="0" borderId="1" xfId="2" applyFont="1" applyFill="1" applyBorder="1" applyAlignment="1">
      <alignment horizontal="center" vertical="center"/>
    </xf>
    <xf numFmtId="0" fontId="27" fillId="0" borderId="0" xfId="2" applyFont="1" applyFill="1" applyBorder="1" applyAlignment="1">
      <alignment horizontal="center" vertical="center"/>
    </xf>
    <xf numFmtId="0" fontId="27" fillId="0" borderId="1" xfId="2" applyFont="1" applyFill="1" applyBorder="1" applyAlignment="1">
      <alignment horizontal="center" vertical="center"/>
    </xf>
    <xf numFmtId="0" fontId="28" fillId="0" borderId="0" xfId="2" applyFont="1" applyFill="1" applyBorder="1" applyAlignment="1">
      <alignment horizontal="center" vertical="center"/>
    </xf>
    <xf numFmtId="0" fontId="28" fillId="0" borderId="0" xfId="2" applyFont="1" applyFill="1" applyBorder="1" applyAlignment="1">
      <alignment horizontal="center" vertical="center" wrapText="1"/>
    </xf>
    <xf numFmtId="0" fontId="32" fillId="4" borderId="0" xfId="2" applyNumberFormat="1" applyFont="1" applyFill="1" applyAlignment="1">
      <alignment horizontal="left" vertical="center" wrapText="1"/>
    </xf>
    <xf numFmtId="0" fontId="28" fillId="0" borderId="1" xfId="2" applyFont="1" applyFill="1" applyBorder="1" applyAlignment="1">
      <alignment horizontal="center" vertical="center" wrapText="1"/>
    </xf>
    <xf numFmtId="0" fontId="47" fillId="5" borderId="5" xfId="2" applyFont="1" applyFill="1" applyBorder="1" applyAlignment="1">
      <alignment horizontal="center" vertical="top"/>
    </xf>
    <xf numFmtId="0" fontId="47" fillId="5" borderId="0" xfId="2" applyFont="1" applyFill="1" applyBorder="1" applyAlignment="1">
      <alignment vertical="top"/>
    </xf>
    <xf numFmtId="0" fontId="38" fillId="5" borderId="0" xfId="2" applyFont="1" applyFill="1" applyBorder="1" applyAlignment="1">
      <alignment horizontal="left" vertical="top" wrapText="1"/>
    </xf>
    <xf numFmtId="0" fontId="8" fillId="0" borderId="0" xfId="2" applyFont="1" applyFill="1" applyAlignment="1">
      <alignment horizontal="center" vertical="center"/>
    </xf>
    <xf numFmtId="0" fontId="27" fillId="0" borderId="0" xfId="2" applyFont="1" applyFill="1" applyBorder="1" applyAlignment="1">
      <alignment horizontal="center" vertical="center" wrapText="1"/>
    </xf>
    <xf numFmtId="0" fontId="27" fillId="0" borderId="1" xfId="2" applyFont="1" applyFill="1" applyBorder="1" applyAlignment="1">
      <alignment horizontal="center" vertical="center" wrapText="1"/>
    </xf>
    <xf numFmtId="0" fontId="27" fillId="0" borderId="0" xfId="2" applyFont="1" applyBorder="1" applyAlignment="1">
      <alignment horizontal="left" vertical="center"/>
    </xf>
    <xf numFmtId="0" fontId="38" fillId="5" borderId="0" xfId="2" applyFont="1" applyFill="1" applyBorder="1" applyAlignment="1">
      <alignment horizontal="left" vertical="top"/>
    </xf>
    <xf numFmtId="0" fontId="5" fillId="0" borderId="0" xfId="2" applyFont="1" applyAlignment="1">
      <alignment horizontal="justify" vertical="center"/>
    </xf>
    <xf numFmtId="0" fontId="27" fillId="0" borderId="0" xfId="2" applyFont="1" applyBorder="1" applyAlignment="1">
      <alignment horizontal="justify" vertical="center"/>
    </xf>
    <xf numFmtId="0" fontId="27" fillId="0" borderId="0" xfId="2" applyFont="1" applyAlignment="1">
      <alignment horizontal="justify" vertical="center"/>
    </xf>
    <xf numFmtId="0" fontId="5" fillId="0" borderId="0" xfId="2" applyFont="1" applyBorder="1" applyAlignment="1">
      <alignment horizontal="justify" vertical="center"/>
    </xf>
    <xf numFmtId="0" fontId="5" fillId="0" borderId="0" xfId="2" applyFont="1" applyBorder="1" applyAlignment="1">
      <alignment horizontal="left" vertical="center"/>
    </xf>
    <xf numFmtId="0" fontId="2" fillId="0" borderId="0" xfId="2" applyFont="1" applyFill="1" applyBorder="1" applyAlignment="1">
      <alignment horizontal="justify" vertical="center" wrapText="1"/>
    </xf>
    <xf numFmtId="0" fontId="2" fillId="0" borderId="0" xfId="2" applyFont="1" applyFill="1" applyBorder="1" applyAlignment="1">
      <alignment horizontal="justify" vertical="center"/>
    </xf>
  </cellXfs>
  <cellStyles count="13">
    <cellStyle name="=C:\WINNT\SYSTEM32\COMMAND.COM 3" xfId="7"/>
    <cellStyle name="Millares" xfId="1" builtinId="3"/>
    <cellStyle name="Millares 2 2" xfId="3"/>
    <cellStyle name="Millares 2 2 2" xfId="8"/>
    <cellStyle name="Millares 2 2 3" xfId="9"/>
    <cellStyle name="Normal" xfId="0" builtinId="0"/>
    <cellStyle name="Normal 14" xfId="10"/>
    <cellStyle name="Normal 2" xfId="2"/>
    <cellStyle name="Normal 2 2" xfId="6"/>
    <cellStyle name="Normal 26" xfId="11"/>
    <cellStyle name="Normal 4" xfId="12"/>
    <cellStyle name="Porcentaje" xfId="5" builtinId="5"/>
    <cellStyle name="Porcentual 2" xfId="4"/>
  </cellStyles>
  <dxfs count="140">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2" defaultPivotStyle="PivotStyleLight16"/>
  <colors>
    <mruColors>
      <color rgb="FFD4C19C"/>
      <color rgb="FF9D244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18" Type="http://schemas.openxmlformats.org/officeDocument/2006/relationships/externalLink" Target="externalLinks/externalLink10.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externalLink" Target="externalLinks/externalLink13.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externalLink" Target="externalLinks/externalLink9.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externalLink" Target="externalLinks/externalLink8.xml"/><Relationship Id="rId20" Type="http://schemas.openxmlformats.org/officeDocument/2006/relationships/externalLink" Target="externalLinks/externalLink12.xml"/><Relationship Id="rId29"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externalLink" Target="externalLinks/externalLink7.xml"/><Relationship Id="rId23" Type="http://schemas.openxmlformats.org/officeDocument/2006/relationships/theme" Target="theme/theme1.xml"/><Relationship Id="rId28" Type="http://schemas.openxmlformats.org/officeDocument/2006/relationships/customXml" Target="../customXml/item2.xml"/><Relationship Id="rId10" Type="http://schemas.openxmlformats.org/officeDocument/2006/relationships/externalLink" Target="externalLinks/externalLink2.xml"/><Relationship Id="rId19" Type="http://schemas.openxmlformats.org/officeDocument/2006/relationships/externalLink" Target="externalLinks/externalLink1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externalLink" Target="externalLinks/externalLink6.xml"/><Relationship Id="rId22" Type="http://schemas.openxmlformats.org/officeDocument/2006/relationships/externalLink" Target="externalLinks/externalLink14.xml"/><Relationship Id="rId27"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9</xdr:col>
      <xdr:colOff>0</xdr:colOff>
      <xdr:row>48</xdr:row>
      <xdr:rowOff>0</xdr:rowOff>
    </xdr:from>
    <xdr:to>
      <xdr:col>9</xdr:col>
      <xdr:colOff>0</xdr:colOff>
      <xdr:row>48</xdr:row>
      <xdr:rowOff>0</xdr:rowOff>
    </xdr:to>
    <xdr:sp macro="" textlink="">
      <xdr:nvSpPr>
        <xdr:cNvPr id="2" name="Text Box 1"/>
        <xdr:cNvSpPr txBox="1">
          <a:spLocks noChangeArrowheads="1"/>
        </xdr:cNvSpPr>
      </xdr:nvSpPr>
      <xdr:spPr bwMode="auto">
        <a:xfrm>
          <a:off x="10239375" y="10201275"/>
          <a:ext cx="0"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9</xdr:col>
      <xdr:colOff>0</xdr:colOff>
      <xdr:row>48</xdr:row>
      <xdr:rowOff>0</xdr:rowOff>
    </xdr:from>
    <xdr:to>
      <xdr:col>9</xdr:col>
      <xdr:colOff>0</xdr:colOff>
      <xdr:row>48</xdr:row>
      <xdr:rowOff>0</xdr:rowOff>
    </xdr:to>
    <xdr:sp macro="" textlink="">
      <xdr:nvSpPr>
        <xdr:cNvPr id="3" name="Text Box 2"/>
        <xdr:cNvSpPr txBox="1">
          <a:spLocks noChangeArrowheads="1"/>
        </xdr:cNvSpPr>
      </xdr:nvSpPr>
      <xdr:spPr bwMode="auto">
        <a:xfrm>
          <a:off x="10239375" y="10201275"/>
          <a:ext cx="0" cy="0"/>
        </a:xfrm>
        <a:prstGeom prst="rect">
          <a:avLst/>
        </a:prstGeom>
        <a:noFill/>
        <a:ln w="9525">
          <a:noFill/>
          <a:miter lim="800000"/>
          <a:headEnd/>
          <a:tailEnd/>
        </a:ln>
      </xdr:spPr>
      <xdr:txBody>
        <a:bodyPr vertOverflow="clip" wrap="square" lIns="27432" tIns="22860" rIns="27432" bIns="22860" anchor="ctr" upright="1"/>
        <a:lstStyle/>
        <a:p>
          <a:pPr algn="ctr" rtl="0">
            <a:defRPr sz="1000"/>
          </a:pPr>
          <a:r>
            <a:rPr lang="es-MX" sz="1100" b="0" i="0" strike="noStrike">
              <a:solidFill>
                <a:srgbClr val="000000"/>
              </a:solidFill>
              <a:latin typeface="Arial"/>
              <a:cs typeface="Arial"/>
            </a:rPr>
            <a:t> </a:t>
          </a:r>
        </a:p>
        <a:p>
          <a:pPr algn="ctr" rtl="0">
            <a:defRPr sz="1000"/>
          </a:pPr>
          <a:r>
            <a:rPr lang="es-MX" sz="1100" b="0" i="0" strike="noStrike">
              <a:solidFill>
                <a:srgbClr val="000000"/>
              </a:solidFill>
              <a:latin typeface="Arial"/>
              <a:cs typeface="Arial"/>
            </a:rPr>
            <a:t> </a:t>
          </a:r>
        </a:p>
        <a:p>
          <a:pPr algn="ctr" rtl="0">
            <a:defRPr sz="1000"/>
          </a:pPr>
          <a:endParaRPr lang="es-MX" sz="1100" b="0" i="0" strike="noStrike">
            <a:solidFill>
              <a:srgbClr val="000000"/>
            </a:solidFill>
            <a:latin typeface="Arial"/>
            <a:cs typeface="Arial"/>
          </a:endParaRPr>
        </a:p>
        <a:p>
          <a:pPr algn="ctr" rtl="0">
            <a:defRPr sz="1000"/>
          </a:pPr>
          <a:endParaRPr lang="es-MX" sz="1100" b="0" i="0" strike="noStrike">
            <a:solidFill>
              <a:srgbClr val="000000"/>
            </a:solidFill>
            <a:latin typeface="Arial"/>
            <a:cs typeface="Arial"/>
          </a:endParaRPr>
        </a:p>
      </xdr:txBody>
    </xdr:sp>
    <xdr:clientData/>
  </xdr:twoCellAnchor>
  <xdr:twoCellAnchor>
    <xdr:from>
      <xdr:col>9</xdr:col>
      <xdr:colOff>0</xdr:colOff>
      <xdr:row>48</xdr:row>
      <xdr:rowOff>0</xdr:rowOff>
    </xdr:from>
    <xdr:to>
      <xdr:col>9</xdr:col>
      <xdr:colOff>0</xdr:colOff>
      <xdr:row>48</xdr:row>
      <xdr:rowOff>0</xdr:rowOff>
    </xdr:to>
    <xdr:sp macro="" textlink="">
      <xdr:nvSpPr>
        <xdr:cNvPr id="4" name="Text Box 3"/>
        <xdr:cNvSpPr txBox="1">
          <a:spLocks noChangeArrowheads="1"/>
        </xdr:cNvSpPr>
      </xdr:nvSpPr>
      <xdr:spPr bwMode="auto">
        <a:xfrm>
          <a:off x="10239375" y="10201275"/>
          <a:ext cx="0"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9</xdr:col>
      <xdr:colOff>497205</xdr:colOff>
      <xdr:row>50</xdr:row>
      <xdr:rowOff>0</xdr:rowOff>
    </xdr:from>
    <xdr:to>
      <xdr:col>9</xdr:col>
      <xdr:colOff>849576</xdr:colOff>
      <xdr:row>50</xdr:row>
      <xdr:rowOff>0</xdr:rowOff>
    </xdr:to>
    <xdr:sp macro="" textlink="">
      <xdr:nvSpPr>
        <xdr:cNvPr id="5" name="Text Box 4"/>
        <xdr:cNvSpPr txBox="1">
          <a:spLocks noChangeArrowheads="1"/>
        </xdr:cNvSpPr>
      </xdr:nvSpPr>
      <xdr:spPr bwMode="auto">
        <a:xfrm>
          <a:off x="10736580" y="10620375"/>
          <a:ext cx="352371"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10</xdr:col>
      <xdr:colOff>0</xdr:colOff>
      <xdr:row>50</xdr:row>
      <xdr:rowOff>0</xdr:rowOff>
    </xdr:from>
    <xdr:to>
      <xdr:col>10</xdr:col>
      <xdr:colOff>0</xdr:colOff>
      <xdr:row>50</xdr:row>
      <xdr:rowOff>0</xdr:rowOff>
    </xdr:to>
    <xdr:sp macro="" textlink="">
      <xdr:nvSpPr>
        <xdr:cNvPr id="6" name="Text Box 5"/>
        <xdr:cNvSpPr txBox="1">
          <a:spLocks noChangeArrowheads="1"/>
        </xdr:cNvSpPr>
      </xdr:nvSpPr>
      <xdr:spPr bwMode="auto">
        <a:xfrm>
          <a:off x="11153775" y="10620375"/>
          <a:ext cx="0" cy="0"/>
        </a:xfrm>
        <a:prstGeom prst="rect">
          <a:avLst/>
        </a:prstGeom>
        <a:noFill/>
        <a:ln w="9525">
          <a:noFill/>
          <a:miter lim="800000"/>
          <a:headEnd/>
          <a:tailEnd/>
        </a:ln>
      </xdr:spPr>
      <xdr:txBody>
        <a:bodyPr vertOverflow="clip" wrap="square" lIns="27432" tIns="22860" rIns="27432" bIns="22860" anchor="ctr" upright="1"/>
        <a:lstStyle/>
        <a:p>
          <a:pPr algn="ctr" rtl="0">
            <a:defRPr sz="1000"/>
          </a:pPr>
          <a:r>
            <a:rPr lang="es-MX" sz="1100" b="0" i="0" strike="noStrike">
              <a:solidFill>
                <a:srgbClr val="000000"/>
              </a:solidFill>
              <a:latin typeface="Arial"/>
              <a:cs typeface="Arial"/>
            </a:rPr>
            <a:t> </a:t>
          </a:r>
        </a:p>
        <a:p>
          <a:pPr algn="ctr" rtl="0">
            <a:defRPr sz="1000"/>
          </a:pPr>
          <a:r>
            <a:rPr lang="es-MX" sz="1100" b="0" i="0" strike="noStrike">
              <a:solidFill>
                <a:srgbClr val="000000"/>
              </a:solidFill>
              <a:latin typeface="Arial"/>
              <a:cs typeface="Arial"/>
            </a:rPr>
            <a:t> </a:t>
          </a:r>
        </a:p>
        <a:p>
          <a:pPr algn="ctr" rtl="0">
            <a:defRPr sz="1000"/>
          </a:pPr>
          <a:endParaRPr lang="es-MX" sz="1100" b="0" i="0" strike="noStrike">
            <a:solidFill>
              <a:srgbClr val="000000"/>
            </a:solidFill>
            <a:latin typeface="Arial"/>
            <a:cs typeface="Arial"/>
          </a:endParaRPr>
        </a:p>
        <a:p>
          <a:pPr algn="ctr" rtl="0">
            <a:defRPr sz="1000"/>
          </a:pPr>
          <a:endParaRPr lang="es-MX" sz="1100" b="0" i="0" strike="noStrike">
            <a:solidFill>
              <a:srgbClr val="000000"/>
            </a:solidFill>
            <a:latin typeface="Arial"/>
            <a:cs typeface="Arial"/>
          </a:endParaRPr>
        </a:p>
      </xdr:txBody>
    </xdr:sp>
    <xdr:clientData/>
  </xdr:twoCellAnchor>
  <xdr:twoCellAnchor>
    <xdr:from>
      <xdr:col>9</xdr:col>
      <xdr:colOff>497205</xdr:colOff>
      <xdr:row>50</xdr:row>
      <xdr:rowOff>0</xdr:rowOff>
    </xdr:from>
    <xdr:to>
      <xdr:col>9</xdr:col>
      <xdr:colOff>849576</xdr:colOff>
      <xdr:row>50</xdr:row>
      <xdr:rowOff>0</xdr:rowOff>
    </xdr:to>
    <xdr:sp macro="" textlink="">
      <xdr:nvSpPr>
        <xdr:cNvPr id="7" name="Text Box 6"/>
        <xdr:cNvSpPr txBox="1">
          <a:spLocks noChangeArrowheads="1"/>
        </xdr:cNvSpPr>
      </xdr:nvSpPr>
      <xdr:spPr bwMode="auto">
        <a:xfrm>
          <a:off x="10736580" y="10620375"/>
          <a:ext cx="352371"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8</xdr:col>
      <xdr:colOff>506730</xdr:colOff>
      <xdr:row>48</xdr:row>
      <xdr:rowOff>0</xdr:rowOff>
    </xdr:from>
    <xdr:to>
      <xdr:col>8</xdr:col>
      <xdr:colOff>846833</xdr:colOff>
      <xdr:row>48</xdr:row>
      <xdr:rowOff>0</xdr:rowOff>
    </xdr:to>
    <xdr:sp macro="" textlink="">
      <xdr:nvSpPr>
        <xdr:cNvPr id="8" name="Text Box 7"/>
        <xdr:cNvSpPr txBox="1">
          <a:spLocks noChangeArrowheads="1"/>
        </xdr:cNvSpPr>
      </xdr:nvSpPr>
      <xdr:spPr bwMode="auto">
        <a:xfrm>
          <a:off x="9831705" y="10201275"/>
          <a:ext cx="340103"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8</xdr:col>
      <xdr:colOff>506730</xdr:colOff>
      <xdr:row>48</xdr:row>
      <xdr:rowOff>0</xdr:rowOff>
    </xdr:from>
    <xdr:to>
      <xdr:col>8</xdr:col>
      <xdr:colOff>846833</xdr:colOff>
      <xdr:row>48</xdr:row>
      <xdr:rowOff>0</xdr:rowOff>
    </xdr:to>
    <xdr:sp macro="" textlink="">
      <xdr:nvSpPr>
        <xdr:cNvPr id="9" name="Text Box 8"/>
        <xdr:cNvSpPr txBox="1">
          <a:spLocks noChangeArrowheads="1"/>
        </xdr:cNvSpPr>
      </xdr:nvSpPr>
      <xdr:spPr bwMode="auto">
        <a:xfrm>
          <a:off x="9831705" y="10201275"/>
          <a:ext cx="340103"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7</xdr:col>
      <xdr:colOff>504825</xdr:colOff>
      <xdr:row>48</xdr:row>
      <xdr:rowOff>0</xdr:rowOff>
    </xdr:from>
    <xdr:to>
      <xdr:col>7</xdr:col>
      <xdr:colOff>765279</xdr:colOff>
      <xdr:row>48</xdr:row>
      <xdr:rowOff>0</xdr:rowOff>
    </xdr:to>
    <xdr:sp macro="" textlink="">
      <xdr:nvSpPr>
        <xdr:cNvPr id="10" name="Text Box 9"/>
        <xdr:cNvSpPr txBox="1">
          <a:spLocks noChangeArrowheads="1"/>
        </xdr:cNvSpPr>
      </xdr:nvSpPr>
      <xdr:spPr bwMode="auto">
        <a:xfrm>
          <a:off x="8915400" y="10201275"/>
          <a:ext cx="260454"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7</xdr:col>
      <xdr:colOff>504825</xdr:colOff>
      <xdr:row>48</xdr:row>
      <xdr:rowOff>0</xdr:rowOff>
    </xdr:from>
    <xdr:to>
      <xdr:col>7</xdr:col>
      <xdr:colOff>765279</xdr:colOff>
      <xdr:row>48</xdr:row>
      <xdr:rowOff>0</xdr:rowOff>
    </xdr:to>
    <xdr:sp macro="" textlink="">
      <xdr:nvSpPr>
        <xdr:cNvPr id="11" name="Text Box 10"/>
        <xdr:cNvSpPr txBox="1">
          <a:spLocks noChangeArrowheads="1"/>
        </xdr:cNvSpPr>
      </xdr:nvSpPr>
      <xdr:spPr bwMode="auto">
        <a:xfrm>
          <a:off x="8915400" y="10201275"/>
          <a:ext cx="260454"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9</xdr:col>
      <xdr:colOff>0</xdr:colOff>
      <xdr:row>48</xdr:row>
      <xdr:rowOff>0</xdr:rowOff>
    </xdr:from>
    <xdr:to>
      <xdr:col>9</xdr:col>
      <xdr:colOff>0</xdr:colOff>
      <xdr:row>48</xdr:row>
      <xdr:rowOff>0</xdr:rowOff>
    </xdr:to>
    <xdr:sp macro="" textlink="">
      <xdr:nvSpPr>
        <xdr:cNvPr id="12" name="Text Box 1"/>
        <xdr:cNvSpPr txBox="1">
          <a:spLocks noChangeArrowheads="1"/>
        </xdr:cNvSpPr>
      </xdr:nvSpPr>
      <xdr:spPr bwMode="auto">
        <a:xfrm>
          <a:off x="10239375" y="10201275"/>
          <a:ext cx="0"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9</xdr:col>
      <xdr:colOff>0</xdr:colOff>
      <xdr:row>48</xdr:row>
      <xdr:rowOff>0</xdr:rowOff>
    </xdr:from>
    <xdr:to>
      <xdr:col>9</xdr:col>
      <xdr:colOff>0</xdr:colOff>
      <xdr:row>48</xdr:row>
      <xdr:rowOff>0</xdr:rowOff>
    </xdr:to>
    <xdr:sp macro="" textlink="">
      <xdr:nvSpPr>
        <xdr:cNvPr id="13" name="Text Box 2"/>
        <xdr:cNvSpPr txBox="1">
          <a:spLocks noChangeArrowheads="1"/>
        </xdr:cNvSpPr>
      </xdr:nvSpPr>
      <xdr:spPr bwMode="auto">
        <a:xfrm>
          <a:off x="10239375" y="10201275"/>
          <a:ext cx="0" cy="0"/>
        </a:xfrm>
        <a:prstGeom prst="rect">
          <a:avLst/>
        </a:prstGeom>
        <a:noFill/>
        <a:ln w="9525">
          <a:noFill/>
          <a:miter lim="800000"/>
          <a:headEnd/>
          <a:tailEnd/>
        </a:ln>
      </xdr:spPr>
      <xdr:txBody>
        <a:bodyPr vertOverflow="clip" wrap="square" lIns="27432" tIns="22860" rIns="27432" bIns="22860" anchor="ctr" upright="1"/>
        <a:lstStyle/>
        <a:p>
          <a:pPr algn="ctr" rtl="0">
            <a:defRPr sz="1000"/>
          </a:pPr>
          <a:r>
            <a:rPr lang="es-MX" sz="1100" b="0" i="0" strike="noStrike">
              <a:solidFill>
                <a:srgbClr val="000000"/>
              </a:solidFill>
              <a:latin typeface="Arial"/>
              <a:cs typeface="Arial"/>
            </a:rPr>
            <a:t> </a:t>
          </a:r>
        </a:p>
        <a:p>
          <a:pPr algn="ctr" rtl="0">
            <a:defRPr sz="1000"/>
          </a:pPr>
          <a:r>
            <a:rPr lang="es-MX" sz="1100" b="0" i="0" strike="noStrike">
              <a:solidFill>
                <a:srgbClr val="000000"/>
              </a:solidFill>
              <a:latin typeface="Arial"/>
              <a:cs typeface="Arial"/>
            </a:rPr>
            <a:t> </a:t>
          </a:r>
        </a:p>
        <a:p>
          <a:pPr algn="ctr" rtl="0">
            <a:defRPr sz="1000"/>
          </a:pPr>
          <a:endParaRPr lang="es-MX" sz="1100" b="0" i="0" strike="noStrike">
            <a:solidFill>
              <a:srgbClr val="000000"/>
            </a:solidFill>
            <a:latin typeface="Arial"/>
            <a:cs typeface="Arial"/>
          </a:endParaRPr>
        </a:p>
        <a:p>
          <a:pPr algn="ctr" rtl="0">
            <a:defRPr sz="1000"/>
          </a:pPr>
          <a:endParaRPr lang="es-MX" sz="1100" b="0" i="0" strike="noStrike">
            <a:solidFill>
              <a:srgbClr val="000000"/>
            </a:solidFill>
            <a:latin typeface="Arial"/>
            <a:cs typeface="Arial"/>
          </a:endParaRPr>
        </a:p>
      </xdr:txBody>
    </xdr:sp>
    <xdr:clientData/>
  </xdr:twoCellAnchor>
  <xdr:twoCellAnchor>
    <xdr:from>
      <xdr:col>9</xdr:col>
      <xdr:colOff>0</xdr:colOff>
      <xdr:row>48</xdr:row>
      <xdr:rowOff>0</xdr:rowOff>
    </xdr:from>
    <xdr:to>
      <xdr:col>9</xdr:col>
      <xdr:colOff>0</xdr:colOff>
      <xdr:row>48</xdr:row>
      <xdr:rowOff>0</xdr:rowOff>
    </xdr:to>
    <xdr:sp macro="" textlink="">
      <xdr:nvSpPr>
        <xdr:cNvPr id="14" name="Text Box 3"/>
        <xdr:cNvSpPr txBox="1">
          <a:spLocks noChangeArrowheads="1"/>
        </xdr:cNvSpPr>
      </xdr:nvSpPr>
      <xdr:spPr bwMode="auto">
        <a:xfrm>
          <a:off x="10239375" y="10201275"/>
          <a:ext cx="0"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9</xdr:col>
      <xdr:colOff>497205</xdr:colOff>
      <xdr:row>50</xdr:row>
      <xdr:rowOff>0</xdr:rowOff>
    </xdr:from>
    <xdr:to>
      <xdr:col>9</xdr:col>
      <xdr:colOff>849576</xdr:colOff>
      <xdr:row>50</xdr:row>
      <xdr:rowOff>0</xdr:rowOff>
    </xdr:to>
    <xdr:sp macro="" textlink="">
      <xdr:nvSpPr>
        <xdr:cNvPr id="15" name="Text Box 4"/>
        <xdr:cNvSpPr txBox="1">
          <a:spLocks noChangeArrowheads="1"/>
        </xdr:cNvSpPr>
      </xdr:nvSpPr>
      <xdr:spPr bwMode="auto">
        <a:xfrm>
          <a:off x="10736580" y="10620375"/>
          <a:ext cx="352371"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10</xdr:col>
      <xdr:colOff>0</xdr:colOff>
      <xdr:row>50</xdr:row>
      <xdr:rowOff>0</xdr:rowOff>
    </xdr:from>
    <xdr:to>
      <xdr:col>10</xdr:col>
      <xdr:colOff>0</xdr:colOff>
      <xdr:row>50</xdr:row>
      <xdr:rowOff>0</xdr:rowOff>
    </xdr:to>
    <xdr:sp macro="" textlink="">
      <xdr:nvSpPr>
        <xdr:cNvPr id="16" name="Text Box 5"/>
        <xdr:cNvSpPr txBox="1">
          <a:spLocks noChangeArrowheads="1"/>
        </xdr:cNvSpPr>
      </xdr:nvSpPr>
      <xdr:spPr bwMode="auto">
        <a:xfrm>
          <a:off x="11153775" y="10620375"/>
          <a:ext cx="0" cy="0"/>
        </a:xfrm>
        <a:prstGeom prst="rect">
          <a:avLst/>
        </a:prstGeom>
        <a:noFill/>
        <a:ln w="9525">
          <a:noFill/>
          <a:miter lim="800000"/>
          <a:headEnd/>
          <a:tailEnd/>
        </a:ln>
      </xdr:spPr>
      <xdr:txBody>
        <a:bodyPr vertOverflow="clip" wrap="square" lIns="27432" tIns="22860" rIns="27432" bIns="22860" anchor="ctr" upright="1"/>
        <a:lstStyle/>
        <a:p>
          <a:pPr algn="ctr" rtl="0">
            <a:defRPr sz="1000"/>
          </a:pPr>
          <a:r>
            <a:rPr lang="es-MX" sz="1100" b="0" i="0" strike="noStrike">
              <a:solidFill>
                <a:srgbClr val="000000"/>
              </a:solidFill>
              <a:latin typeface="Arial"/>
              <a:cs typeface="Arial"/>
            </a:rPr>
            <a:t> </a:t>
          </a:r>
        </a:p>
        <a:p>
          <a:pPr algn="ctr" rtl="0">
            <a:defRPr sz="1000"/>
          </a:pPr>
          <a:r>
            <a:rPr lang="es-MX" sz="1100" b="0" i="0" strike="noStrike">
              <a:solidFill>
                <a:srgbClr val="000000"/>
              </a:solidFill>
              <a:latin typeface="Arial"/>
              <a:cs typeface="Arial"/>
            </a:rPr>
            <a:t> </a:t>
          </a:r>
        </a:p>
        <a:p>
          <a:pPr algn="ctr" rtl="0">
            <a:defRPr sz="1000"/>
          </a:pPr>
          <a:endParaRPr lang="es-MX" sz="1100" b="0" i="0" strike="noStrike">
            <a:solidFill>
              <a:srgbClr val="000000"/>
            </a:solidFill>
            <a:latin typeface="Arial"/>
            <a:cs typeface="Arial"/>
          </a:endParaRPr>
        </a:p>
        <a:p>
          <a:pPr algn="ctr" rtl="0">
            <a:defRPr sz="1000"/>
          </a:pPr>
          <a:endParaRPr lang="es-MX" sz="1100" b="0" i="0" strike="noStrike">
            <a:solidFill>
              <a:srgbClr val="000000"/>
            </a:solidFill>
            <a:latin typeface="Arial"/>
            <a:cs typeface="Arial"/>
          </a:endParaRPr>
        </a:p>
      </xdr:txBody>
    </xdr:sp>
    <xdr:clientData/>
  </xdr:twoCellAnchor>
  <xdr:twoCellAnchor>
    <xdr:from>
      <xdr:col>9</xdr:col>
      <xdr:colOff>497205</xdr:colOff>
      <xdr:row>50</xdr:row>
      <xdr:rowOff>0</xdr:rowOff>
    </xdr:from>
    <xdr:to>
      <xdr:col>9</xdr:col>
      <xdr:colOff>849576</xdr:colOff>
      <xdr:row>50</xdr:row>
      <xdr:rowOff>0</xdr:rowOff>
    </xdr:to>
    <xdr:sp macro="" textlink="">
      <xdr:nvSpPr>
        <xdr:cNvPr id="17" name="Text Box 6"/>
        <xdr:cNvSpPr txBox="1">
          <a:spLocks noChangeArrowheads="1"/>
        </xdr:cNvSpPr>
      </xdr:nvSpPr>
      <xdr:spPr bwMode="auto">
        <a:xfrm>
          <a:off x="10736580" y="10620375"/>
          <a:ext cx="352371"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8</xdr:col>
      <xdr:colOff>506730</xdr:colOff>
      <xdr:row>48</xdr:row>
      <xdr:rowOff>0</xdr:rowOff>
    </xdr:from>
    <xdr:to>
      <xdr:col>8</xdr:col>
      <xdr:colOff>846833</xdr:colOff>
      <xdr:row>48</xdr:row>
      <xdr:rowOff>0</xdr:rowOff>
    </xdr:to>
    <xdr:sp macro="" textlink="">
      <xdr:nvSpPr>
        <xdr:cNvPr id="18" name="Text Box 7"/>
        <xdr:cNvSpPr txBox="1">
          <a:spLocks noChangeArrowheads="1"/>
        </xdr:cNvSpPr>
      </xdr:nvSpPr>
      <xdr:spPr bwMode="auto">
        <a:xfrm>
          <a:off x="9831705" y="10201275"/>
          <a:ext cx="340103"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8</xdr:col>
      <xdr:colOff>506730</xdr:colOff>
      <xdr:row>48</xdr:row>
      <xdr:rowOff>0</xdr:rowOff>
    </xdr:from>
    <xdr:to>
      <xdr:col>8</xdr:col>
      <xdr:colOff>846833</xdr:colOff>
      <xdr:row>48</xdr:row>
      <xdr:rowOff>0</xdr:rowOff>
    </xdr:to>
    <xdr:sp macro="" textlink="">
      <xdr:nvSpPr>
        <xdr:cNvPr id="19" name="Text Box 8"/>
        <xdr:cNvSpPr txBox="1">
          <a:spLocks noChangeArrowheads="1"/>
        </xdr:cNvSpPr>
      </xdr:nvSpPr>
      <xdr:spPr bwMode="auto">
        <a:xfrm>
          <a:off x="9831705" y="10201275"/>
          <a:ext cx="340103"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7</xdr:col>
      <xdr:colOff>504825</xdr:colOff>
      <xdr:row>48</xdr:row>
      <xdr:rowOff>0</xdr:rowOff>
    </xdr:from>
    <xdr:to>
      <xdr:col>7</xdr:col>
      <xdr:colOff>765279</xdr:colOff>
      <xdr:row>48</xdr:row>
      <xdr:rowOff>0</xdr:rowOff>
    </xdr:to>
    <xdr:sp macro="" textlink="">
      <xdr:nvSpPr>
        <xdr:cNvPr id="20" name="Text Box 9"/>
        <xdr:cNvSpPr txBox="1">
          <a:spLocks noChangeArrowheads="1"/>
        </xdr:cNvSpPr>
      </xdr:nvSpPr>
      <xdr:spPr bwMode="auto">
        <a:xfrm>
          <a:off x="8915400" y="10201275"/>
          <a:ext cx="260454"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7</xdr:col>
      <xdr:colOff>504825</xdr:colOff>
      <xdr:row>48</xdr:row>
      <xdr:rowOff>0</xdr:rowOff>
    </xdr:from>
    <xdr:to>
      <xdr:col>7</xdr:col>
      <xdr:colOff>765279</xdr:colOff>
      <xdr:row>48</xdr:row>
      <xdr:rowOff>0</xdr:rowOff>
    </xdr:to>
    <xdr:sp macro="" textlink="">
      <xdr:nvSpPr>
        <xdr:cNvPr id="21" name="Text Box 10"/>
        <xdr:cNvSpPr txBox="1">
          <a:spLocks noChangeArrowheads="1"/>
        </xdr:cNvSpPr>
      </xdr:nvSpPr>
      <xdr:spPr bwMode="auto">
        <a:xfrm>
          <a:off x="8915400" y="10201275"/>
          <a:ext cx="260454"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9</xdr:col>
      <xdr:colOff>0</xdr:colOff>
      <xdr:row>48</xdr:row>
      <xdr:rowOff>0</xdr:rowOff>
    </xdr:from>
    <xdr:to>
      <xdr:col>9</xdr:col>
      <xdr:colOff>0</xdr:colOff>
      <xdr:row>48</xdr:row>
      <xdr:rowOff>0</xdr:rowOff>
    </xdr:to>
    <xdr:sp macro="" textlink="">
      <xdr:nvSpPr>
        <xdr:cNvPr id="22" name="Text Box 1"/>
        <xdr:cNvSpPr txBox="1">
          <a:spLocks noChangeArrowheads="1"/>
        </xdr:cNvSpPr>
      </xdr:nvSpPr>
      <xdr:spPr bwMode="auto">
        <a:xfrm>
          <a:off x="10239375" y="10201275"/>
          <a:ext cx="0"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9</xdr:col>
      <xdr:colOff>0</xdr:colOff>
      <xdr:row>48</xdr:row>
      <xdr:rowOff>0</xdr:rowOff>
    </xdr:from>
    <xdr:to>
      <xdr:col>9</xdr:col>
      <xdr:colOff>0</xdr:colOff>
      <xdr:row>48</xdr:row>
      <xdr:rowOff>0</xdr:rowOff>
    </xdr:to>
    <xdr:sp macro="" textlink="">
      <xdr:nvSpPr>
        <xdr:cNvPr id="23" name="Text Box 2"/>
        <xdr:cNvSpPr txBox="1">
          <a:spLocks noChangeArrowheads="1"/>
        </xdr:cNvSpPr>
      </xdr:nvSpPr>
      <xdr:spPr bwMode="auto">
        <a:xfrm>
          <a:off x="10239375" y="10201275"/>
          <a:ext cx="0" cy="0"/>
        </a:xfrm>
        <a:prstGeom prst="rect">
          <a:avLst/>
        </a:prstGeom>
        <a:noFill/>
        <a:ln w="9525">
          <a:noFill/>
          <a:miter lim="800000"/>
          <a:headEnd/>
          <a:tailEnd/>
        </a:ln>
      </xdr:spPr>
      <xdr:txBody>
        <a:bodyPr vertOverflow="clip" wrap="square" lIns="27432" tIns="22860" rIns="27432" bIns="22860" anchor="ctr" upright="1"/>
        <a:lstStyle/>
        <a:p>
          <a:pPr algn="ctr" rtl="0">
            <a:defRPr sz="1000"/>
          </a:pPr>
          <a:r>
            <a:rPr lang="es-MX" sz="1100" b="0" i="0" strike="noStrike">
              <a:solidFill>
                <a:srgbClr val="000000"/>
              </a:solidFill>
              <a:latin typeface="Arial"/>
              <a:cs typeface="Arial"/>
            </a:rPr>
            <a:t> </a:t>
          </a:r>
        </a:p>
        <a:p>
          <a:pPr algn="ctr" rtl="0">
            <a:defRPr sz="1000"/>
          </a:pPr>
          <a:r>
            <a:rPr lang="es-MX" sz="1100" b="0" i="0" strike="noStrike">
              <a:solidFill>
                <a:srgbClr val="000000"/>
              </a:solidFill>
              <a:latin typeface="Arial"/>
              <a:cs typeface="Arial"/>
            </a:rPr>
            <a:t> </a:t>
          </a:r>
        </a:p>
        <a:p>
          <a:pPr algn="ctr" rtl="0">
            <a:defRPr sz="1000"/>
          </a:pPr>
          <a:endParaRPr lang="es-MX" sz="1100" b="0" i="0" strike="noStrike">
            <a:solidFill>
              <a:srgbClr val="000000"/>
            </a:solidFill>
            <a:latin typeface="Arial"/>
            <a:cs typeface="Arial"/>
          </a:endParaRPr>
        </a:p>
        <a:p>
          <a:pPr algn="ctr" rtl="0">
            <a:defRPr sz="1000"/>
          </a:pPr>
          <a:endParaRPr lang="es-MX" sz="1100" b="0" i="0" strike="noStrike">
            <a:solidFill>
              <a:srgbClr val="000000"/>
            </a:solidFill>
            <a:latin typeface="Arial"/>
            <a:cs typeface="Arial"/>
          </a:endParaRPr>
        </a:p>
      </xdr:txBody>
    </xdr:sp>
    <xdr:clientData/>
  </xdr:twoCellAnchor>
  <xdr:twoCellAnchor>
    <xdr:from>
      <xdr:col>9</xdr:col>
      <xdr:colOff>0</xdr:colOff>
      <xdr:row>48</xdr:row>
      <xdr:rowOff>0</xdr:rowOff>
    </xdr:from>
    <xdr:to>
      <xdr:col>9</xdr:col>
      <xdr:colOff>0</xdr:colOff>
      <xdr:row>48</xdr:row>
      <xdr:rowOff>0</xdr:rowOff>
    </xdr:to>
    <xdr:sp macro="" textlink="">
      <xdr:nvSpPr>
        <xdr:cNvPr id="24" name="Text Box 3"/>
        <xdr:cNvSpPr txBox="1">
          <a:spLocks noChangeArrowheads="1"/>
        </xdr:cNvSpPr>
      </xdr:nvSpPr>
      <xdr:spPr bwMode="auto">
        <a:xfrm>
          <a:off x="10239375" y="10201275"/>
          <a:ext cx="0"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9</xdr:col>
      <xdr:colOff>497205</xdr:colOff>
      <xdr:row>50</xdr:row>
      <xdr:rowOff>0</xdr:rowOff>
    </xdr:from>
    <xdr:to>
      <xdr:col>9</xdr:col>
      <xdr:colOff>849576</xdr:colOff>
      <xdr:row>50</xdr:row>
      <xdr:rowOff>0</xdr:rowOff>
    </xdr:to>
    <xdr:sp macro="" textlink="">
      <xdr:nvSpPr>
        <xdr:cNvPr id="25" name="Text Box 4"/>
        <xdr:cNvSpPr txBox="1">
          <a:spLocks noChangeArrowheads="1"/>
        </xdr:cNvSpPr>
      </xdr:nvSpPr>
      <xdr:spPr bwMode="auto">
        <a:xfrm>
          <a:off x="10736580" y="10620375"/>
          <a:ext cx="352371"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10</xdr:col>
      <xdr:colOff>0</xdr:colOff>
      <xdr:row>50</xdr:row>
      <xdr:rowOff>0</xdr:rowOff>
    </xdr:from>
    <xdr:to>
      <xdr:col>10</xdr:col>
      <xdr:colOff>0</xdr:colOff>
      <xdr:row>50</xdr:row>
      <xdr:rowOff>0</xdr:rowOff>
    </xdr:to>
    <xdr:sp macro="" textlink="">
      <xdr:nvSpPr>
        <xdr:cNvPr id="26" name="Text Box 5"/>
        <xdr:cNvSpPr txBox="1">
          <a:spLocks noChangeArrowheads="1"/>
        </xdr:cNvSpPr>
      </xdr:nvSpPr>
      <xdr:spPr bwMode="auto">
        <a:xfrm>
          <a:off x="11153775" y="10620375"/>
          <a:ext cx="0" cy="0"/>
        </a:xfrm>
        <a:prstGeom prst="rect">
          <a:avLst/>
        </a:prstGeom>
        <a:noFill/>
        <a:ln w="9525">
          <a:noFill/>
          <a:miter lim="800000"/>
          <a:headEnd/>
          <a:tailEnd/>
        </a:ln>
      </xdr:spPr>
      <xdr:txBody>
        <a:bodyPr vertOverflow="clip" wrap="square" lIns="27432" tIns="22860" rIns="27432" bIns="22860" anchor="ctr" upright="1"/>
        <a:lstStyle/>
        <a:p>
          <a:pPr algn="ctr" rtl="0">
            <a:defRPr sz="1000"/>
          </a:pPr>
          <a:r>
            <a:rPr lang="es-MX" sz="1100" b="0" i="0" strike="noStrike">
              <a:solidFill>
                <a:srgbClr val="000000"/>
              </a:solidFill>
              <a:latin typeface="Arial"/>
              <a:cs typeface="Arial"/>
            </a:rPr>
            <a:t> </a:t>
          </a:r>
        </a:p>
        <a:p>
          <a:pPr algn="ctr" rtl="0">
            <a:defRPr sz="1000"/>
          </a:pPr>
          <a:r>
            <a:rPr lang="es-MX" sz="1100" b="0" i="0" strike="noStrike">
              <a:solidFill>
                <a:srgbClr val="000000"/>
              </a:solidFill>
              <a:latin typeface="Arial"/>
              <a:cs typeface="Arial"/>
            </a:rPr>
            <a:t> </a:t>
          </a:r>
        </a:p>
        <a:p>
          <a:pPr algn="ctr" rtl="0">
            <a:defRPr sz="1000"/>
          </a:pPr>
          <a:endParaRPr lang="es-MX" sz="1100" b="0" i="0" strike="noStrike">
            <a:solidFill>
              <a:srgbClr val="000000"/>
            </a:solidFill>
            <a:latin typeface="Arial"/>
            <a:cs typeface="Arial"/>
          </a:endParaRPr>
        </a:p>
        <a:p>
          <a:pPr algn="ctr" rtl="0">
            <a:defRPr sz="1000"/>
          </a:pPr>
          <a:endParaRPr lang="es-MX" sz="1100" b="0" i="0" strike="noStrike">
            <a:solidFill>
              <a:srgbClr val="000000"/>
            </a:solidFill>
            <a:latin typeface="Arial"/>
            <a:cs typeface="Arial"/>
          </a:endParaRPr>
        </a:p>
      </xdr:txBody>
    </xdr:sp>
    <xdr:clientData/>
  </xdr:twoCellAnchor>
  <xdr:twoCellAnchor>
    <xdr:from>
      <xdr:col>9</xdr:col>
      <xdr:colOff>497205</xdr:colOff>
      <xdr:row>50</xdr:row>
      <xdr:rowOff>0</xdr:rowOff>
    </xdr:from>
    <xdr:to>
      <xdr:col>9</xdr:col>
      <xdr:colOff>849576</xdr:colOff>
      <xdr:row>50</xdr:row>
      <xdr:rowOff>0</xdr:rowOff>
    </xdr:to>
    <xdr:sp macro="" textlink="">
      <xdr:nvSpPr>
        <xdr:cNvPr id="27" name="Text Box 6"/>
        <xdr:cNvSpPr txBox="1">
          <a:spLocks noChangeArrowheads="1"/>
        </xdr:cNvSpPr>
      </xdr:nvSpPr>
      <xdr:spPr bwMode="auto">
        <a:xfrm>
          <a:off x="10736580" y="10620375"/>
          <a:ext cx="352371"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8</xdr:col>
      <xdr:colOff>506730</xdr:colOff>
      <xdr:row>48</xdr:row>
      <xdr:rowOff>0</xdr:rowOff>
    </xdr:from>
    <xdr:to>
      <xdr:col>8</xdr:col>
      <xdr:colOff>846833</xdr:colOff>
      <xdr:row>48</xdr:row>
      <xdr:rowOff>0</xdr:rowOff>
    </xdr:to>
    <xdr:sp macro="" textlink="">
      <xdr:nvSpPr>
        <xdr:cNvPr id="28" name="Text Box 7"/>
        <xdr:cNvSpPr txBox="1">
          <a:spLocks noChangeArrowheads="1"/>
        </xdr:cNvSpPr>
      </xdr:nvSpPr>
      <xdr:spPr bwMode="auto">
        <a:xfrm>
          <a:off x="9831705" y="10201275"/>
          <a:ext cx="340103"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8</xdr:col>
      <xdr:colOff>506730</xdr:colOff>
      <xdr:row>48</xdr:row>
      <xdr:rowOff>0</xdr:rowOff>
    </xdr:from>
    <xdr:to>
      <xdr:col>8</xdr:col>
      <xdr:colOff>846833</xdr:colOff>
      <xdr:row>48</xdr:row>
      <xdr:rowOff>0</xdr:rowOff>
    </xdr:to>
    <xdr:sp macro="" textlink="">
      <xdr:nvSpPr>
        <xdr:cNvPr id="29" name="Text Box 8"/>
        <xdr:cNvSpPr txBox="1">
          <a:spLocks noChangeArrowheads="1"/>
        </xdr:cNvSpPr>
      </xdr:nvSpPr>
      <xdr:spPr bwMode="auto">
        <a:xfrm>
          <a:off x="9831705" y="10201275"/>
          <a:ext cx="340103"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7</xdr:col>
      <xdr:colOff>504825</xdr:colOff>
      <xdr:row>48</xdr:row>
      <xdr:rowOff>0</xdr:rowOff>
    </xdr:from>
    <xdr:to>
      <xdr:col>7</xdr:col>
      <xdr:colOff>765279</xdr:colOff>
      <xdr:row>48</xdr:row>
      <xdr:rowOff>0</xdr:rowOff>
    </xdr:to>
    <xdr:sp macro="" textlink="">
      <xdr:nvSpPr>
        <xdr:cNvPr id="30" name="Text Box 9"/>
        <xdr:cNvSpPr txBox="1">
          <a:spLocks noChangeArrowheads="1"/>
        </xdr:cNvSpPr>
      </xdr:nvSpPr>
      <xdr:spPr bwMode="auto">
        <a:xfrm>
          <a:off x="8915400" y="10201275"/>
          <a:ext cx="260454"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7</xdr:col>
      <xdr:colOff>504825</xdr:colOff>
      <xdr:row>48</xdr:row>
      <xdr:rowOff>0</xdr:rowOff>
    </xdr:from>
    <xdr:to>
      <xdr:col>7</xdr:col>
      <xdr:colOff>765279</xdr:colOff>
      <xdr:row>48</xdr:row>
      <xdr:rowOff>0</xdr:rowOff>
    </xdr:to>
    <xdr:sp macro="" textlink="">
      <xdr:nvSpPr>
        <xdr:cNvPr id="31" name="Text Box 10"/>
        <xdr:cNvSpPr txBox="1">
          <a:spLocks noChangeArrowheads="1"/>
        </xdr:cNvSpPr>
      </xdr:nvSpPr>
      <xdr:spPr bwMode="auto">
        <a:xfrm>
          <a:off x="8915400" y="10201275"/>
          <a:ext cx="260454"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9</xdr:col>
      <xdr:colOff>0</xdr:colOff>
      <xdr:row>48</xdr:row>
      <xdr:rowOff>0</xdr:rowOff>
    </xdr:from>
    <xdr:to>
      <xdr:col>9</xdr:col>
      <xdr:colOff>0</xdr:colOff>
      <xdr:row>48</xdr:row>
      <xdr:rowOff>0</xdr:rowOff>
    </xdr:to>
    <xdr:sp macro="" textlink="">
      <xdr:nvSpPr>
        <xdr:cNvPr id="32" name="Text Box 1"/>
        <xdr:cNvSpPr txBox="1">
          <a:spLocks noChangeArrowheads="1"/>
        </xdr:cNvSpPr>
      </xdr:nvSpPr>
      <xdr:spPr bwMode="auto">
        <a:xfrm>
          <a:off x="10239375" y="10201275"/>
          <a:ext cx="0"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9</xdr:col>
      <xdr:colOff>0</xdr:colOff>
      <xdr:row>48</xdr:row>
      <xdr:rowOff>0</xdr:rowOff>
    </xdr:from>
    <xdr:to>
      <xdr:col>9</xdr:col>
      <xdr:colOff>0</xdr:colOff>
      <xdr:row>48</xdr:row>
      <xdr:rowOff>0</xdr:rowOff>
    </xdr:to>
    <xdr:sp macro="" textlink="">
      <xdr:nvSpPr>
        <xdr:cNvPr id="33" name="Text Box 2"/>
        <xdr:cNvSpPr txBox="1">
          <a:spLocks noChangeArrowheads="1"/>
        </xdr:cNvSpPr>
      </xdr:nvSpPr>
      <xdr:spPr bwMode="auto">
        <a:xfrm>
          <a:off x="10239375" y="10201275"/>
          <a:ext cx="0" cy="0"/>
        </a:xfrm>
        <a:prstGeom prst="rect">
          <a:avLst/>
        </a:prstGeom>
        <a:noFill/>
        <a:ln w="9525">
          <a:noFill/>
          <a:miter lim="800000"/>
          <a:headEnd/>
          <a:tailEnd/>
        </a:ln>
      </xdr:spPr>
      <xdr:txBody>
        <a:bodyPr vertOverflow="clip" wrap="square" lIns="27432" tIns="22860" rIns="27432" bIns="22860" anchor="ctr" upright="1"/>
        <a:lstStyle/>
        <a:p>
          <a:pPr algn="ctr" rtl="0">
            <a:defRPr sz="1000"/>
          </a:pPr>
          <a:r>
            <a:rPr lang="es-MX" sz="1100" b="0" i="0" strike="noStrike">
              <a:solidFill>
                <a:srgbClr val="000000"/>
              </a:solidFill>
              <a:latin typeface="Arial"/>
              <a:cs typeface="Arial"/>
            </a:rPr>
            <a:t> </a:t>
          </a:r>
        </a:p>
        <a:p>
          <a:pPr algn="ctr" rtl="0">
            <a:defRPr sz="1000"/>
          </a:pPr>
          <a:r>
            <a:rPr lang="es-MX" sz="1100" b="0" i="0" strike="noStrike">
              <a:solidFill>
                <a:srgbClr val="000000"/>
              </a:solidFill>
              <a:latin typeface="Arial"/>
              <a:cs typeface="Arial"/>
            </a:rPr>
            <a:t> </a:t>
          </a:r>
        </a:p>
        <a:p>
          <a:pPr algn="ctr" rtl="0">
            <a:defRPr sz="1000"/>
          </a:pPr>
          <a:endParaRPr lang="es-MX" sz="1100" b="0" i="0" strike="noStrike">
            <a:solidFill>
              <a:srgbClr val="000000"/>
            </a:solidFill>
            <a:latin typeface="Arial"/>
            <a:cs typeface="Arial"/>
          </a:endParaRPr>
        </a:p>
        <a:p>
          <a:pPr algn="ctr" rtl="0">
            <a:defRPr sz="1000"/>
          </a:pPr>
          <a:endParaRPr lang="es-MX" sz="1100" b="0" i="0" strike="noStrike">
            <a:solidFill>
              <a:srgbClr val="000000"/>
            </a:solidFill>
            <a:latin typeface="Arial"/>
            <a:cs typeface="Arial"/>
          </a:endParaRPr>
        </a:p>
      </xdr:txBody>
    </xdr:sp>
    <xdr:clientData/>
  </xdr:twoCellAnchor>
  <xdr:twoCellAnchor>
    <xdr:from>
      <xdr:col>9</xdr:col>
      <xdr:colOff>0</xdr:colOff>
      <xdr:row>48</xdr:row>
      <xdr:rowOff>0</xdr:rowOff>
    </xdr:from>
    <xdr:to>
      <xdr:col>9</xdr:col>
      <xdr:colOff>0</xdr:colOff>
      <xdr:row>48</xdr:row>
      <xdr:rowOff>0</xdr:rowOff>
    </xdr:to>
    <xdr:sp macro="" textlink="">
      <xdr:nvSpPr>
        <xdr:cNvPr id="34" name="Text Box 3"/>
        <xdr:cNvSpPr txBox="1">
          <a:spLocks noChangeArrowheads="1"/>
        </xdr:cNvSpPr>
      </xdr:nvSpPr>
      <xdr:spPr bwMode="auto">
        <a:xfrm>
          <a:off x="10239375" y="10201275"/>
          <a:ext cx="0"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9</xdr:col>
      <xdr:colOff>497205</xdr:colOff>
      <xdr:row>50</xdr:row>
      <xdr:rowOff>0</xdr:rowOff>
    </xdr:from>
    <xdr:to>
      <xdr:col>9</xdr:col>
      <xdr:colOff>849576</xdr:colOff>
      <xdr:row>50</xdr:row>
      <xdr:rowOff>0</xdr:rowOff>
    </xdr:to>
    <xdr:sp macro="" textlink="">
      <xdr:nvSpPr>
        <xdr:cNvPr id="35" name="Text Box 4"/>
        <xdr:cNvSpPr txBox="1">
          <a:spLocks noChangeArrowheads="1"/>
        </xdr:cNvSpPr>
      </xdr:nvSpPr>
      <xdr:spPr bwMode="auto">
        <a:xfrm>
          <a:off x="10736580" y="10620375"/>
          <a:ext cx="352371"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10</xdr:col>
      <xdr:colOff>0</xdr:colOff>
      <xdr:row>50</xdr:row>
      <xdr:rowOff>0</xdr:rowOff>
    </xdr:from>
    <xdr:to>
      <xdr:col>10</xdr:col>
      <xdr:colOff>0</xdr:colOff>
      <xdr:row>50</xdr:row>
      <xdr:rowOff>0</xdr:rowOff>
    </xdr:to>
    <xdr:sp macro="" textlink="">
      <xdr:nvSpPr>
        <xdr:cNvPr id="36" name="Text Box 5"/>
        <xdr:cNvSpPr txBox="1">
          <a:spLocks noChangeArrowheads="1"/>
        </xdr:cNvSpPr>
      </xdr:nvSpPr>
      <xdr:spPr bwMode="auto">
        <a:xfrm>
          <a:off x="11153775" y="10620375"/>
          <a:ext cx="0" cy="0"/>
        </a:xfrm>
        <a:prstGeom prst="rect">
          <a:avLst/>
        </a:prstGeom>
        <a:noFill/>
        <a:ln w="9525">
          <a:noFill/>
          <a:miter lim="800000"/>
          <a:headEnd/>
          <a:tailEnd/>
        </a:ln>
      </xdr:spPr>
      <xdr:txBody>
        <a:bodyPr vertOverflow="clip" wrap="square" lIns="27432" tIns="22860" rIns="27432" bIns="22860" anchor="ctr" upright="1"/>
        <a:lstStyle/>
        <a:p>
          <a:pPr algn="ctr" rtl="0">
            <a:defRPr sz="1000"/>
          </a:pPr>
          <a:r>
            <a:rPr lang="es-MX" sz="1100" b="0" i="0" strike="noStrike">
              <a:solidFill>
                <a:srgbClr val="000000"/>
              </a:solidFill>
              <a:latin typeface="Arial"/>
              <a:cs typeface="Arial"/>
            </a:rPr>
            <a:t> </a:t>
          </a:r>
        </a:p>
        <a:p>
          <a:pPr algn="ctr" rtl="0">
            <a:defRPr sz="1000"/>
          </a:pPr>
          <a:r>
            <a:rPr lang="es-MX" sz="1100" b="0" i="0" strike="noStrike">
              <a:solidFill>
                <a:srgbClr val="000000"/>
              </a:solidFill>
              <a:latin typeface="Arial"/>
              <a:cs typeface="Arial"/>
            </a:rPr>
            <a:t> </a:t>
          </a:r>
        </a:p>
        <a:p>
          <a:pPr algn="ctr" rtl="0">
            <a:defRPr sz="1000"/>
          </a:pPr>
          <a:endParaRPr lang="es-MX" sz="1100" b="0" i="0" strike="noStrike">
            <a:solidFill>
              <a:srgbClr val="000000"/>
            </a:solidFill>
            <a:latin typeface="Arial"/>
            <a:cs typeface="Arial"/>
          </a:endParaRPr>
        </a:p>
        <a:p>
          <a:pPr algn="ctr" rtl="0">
            <a:defRPr sz="1000"/>
          </a:pPr>
          <a:endParaRPr lang="es-MX" sz="1100" b="0" i="0" strike="noStrike">
            <a:solidFill>
              <a:srgbClr val="000000"/>
            </a:solidFill>
            <a:latin typeface="Arial"/>
            <a:cs typeface="Arial"/>
          </a:endParaRPr>
        </a:p>
      </xdr:txBody>
    </xdr:sp>
    <xdr:clientData/>
  </xdr:twoCellAnchor>
  <xdr:twoCellAnchor>
    <xdr:from>
      <xdr:col>9</xdr:col>
      <xdr:colOff>497205</xdr:colOff>
      <xdr:row>50</xdr:row>
      <xdr:rowOff>0</xdr:rowOff>
    </xdr:from>
    <xdr:to>
      <xdr:col>9</xdr:col>
      <xdr:colOff>849576</xdr:colOff>
      <xdr:row>50</xdr:row>
      <xdr:rowOff>0</xdr:rowOff>
    </xdr:to>
    <xdr:sp macro="" textlink="">
      <xdr:nvSpPr>
        <xdr:cNvPr id="37" name="Text Box 6"/>
        <xdr:cNvSpPr txBox="1">
          <a:spLocks noChangeArrowheads="1"/>
        </xdr:cNvSpPr>
      </xdr:nvSpPr>
      <xdr:spPr bwMode="auto">
        <a:xfrm>
          <a:off x="10736580" y="10620375"/>
          <a:ext cx="352371"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8</xdr:col>
      <xdr:colOff>506730</xdr:colOff>
      <xdr:row>48</xdr:row>
      <xdr:rowOff>0</xdr:rowOff>
    </xdr:from>
    <xdr:to>
      <xdr:col>8</xdr:col>
      <xdr:colOff>846833</xdr:colOff>
      <xdr:row>48</xdr:row>
      <xdr:rowOff>0</xdr:rowOff>
    </xdr:to>
    <xdr:sp macro="" textlink="">
      <xdr:nvSpPr>
        <xdr:cNvPr id="38" name="Text Box 7"/>
        <xdr:cNvSpPr txBox="1">
          <a:spLocks noChangeArrowheads="1"/>
        </xdr:cNvSpPr>
      </xdr:nvSpPr>
      <xdr:spPr bwMode="auto">
        <a:xfrm>
          <a:off x="9831705" y="10201275"/>
          <a:ext cx="340103"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8</xdr:col>
      <xdr:colOff>506730</xdr:colOff>
      <xdr:row>48</xdr:row>
      <xdr:rowOff>0</xdr:rowOff>
    </xdr:from>
    <xdr:to>
      <xdr:col>8</xdr:col>
      <xdr:colOff>846833</xdr:colOff>
      <xdr:row>48</xdr:row>
      <xdr:rowOff>0</xdr:rowOff>
    </xdr:to>
    <xdr:sp macro="" textlink="">
      <xdr:nvSpPr>
        <xdr:cNvPr id="39" name="Text Box 8"/>
        <xdr:cNvSpPr txBox="1">
          <a:spLocks noChangeArrowheads="1"/>
        </xdr:cNvSpPr>
      </xdr:nvSpPr>
      <xdr:spPr bwMode="auto">
        <a:xfrm>
          <a:off x="9831705" y="10201275"/>
          <a:ext cx="340103"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7</xdr:col>
      <xdr:colOff>504825</xdr:colOff>
      <xdr:row>48</xdr:row>
      <xdr:rowOff>0</xdr:rowOff>
    </xdr:from>
    <xdr:to>
      <xdr:col>7</xdr:col>
      <xdr:colOff>765279</xdr:colOff>
      <xdr:row>48</xdr:row>
      <xdr:rowOff>0</xdr:rowOff>
    </xdr:to>
    <xdr:sp macro="" textlink="">
      <xdr:nvSpPr>
        <xdr:cNvPr id="40" name="Text Box 9"/>
        <xdr:cNvSpPr txBox="1">
          <a:spLocks noChangeArrowheads="1"/>
        </xdr:cNvSpPr>
      </xdr:nvSpPr>
      <xdr:spPr bwMode="auto">
        <a:xfrm>
          <a:off x="8915400" y="10201275"/>
          <a:ext cx="260454"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7</xdr:col>
      <xdr:colOff>504825</xdr:colOff>
      <xdr:row>48</xdr:row>
      <xdr:rowOff>0</xdr:rowOff>
    </xdr:from>
    <xdr:to>
      <xdr:col>7</xdr:col>
      <xdr:colOff>765279</xdr:colOff>
      <xdr:row>48</xdr:row>
      <xdr:rowOff>0</xdr:rowOff>
    </xdr:to>
    <xdr:sp macro="" textlink="">
      <xdr:nvSpPr>
        <xdr:cNvPr id="41" name="Text Box 10"/>
        <xdr:cNvSpPr txBox="1">
          <a:spLocks noChangeArrowheads="1"/>
        </xdr:cNvSpPr>
      </xdr:nvSpPr>
      <xdr:spPr bwMode="auto">
        <a:xfrm>
          <a:off x="8915400" y="10201275"/>
          <a:ext cx="260454"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9</xdr:col>
      <xdr:colOff>0</xdr:colOff>
      <xdr:row>48</xdr:row>
      <xdr:rowOff>0</xdr:rowOff>
    </xdr:from>
    <xdr:to>
      <xdr:col>9</xdr:col>
      <xdr:colOff>0</xdr:colOff>
      <xdr:row>48</xdr:row>
      <xdr:rowOff>0</xdr:rowOff>
    </xdr:to>
    <xdr:sp macro="" textlink="">
      <xdr:nvSpPr>
        <xdr:cNvPr id="42" name="Text Box 1"/>
        <xdr:cNvSpPr txBox="1">
          <a:spLocks noChangeArrowheads="1"/>
        </xdr:cNvSpPr>
      </xdr:nvSpPr>
      <xdr:spPr bwMode="auto">
        <a:xfrm>
          <a:off x="10239375" y="10201275"/>
          <a:ext cx="0"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9</xdr:col>
      <xdr:colOff>0</xdr:colOff>
      <xdr:row>48</xdr:row>
      <xdr:rowOff>0</xdr:rowOff>
    </xdr:from>
    <xdr:to>
      <xdr:col>9</xdr:col>
      <xdr:colOff>0</xdr:colOff>
      <xdr:row>48</xdr:row>
      <xdr:rowOff>0</xdr:rowOff>
    </xdr:to>
    <xdr:sp macro="" textlink="">
      <xdr:nvSpPr>
        <xdr:cNvPr id="43" name="Text Box 2"/>
        <xdr:cNvSpPr txBox="1">
          <a:spLocks noChangeArrowheads="1"/>
        </xdr:cNvSpPr>
      </xdr:nvSpPr>
      <xdr:spPr bwMode="auto">
        <a:xfrm>
          <a:off x="10239375" y="10201275"/>
          <a:ext cx="0" cy="0"/>
        </a:xfrm>
        <a:prstGeom prst="rect">
          <a:avLst/>
        </a:prstGeom>
        <a:noFill/>
        <a:ln w="9525">
          <a:noFill/>
          <a:miter lim="800000"/>
          <a:headEnd/>
          <a:tailEnd/>
        </a:ln>
      </xdr:spPr>
      <xdr:txBody>
        <a:bodyPr vertOverflow="clip" wrap="square" lIns="27432" tIns="22860" rIns="27432" bIns="22860" anchor="ctr" upright="1"/>
        <a:lstStyle/>
        <a:p>
          <a:pPr algn="ctr" rtl="0">
            <a:defRPr sz="1000"/>
          </a:pPr>
          <a:r>
            <a:rPr lang="es-MX" sz="1100" b="0" i="0" strike="noStrike">
              <a:solidFill>
                <a:srgbClr val="000000"/>
              </a:solidFill>
              <a:latin typeface="Arial"/>
              <a:cs typeface="Arial"/>
            </a:rPr>
            <a:t> </a:t>
          </a:r>
        </a:p>
        <a:p>
          <a:pPr algn="ctr" rtl="0">
            <a:defRPr sz="1000"/>
          </a:pPr>
          <a:r>
            <a:rPr lang="es-MX" sz="1100" b="0" i="0" strike="noStrike">
              <a:solidFill>
                <a:srgbClr val="000000"/>
              </a:solidFill>
              <a:latin typeface="Arial"/>
              <a:cs typeface="Arial"/>
            </a:rPr>
            <a:t> </a:t>
          </a:r>
        </a:p>
        <a:p>
          <a:pPr algn="ctr" rtl="0">
            <a:defRPr sz="1000"/>
          </a:pPr>
          <a:endParaRPr lang="es-MX" sz="1100" b="0" i="0" strike="noStrike">
            <a:solidFill>
              <a:srgbClr val="000000"/>
            </a:solidFill>
            <a:latin typeface="Arial"/>
            <a:cs typeface="Arial"/>
          </a:endParaRPr>
        </a:p>
        <a:p>
          <a:pPr algn="ctr" rtl="0">
            <a:defRPr sz="1000"/>
          </a:pPr>
          <a:endParaRPr lang="es-MX" sz="1100" b="0" i="0" strike="noStrike">
            <a:solidFill>
              <a:srgbClr val="000000"/>
            </a:solidFill>
            <a:latin typeface="Arial"/>
            <a:cs typeface="Arial"/>
          </a:endParaRPr>
        </a:p>
      </xdr:txBody>
    </xdr:sp>
    <xdr:clientData/>
  </xdr:twoCellAnchor>
  <xdr:twoCellAnchor>
    <xdr:from>
      <xdr:col>9</xdr:col>
      <xdr:colOff>0</xdr:colOff>
      <xdr:row>48</xdr:row>
      <xdr:rowOff>0</xdr:rowOff>
    </xdr:from>
    <xdr:to>
      <xdr:col>9</xdr:col>
      <xdr:colOff>0</xdr:colOff>
      <xdr:row>48</xdr:row>
      <xdr:rowOff>0</xdr:rowOff>
    </xdr:to>
    <xdr:sp macro="" textlink="">
      <xdr:nvSpPr>
        <xdr:cNvPr id="44" name="Text Box 3"/>
        <xdr:cNvSpPr txBox="1">
          <a:spLocks noChangeArrowheads="1"/>
        </xdr:cNvSpPr>
      </xdr:nvSpPr>
      <xdr:spPr bwMode="auto">
        <a:xfrm>
          <a:off x="10239375" y="10201275"/>
          <a:ext cx="0"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9</xdr:col>
      <xdr:colOff>497205</xdr:colOff>
      <xdr:row>50</xdr:row>
      <xdr:rowOff>0</xdr:rowOff>
    </xdr:from>
    <xdr:to>
      <xdr:col>9</xdr:col>
      <xdr:colOff>849576</xdr:colOff>
      <xdr:row>50</xdr:row>
      <xdr:rowOff>0</xdr:rowOff>
    </xdr:to>
    <xdr:sp macro="" textlink="">
      <xdr:nvSpPr>
        <xdr:cNvPr id="45" name="Text Box 4"/>
        <xdr:cNvSpPr txBox="1">
          <a:spLocks noChangeArrowheads="1"/>
        </xdr:cNvSpPr>
      </xdr:nvSpPr>
      <xdr:spPr bwMode="auto">
        <a:xfrm>
          <a:off x="10736580" y="10620375"/>
          <a:ext cx="352371"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10</xdr:col>
      <xdr:colOff>0</xdr:colOff>
      <xdr:row>50</xdr:row>
      <xdr:rowOff>0</xdr:rowOff>
    </xdr:from>
    <xdr:to>
      <xdr:col>10</xdr:col>
      <xdr:colOff>0</xdr:colOff>
      <xdr:row>50</xdr:row>
      <xdr:rowOff>0</xdr:rowOff>
    </xdr:to>
    <xdr:sp macro="" textlink="">
      <xdr:nvSpPr>
        <xdr:cNvPr id="46" name="Text Box 5"/>
        <xdr:cNvSpPr txBox="1">
          <a:spLocks noChangeArrowheads="1"/>
        </xdr:cNvSpPr>
      </xdr:nvSpPr>
      <xdr:spPr bwMode="auto">
        <a:xfrm>
          <a:off x="11153775" y="10620375"/>
          <a:ext cx="0" cy="0"/>
        </a:xfrm>
        <a:prstGeom prst="rect">
          <a:avLst/>
        </a:prstGeom>
        <a:noFill/>
        <a:ln w="9525">
          <a:noFill/>
          <a:miter lim="800000"/>
          <a:headEnd/>
          <a:tailEnd/>
        </a:ln>
      </xdr:spPr>
      <xdr:txBody>
        <a:bodyPr vertOverflow="clip" wrap="square" lIns="27432" tIns="22860" rIns="27432" bIns="22860" anchor="ctr" upright="1"/>
        <a:lstStyle/>
        <a:p>
          <a:pPr algn="ctr" rtl="0">
            <a:defRPr sz="1000"/>
          </a:pPr>
          <a:r>
            <a:rPr lang="es-MX" sz="1100" b="0" i="0" strike="noStrike">
              <a:solidFill>
                <a:srgbClr val="000000"/>
              </a:solidFill>
              <a:latin typeface="Arial"/>
              <a:cs typeface="Arial"/>
            </a:rPr>
            <a:t> </a:t>
          </a:r>
        </a:p>
        <a:p>
          <a:pPr algn="ctr" rtl="0">
            <a:defRPr sz="1000"/>
          </a:pPr>
          <a:r>
            <a:rPr lang="es-MX" sz="1100" b="0" i="0" strike="noStrike">
              <a:solidFill>
                <a:srgbClr val="000000"/>
              </a:solidFill>
              <a:latin typeface="Arial"/>
              <a:cs typeface="Arial"/>
            </a:rPr>
            <a:t> </a:t>
          </a:r>
        </a:p>
        <a:p>
          <a:pPr algn="ctr" rtl="0">
            <a:defRPr sz="1000"/>
          </a:pPr>
          <a:endParaRPr lang="es-MX" sz="1100" b="0" i="0" strike="noStrike">
            <a:solidFill>
              <a:srgbClr val="000000"/>
            </a:solidFill>
            <a:latin typeface="Arial"/>
            <a:cs typeface="Arial"/>
          </a:endParaRPr>
        </a:p>
        <a:p>
          <a:pPr algn="ctr" rtl="0">
            <a:defRPr sz="1000"/>
          </a:pPr>
          <a:endParaRPr lang="es-MX" sz="1100" b="0" i="0" strike="noStrike">
            <a:solidFill>
              <a:srgbClr val="000000"/>
            </a:solidFill>
            <a:latin typeface="Arial"/>
            <a:cs typeface="Arial"/>
          </a:endParaRPr>
        </a:p>
      </xdr:txBody>
    </xdr:sp>
    <xdr:clientData/>
  </xdr:twoCellAnchor>
  <xdr:twoCellAnchor>
    <xdr:from>
      <xdr:col>9</xdr:col>
      <xdr:colOff>497205</xdr:colOff>
      <xdr:row>50</xdr:row>
      <xdr:rowOff>0</xdr:rowOff>
    </xdr:from>
    <xdr:to>
      <xdr:col>9</xdr:col>
      <xdr:colOff>849576</xdr:colOff>
      <xdr:row>50</xdr:row>
      <xdr:rowOff>0</xdr:rowOff>
    </xdr:to>
    <xdr:sp macro="" textlink="">
      <xdr:nvSpPr>
        <xdr:cNvPr id="47" name="Text Box 6"/>
        <xdr:cNvSpPr txBox="1">
          <a:spLocks noChangeArrowheads="1"/>
        </xdr:cNvSpPr>
      </xdr:nvSpPr>
      <xdr:spPr bwMode="auto">
        <a:xfrm>
          <a:off x="10736580" y="10620375"/>
          <a:ext cx="352371"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8</xdr:col>
      <xdr:colOff>506730</xdr:colOff>
      <xdr:row>48</xdr:row>
      <xdr:rowOff>0</xdr:rowOff>
    </xdr:from>
    <xdr:to>
      <xdr:col>8</xdr:col>
      <xdr:colOff>846833</xdr:colOff>
      <xdr:row>48</xdr:row>
      <xdr:rowOff>0</xdr:rowOff>
    </xdr:to>
    <xdr:sp macro="" textlink="">
      <xdr:nvSpPr>
        <xdr:cNvPr id="48" name="Text Box 7"/>
        <xdr:cNvSpPr txBox="1">
          <a:spLocks noChangeArrowheads="1"/>
        </xdr:cNvSpPr>
      </xdr:nvSpPr>
      <xdr:spPr bwMode="auto">
        <a:xfrm>
          <a:off x="9831705" y="10201275"/>
          <a:ext cx="340103"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8</xdr:col>
      <xdr:colOff>506730</xdr:colOff>
      <xdr:row>48</xdr:row>
      <xdr:rowOff>0</xdr:rowOff>
    </xdr:from>
    <xdr:to>
      <xdr:col>8</xdr:col>
      <xdr:colOff>846833</xdr:colOff>
      <xdr:row>48</xdr:row>
      <xdr:rowOff>0</xdr:rowOff>
    </xdr:to>
    <xdr:sp macro="" textlink="">
      <xdr:nvSpPr>
        <xdr:cNvPr id="49" name="Text Box 8"/>
        <xdr:cNvSpPr txBox="1">
          <a:spLocks noChangeArrowheads="1"/>
        </xdr:cNvSpPr>
      </xdr:nvSpPr>
      <xdr:spPr bwMode="auto">
        <a:xfrm>
          <a:off x="9831705" y="10201275"/>
          <a:ext cx="340103"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7</xdr:col>
      <xdr:colOff>504825</xdr:colOff>
      <xdr:row>48</xdr:row>
      <xdr:rowOff>0</xdr:rowOff>
    </xdr:from>
    <xdr:to>
      <xdr:col>7</xdr:col>
      <xdr:colOff>765279</xdr:colOff>
      <xdr:row>48</xdr:row>
      <xdr:rowOff>0</xdr:rowOff>
    </xdr:to>
    <xdr:sp macro="" textlink="">
      <xdr:nvSpPr>
        <xdr:cNvPr id="50" name="Text Box 9"/>
        <xdr:cNvSpPr txBox="1">
          <a:spLocks noChangeArrowheads="1"/>
        </xdr:cNvSpPr>
      </xdr:nvSpPr>
      <xdr:spPr bwMode="auto">
        <a:xfrm>
          <a:off x="8915400" y="10201275"/>
          <a:ext cx="260454"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7</xdr:col>
      <xdr:colOff>504825</xdr:colOff>
      <xdr:row>48</xdr:row>
      <xdr:rowOff>0</xdr:rowOff>
    </xdr:from>
    <xdr:to>
      <xdr:col>7</xdr:col>
      <xdr:colOff>765279</xdr:colOff>
      <xdr:row>48</xdr:row>
      <xdr:rowOff>0</xdr:rowOff>
    </xdr:to>
    <xdr:sp macro="" textlink="">
      <xdr:nvSpPr>
        <xdr:cNvPr id="51" name="Text Box 10"/>
        <xdr:cNvSpPr txBox="1">
          <a:spLocks noChangeArrowheads="1"/>
        </xdr:cNvSpPr>
      </xdr:nvSpPr>
      <xdr:spPr bwMode="auto">
        <a:xfrm>
          <a:off x="8915400" y="10201275"/>
          <a:ext cx="260454"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9</xdr:col>
      <xdr:colOff>0</xdr:colOff>
      <xdr:row>48</xdr:row>
      <xdr:rowOff>0</xdr:rowOff>
    </xdr:from>
    <xdr:to>
      <xdr:col>9</xdr:col>
      <xdr:colOff>0</xdr:colOff>
      <xdr:row>48</xdr:row>
      <xdr:rowOff>0</xdr:rowOff>
    </xdr:to>
    <xdr:sp macro="" textlink="">
      <xdr:nvSpPr>
        <xdr:cNvPr id="52" name="Text Box 1"/>
        <xdr:cNvSpPr txBox="1">
          <a:spLocks noChangeArrowheads="1"/>
        </xdr:cNvSpPr>
      </xdr:nvSpPr>
      <xdr:spPr bwMode="auto">
        <a:xfrm>
          <a:off x="10239375" y="10201275"/>
          <a:ext cx="0"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9</xdr:col>
      <xdr:colOff>0</xdr:colOff>
      <xdr:row>48</xdr:row>
      <xdr:rowOff>0</xdr:rowOff>
    </xdr:from>
    <xdr:to>
      <xdr:col>9</xdr:col>
      <xdr:colOff>0</xdr:colOff>
      <xdr:row>48</xdr:row>
      <xdr:rowOff>0</xdr:rowOff>
    </xdr:to>
    <xdr:sp macro="" textlink="">
      <xdr:nvSpPr>
        <xdr:cNvPr id="53" name="Text Box 2"/>
        <xdr:cNvSpPr txBox="1">
          <a:spLocks noChangeArrowheads="1"/>
        </xdr:cNvSpPr>
      </xdr:nvSpPr>
      <xdr:spPr bwMode="auto">
        <a:xfrm>
          <a:off x="10239375" y="10201275"/>
          <a:ext cx="0" cy="0"/>
        </a:xfrm>
        <a:prstGeom prst="rect">
          <a:avLst/>
        </a:prstGeom>
        <a:noFill/>
        <a:ln w="9525">
          <a:noFill/>
          <a:miter lim="800000"/>
          <a:headEnd/>
          <a:tailEnd/>
        </a:ln>
      </xdr:spPr>
      <xdr:txBody>
        <a:bodyPr vertOverflow="clip" wrap="square" lIns="27432" tIns="22860" rIns="27432" bIns="22860" anchor="ctr" upright="1"/>
        <a:lstStyle/>
        <a:p>
          <a:pPr algn="ctr" rtl="0">
            <a:defRPr sz="1000"/>
          </a:pPr>
          <a:r>
            <a:rPr lang="es-MX" sz="1100" b="0" i="0" strike="noStrike">
              <a:solidFill>
                <a:srgbClr val="000000"/>
              </a:solidFill>
              <a:latin typeface="Arial"/>
              <a:cs typeface="Arial"/>
            </a:rPr>
            <a:t> </a:t>
          </a:r>
        </a:p>
        <a:p>
          <a:pPr algn="ctr" rtl="0">
            <a:defRPr sz="1000"/>
          </a:pPr>
          <a:r>
            <a:rPr lang="es-MX" sz="1100" b="0" i="0" strike="noStrike">
              <a:solidFill>
                <a:srgbClr val="000000"/>
              </a:solidFill>
              <a:latin typeface="Arial"/>
              <a:cs typeface="Arial"/>
            </a:rPr>
            <a:t> </a:t>
          </a:r>
        </a:p>
        <a:p>
          <a:pPr algn="ctr" rtl="0">
            <a:defRPr sz="1000"/>
          </a:pPr>
          <a:endParaRPr lang="es-MX" sz="1100" b="0" i="0" strike="noStrike">
            <a:solidFill>
              <a:srgbClr val="000000"/>
            </a:solidFill>
            <a:latin typeface="Arial"/>
            <a:cs typeface="Arial"/>
          </a:endParaRPr>
        </a:p>
        <a:p>
          <a:pPr algn="ctr" rtl="0">
            <a:defRPr sz="1000"/>
          </a:pPr>
          <a:endParaRPr lang="es-MX" sz="1100" b="0" i="0" strike="noStrike">
            <a:solidFill>
              <a:srgbClr val="000000"/>
            </a:solidFill>
            <a:latin typeface="Arial"/>
            <a:cs typeface="Arial"/>
          </a:endParaRPr>
        </a:p>
      </xdr:txBody>
    </xdr:sp>
    <xdr:clientData/>
  </xdr:twoCellAnchor>
  <xdr:twoCellAnchor>
    <xdr:from>
      <xdr:col>9</xdr:col>
      <xdr:colOff>0</xdr:colOff>
      <xdr:row>48</xdr:row>
      <xdr:rowOff>0</xdr:rowOff>
    </xdr:from>
    <xdr:to>
      <xdr:col>9</xdr:col>
      <xdr:colOff>0</xdr:colOff>
      <xdr:row>48</xdr:row>
      <xdr:rowOff>0</xdr:rowOff>
    </xdr:to>
    <xdr:sp macro="" textlink="">
      <xdr:nvSpPr>
        <xdr:cNvPr id="54" name="Text Box 3"/>
        <xdr:cNvSpPr txBox="1">
          <a:spLocks noChangeArrowheads="1"/>
        </xdr:cNvSpPr>
      </xdr:nvSpPr>
      <xdr:spPr bwMode="auto">
        <a:xfrm>
          <a:off x="10239375" y="10201275"/>
          <a:ext cx="0"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9</xdr:col>
      <xdr:colOff>497205</xdr:colOff>
      <xdr:row>50</xdr:row>
      <xdr:rowOff>0</xdr:rowOff>
    </xdr:from>
    <xdr:to>
      <xdr:col>9</xdr:col>
      <xdr:colOff>849576</xdr:colOff>
      <xdr:row>50</xdr:row>
      <xdr:rowOff>0</xdr:rowOff>
    </xdr:to>
    <xdr:sp macro="" textlink="">
      <xdr:nvSpPr>
        <xdr:cNvPr id="55" name="Text Box 4"/>
        <xdr:cNvSpPr txBox="1">
          <a:spLocks noChangeArrowheads="1"/>
        </xdr:cNvSpPr>
      </xdr:nvSpPr>
      <xdr:spPr bwMode="auto">
        <a:xfrm>
          <a:off x="10736580" y="10620375"/>
          <a:ext cx="352371"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10</xdr:col>
      <xdr:colOff>0</xdr:colOff>
      <xdr:row>50</xdr:row>
      <xdr:rowOff>0</xdr:rowOff>
    </xdr:from>
    <xdr:to>
      <xdr:col>10</xdr:col>
      <xdr:colOff>0</xdr:colOff>
      <xdr:row>50</xdr:row>
      <xdr:rowOff>0</xdr:rowOff>
    </xdr:to>
    <xdr:sp macro="" textlink="">
      <xdr:nvSpPr>
        <xdr:cNvPr id="56" name="Text Box 5"/>
        <xdr:cNvSpPr txBox="1">
          <a:spLocks noChangeArrowheads="1"/>
        </xdr:cNvSpPr>
      </xdr:nvSpPr>
      <xdr:spPr bwMode="auto">
        <a:xfrm>
          <a:off x="11153775" y="10620375"/>
          <a:ext cx="0" cy="0"/>
        </a:xfrm>
        <a:prstGeom prst="rect">
          <a:avLst/>
        </a:prstGeom>
        <a:noFill/>
        <a:ln w="9525">
          <a:noFill/>
          <a:miter lim="800000"/>
          <a:headEnd/>
          <a:tailEnd/>
        </a:ln>
      </xdr:spPr>
      <xdr:txBody>
        <a:bodyPr vertOverflow="clip" wrap="square" lIns="27432" tIns="22860" rIns="27432" bIns="22860" anchor="ctr" upright="1"/>
        <a:lstStyle/>
        <a:p>
          <a:pPr algn="ctr" rtl="0">
            <a:defRPr sz="1000"/>
          </a:pPr>
          <a:r>
            <a:rPr lang="es-MX" sz="1100" b="0" i="0" strike="noStrike">
              <a:solidFill>
                <a:srgbClr val="000000"/>
              </a:solidFill>
              <a:latin typeface="Arial"/>
              <a:cs typeface="Arial"/>
            </a:rPr>
            <a:t> </a:t>
          </a:r>
        </a:p>
        <a:p>
          <a:pPr algn="ctr" rtl="0">
            <a:defRPr sz="1000"/>
          </a:pPr>
          <a:r>
            <a:rPr lang="es-MX" sz="1100" b="0" i="0" strike="noStrike">
              <a:solidFill>
                <a:srgbClr val="000000"/>
              </a:solidFill>
              <a:latin typeface="Arial"/>
              <a:cs typeface="Arial"/>
            </a:rPr>
            <a:t> </a:t>
          </a:r>
        </a:p>
        <a:p>
          <a:pPr algn="ctr" rtl="0">
            <a:defRPr sz="1000"/>
          </a:pPr>
          <a:endParaRPr lang="es-MX" sz="1100" b="0" i="0" strike="noStrike">
            <a:solidFill>
              <a:srgbClr val="000000"/>
            </a:solidFill>
            <a:latin typeface="Arial"/>
            <a:cs typeface="Arial"/>
          </a:endParaRPr>
        </a:p>
        <a:p>
          <a:pPr algn="ctr" rtl="0">
            <a:defRPr sz="1000"/>
          </a:pPr>
          <a:endParaRPr lang="es-MX" sz="1100" b="0" i="0" strike="noStrike">
            <a:solidFill>
              <a:srgbClr val="000000"/>
            </a:solidFill>
            <a:latin typeface="Arial"/>
            <a:cs typeface="Arial"/>
          </a:endParaRPr>
        </a:p>
      </xdr:txBody>
    </xdr:sp>
    <xdr:clientData/>
  </xdr:twoCellAnchor>
  <xdr:twoCellAnchor>
    <xdr:from>
      <xdr:col>9</xdr:col>
      <xdr:colOff>497205</xdr:colOff>
      <xdr:row>50</xdr:row>
      <xdr:rowOff>0</xdr:rowOff>
    </xdr:from>
    <xdr:to>
      <xdr:col>9</xdr:col>
      <xdr:colOff>849576</xdr:colOff>
      <xdr:row>50</xdr:row>
      <xdr:rowOff>0</xdr:rowOff>
    </xdr:to>
    <xdr:sp macro="" textlink="">
      <xdr:nvSpPr>
        <xdr:cNvPr id="57" name="Text Box 6"/>
        <xdr:cNvSpPr txBox="1">
          <a:spLocks noChangeArrowheads="1"/>
        </xdr:cNvSpPr>
      </xdr:nvSpPr>
      <xdr:spPr bwMode="auto">
        <a:xfrm>
          <a:off x="10736580" y="10620375"/>
          <a:ext cx="352371"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8</xdr:col>
      <xdr:colOff>506730</xdr:colOff>
      <xdr:row>48</xdr:row>
      <xdr:rowOff>0</xdr:rowOff>
    </xdr:from>
    <xdr:to>
      <xdr:col>8</xdr:col>
      <xdr:colOff>846833</xdr:colOff>
      <xdr:row>48</xdr:row>
      <xdr:rowOff>0</xdr:rowOff>
    </xdr:to>
    <xdr:sp macro="" textlink="">
      <xdr:nvSpPr>
        <xdr:cNvPr id="58" name="Text Box 7"/>
        <xdr:cNvSpPr txBox="1">
          <a:spLocks noChangeArrowheads="1"/>
        </xdr:cNvSpPr>
      </xdr:nvSpPr>
      <xdr:spPr bwMode="auto">
        <a:xfrm>
          <a:off x="9831705" y="10201275"/>
          <a:ext cx="340103"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8</xdr:col>
      <xdr:colOff>506730</xdr:colOff>
      <xdr:row>48</xdr:row>
      <xdr:rowOff>0</xdr:rowOff>
    </xdr:from>
    <xdr:to>
      <xdr:col>8</xdr:col>
      <xdr:colOff>846833</xdr:colOff>
      <xdr:row>48</xdr:row>
      <xdr:rowOff>0</xdr:rowOff>
    </xdr:to>
    <xdr:sp macro="" textlink="">
      <xdr:nvSpPr>
        <xdr:cNvPr id="59" name="Text Box 8"/>
        <xdr:cNvSpPr txBox="1">
          <a:spLocks noChangeArrowheads="1"/>
        </xdr:cNvSpPr>
      </xdr:nvSpPr>
      <xdr:spPr bwMode="auto">
        <a:xfrm>
          <a:off x="9831705" y="10201275"/>
          <a:ext cx="340103"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7</xdr:col>
      <xdr:colOff>504825</xdr:colOff>
      <xdr:row>48</xdr:row>
      <xdr:rowOff>0</xdr:rowOff>
    </xdr:from>
    <xdr:to>
      <xdr:col>7</xdr:col>
      <xdr:colOff>765279</xdr:colOff>
      <xdr:row>48</xdr:row>
      <xdr:rowOff>0</xdr:rowOff>
    </xdr:to>
    <xdr:sp macro="" textlink="">
      <xdr:nvSpPr>
        <xdr:cNvPr id="60" name="Text Box 9"/>
        <xdr:cNvSpPr txBox="1">
          <a:spLocks noChangeArrowheads="1"/>
        </xdr:cNvSpPr>
      </xdr:nvSpPr>
      <xdr:spPr bwMode="auto">
        <a:xfrm>
          <a:off x="8915400" y="10201275"/>
          <a:ext cx="260454"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7</xdr:col>
      <xdr:colOff>504825</xdr:colOff>
      <xdr:row>48</xdr:row>
      <xdr:rowOff>0</xdr:rowOff>
    </xdr:from>
    <xdr:to>
      <xdr:col>7</xdr:col>
      <xdr:colOff>765279</xdr:colOff>
      <xdr:row>48</xdr:row>
      <xdr:rowOff>0</xdr:rowOff>
    </xdr:to>
    <xdr:sp macro="" textlink="">
      <xdr:nvSpPr>
        <xdr:cNvPr id="61" name="Text Box 10"/>
        <xdr:cNvSpPr txBox="1">
          <a:spLocks noChangeArrowheads="1"/>
        </xdr:cNvSpPr>
      </xdr:nvSpPr>
      <xdr:spPr bwMode="auto">
        <a:xfrm>
          <a:off x="8915400" y="10201275"/>
          <a:ext cx="260454"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respaldo\ENERG2000\ENERGSEP00.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DOCUME~1\ADOLFO\CONFIG~1\Temp\notes29331C\Valuaciones%20RM&#180;s\75%20RM%20Carb&#243;n%20II%20pfijos%202006%20en%20operaci&#243;n.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DOCUME~1\ADOLFO\CONFIG~1\Temp\notes29331C\Valuaciones%20RM&#180;s\92%20RM%20Salamanca%202006%20en%20op%20con%20pago%20acero.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Raul_robles\PAQUETES%20900\ADRIAN\TRABAJOS%20VARIOS\EVALUACION%20DE%20PROYECTOS\GUADALAJARA%20OTE%20BCO%203.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10.32.9.130\subrecfin\Archivo%20MAM\Pidiregas\Valuaciones%20RM&#180;s\82%20RM%20HUINALA%202006%20en%20operaci&#243;n.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vol4\OIFPAV\ATENCION%20AREAS%20OPERATIVAS\4502%20DIV%20DIST%20NOROESTE\Copia%20de%20REPOMO%20SG-GCIA%20DE%20CONTAB%20DAVID.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WINDOWS\TEMP\Cfe%20Pidiregas%20Tomo%20IV%202001%20(1a.%20VER)%2001-11-0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WINDOWS/TEMP/Cfe%20Pidiregas%20Tomo%20IV%202001%20(1a.%20VER)%2001-11-0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A:\WINDOWS\TEMP\Cfe%20Pidiregas%20Tomo%20IV%202001%20(1a.%20VER)%2001-11-0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Mis%20documentos\Cedulas\GENERACI&#211;N%20BRUTA%20DEL%20PERIODO%200903.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Raul_robles\PAQUETES%20900\ADRIAN\TRABAJOS%20VARIOS\EVALUACION%20DE%20PROYECTOS\SANTA%20MARIA%20BCO%201.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Raul_robles\PAQUETES%20900\Mod_EVA\Mod%20Base.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72%20RM%20CT%20Pdte%20ALM%20U1y2%20en%20operaci&#243;n.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DOCUME~1\ADOLFO\CONFIG~1\Temp\notes29331C\Valuaciones%20RM&#180;s\79%20RM%20CT%20FPR%20U3%20y%204%20CAP%20en%20200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TO"/>
      <sheetName val="VOLUMENES"/>
      <sheetName val="ESSBASE 2000 - 1999"/>
      <sheetName val="1999"/>
      <sheetName val="ESSBASE"/>
      <sheetName val="2000"/>
      <sheetName val="LISTAAGOSTOSEPT20NOCHE(CON ARRA"/>
      <sheetName val="LISTAAGOSTO18SEPT(CON ARRASTRE)"/>
      <sheetName val="1999 SERIE MENSUAL resep"/>
      <sheetName val="lista r3 ( sin arrastre ) agos0"/>
      <sheetName val="comercial- contab 1999"/>
      <sheetName val="ESSBASE_2000_-_1999"/>
      <sheetName val="LISTAAGOSTOSEPT20NOCHE(CON_ARRA"/>
      <sheetName val="LISTAAGOSTO18SEPT(CON_ARRASTRE)"/>
      <sheetName val="1999_SERIE_MENSUAL_resep"/>
      <sheetName val="lista_r3_(_sin_arrastre_)_agos0"/>
      <sheetName val="comercial-_contab_1999"/>
      <sheetName val="ESSBASE_2000_-_19991"/>
      <sheetName val="LISTAAGOSTOSEPT20NOCHE(CON_ARR1"/>
      <sheetName val="LISTAAGOSTO18SEPT(CON_ARRASTRE1"/>
      <sheetName val="1999_SERIE_MENSUAL_resep1"/>
      <sheetName val="lista_r3_(_sin_arrastre_)_agos1"/>
      <sheetName val="comercial-_contab_19991"/>
      <sheetName val="OPCION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base"/>
      <sheetName val="Sheet1"/>
      <sheetName val="evaluación financiera"/>
      <sheetName val="Hoja1"/>
      <sheetName val="beneficios"/>
      <sheetName val="Programa detallado"/>
      <sheetName val="programa de eventos"/>
      <sheetName val="Programa de inv"/>
      <sheetName val="Cuadro III"/>
      <sheetName val="Cuadro 4"/>
      <sheetName val="Gráfica económica"/>
      <sheetName val="Flujo Neto"/>
      <sheetName val="amortización"/>
      <sheetName val="evaluación económica"/>
      <sheetName val="sensibilidad financiera"/>
      <sheetName val="sensibilidad económica"/>
      <sheetName val="datos UIDEP"/>
      <sheetName val="Formato"/>
      <sheetName val="Instructivo"/>
      <sheetName val="Carbón II act"/>
      <sheetName val="TRI"/>
      <sheetName val="Opciones"/>
      <sheetName val="Base de Datos"/>
    </sheetNames>
    <sheetDataSet>
      <sheetData sheetId="0">
        <row r="22">
          <cell r="E22">
            <v>0.77307213802047103</v>
          </cell>
        </row>
      </sheetData>
      <sheetData sheetId="1" refreshError="1"/>
      <sheetData sheetId="2"/>
      <sheetData sheetId="3" refreshError="1"/>
      <sheetData sheetId="4" refreshError="1"/>
      <sheetData sheetId="5" refreshError="1"/>
      <sheetData sheetId="6" refreshError="1"/>
      <sheetData sheetId="7" refreshError="1"/>
      <sheetData sheetId="8"/>
      <sheetData sheetId="9" refreshError="1"/>
      <sheetData sheetId="10" refreshError="1"/>
      <sheetData sheetId="11" refreshError="1"/>
      <sheetData sheetId="12"/>
      <sheetData sheetId="13" refreshError="1"/>
      <sheetData sheetId="14"/>
      <sheetData sheetId="15"/>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base"/>
      <sheetName val="Sheet1"/>
      <sheetName val="evaluación financiera"/>
      <sheetName val="Hoja1"/>
      <sheetName val="beneficios"/>
      <sheetName val="programa de eventos"/>
      <sheetName val="Programa detallado"/>
      <sheetName val="Programa de inv"/>
      <sheetName val="Cuadro III"/>
      <sheetName val="Cuadro 4"/>
      <sheetName val="Gráfica económica"/>
      <sheetName val="Flujo Neto"/>
      <sheetName val="amortización"/>
      <sheetName val="evaluación económica"/>
      <sheetName val="sensibilidad financiera"/>
      <sheetName val="sensibilidad económica"/>
      <sheetName val="datos UIDEP"/>
      <sheetName val="Formato"/>
      <sheetName val="Instructivo"/>
      <sheetName val="Salamanca act"/>
      <sheetName val="TRI"/>
      <sheetName val="Opciones"/>
      <sheetName val="Base de Datos"/>
    </sheetNames>
    <sheetDataSet>
      <sheetData sheetId="0">
        <row r="23">
          <cell r="F23">
            <v>0.7036</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EM"/>
      <sheetName val="EVA ECO"/>
      <sheetName val="Perfil"/>
      <sheetName val="CALIZ "/>
      <sheetName val="EVA PREFIN"/>
      <sheetName val="EVA FIN "/>
    </sheetNames>
    <sheetDataSet>
      <sheetData sheetId="0" refreshError="1">
        <row r="1">
          <cell r="C1" t="str">
            <v>Costo Presupuestal</v>
          </cell>
        </row>
      </sheetData>
      <sheetData sheetId="1" refreshError="1"/>
      <sheetData sheetId="2" refreshError="1"/>
      <sheetData sheetId="3" refreshError="1"/>
      <sheetData sheetId="4" refreshError="1"/>
      <sheetData sheetId="5"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base"/>
      <sheetName val="Sheet1"/>
      <sheetName val="programa de eventos"/>
      <sheetName val="Programa detallado"/>
      <sheetName val="Programa de inv"/>
      <sheetName val="evaluación financiera"/>
      <sheetName val="Hoja1"/>
      <sheetName val="Cuadro III"/>
      <sheetName val="Cuadro 4"/>
      <sheetName val="Gráfica económica"/>
      <sheetName val="Flujo Neto"/>
      <sheetName val="amortización"/>
      <sheetName val="evaluación económica"/>
      <sheetName val="sensibilidad financiera"/>
      <sheetName val="sensibilidad económica"/>
      <sheetName val="datos UIDEP"/>
      <sheetName val="Formato"/>
      <sheetName val="Instructivo"/>
      <sheetName val="HUINALA"/>
      <sheetName val="TRI"/>
      <sheetName val="Opciones"/>
      <sheetName val="Base de Datos"/>
      <sheetName val="82 RM HUINALA 2006 en operación"/>
    </sheetNames>
    <sheetDataSet>
      <sheetData sheetId="0">
        <row r="2">
          <cell r="I2" t="str">
            <v>RM Huinalá</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umero de divisiones todo c (3)"/>
      <sheetName val="numero de divisiones todo cfe"/>
      <sheetName val="Glosario"/>
      <sheetName val="Glosario nueva propuesta"/>
      <sheetName val="RESUMEN POLIZA 4502"/>
      <sheetName val="REPOMO 2007 4502 NOROESTE PCGA"/>
      <sheetName val="numero de divisiones todo c (2)"/>
      <sheetName val="POLIZA CONTABLE 4502"/>
      <sheetName val="4502  REPOMO  DIVISIONES 2007"/>
      <sheetName val="SALDO INICIAL (DIC 2006) 4502 "/>
      <sheetName val="VALIDACION SALDO INICIAL (2)"/>
      <sheetName val="VALIDACION SALDO INICIAL"/>
      <sheetName val="numero_de_divisiones_todo_c_(3)"/>
      <sheetName val="numero_de_divisiones_todo_cfe"/>
      <sheetName val="Glosario_nueva_propuesta"/>
      <sheetName val="RESUMEN_POLIZA_4502"/>
      <sheetName val="REPOMO_2007_4502_NOROESTE_PCGA"/>
      <sheetName val="numero_de_divisiones_todo_c_(2)"/>
      <sheetName val="POLIZA_CONTABLE_4502"/>
      <sheetName val="4502__REPOMO__DIVISIONES_2007"/>
      <sheetName val="SALDO_INICIAL_(DIC_2006)_4502_"/>
      <sheetName val="VALIDACION_SALDO_INICIAL_(2)"/>
      <sheetName val="VALIDACION_SALDO_INICIAL"/>
      <sheetName val="numero_de_divisiones_todo_c_(31"/>
      <sheetName val="numero_de_divisiones_todo_cfe1"/>
      <sheetName val="Glosario_nueva_propuesta1"/>
      <sheetName val="RESUMEN_POLIZA_45021"/>
      <sheetName val="REPOMO_2007_4502_NOROESTE_PCGA1"/>
      <sheetName val="numero_de_divisiones_todo_c_(21"/>
      <sheetName val="POLIZA_CONTABLE_45021"/>
      <sheetName val="4502__REPOMO__DIVISIONES_20071"/>
      <sheetName val="SALDO_INICIAL_(DIC_2006)_4502_1"/>
      <sheetName val="VALIDACION_SALDO_INICIAL_(2)1"/>
      <sheetName val="VALIDACION_SALDO_INICIAL1"/>
      <sheetName val="MEACME"/>
      <sheetName val="MEACME UME05"/>
      <sheetName val="Tecnicos"/>
      <sheetName val="RESNEG "/>
      <sheetName val="Hoja1"/>
      <sheetName val="MEACME CON CICLO II"/>
      <sheetName val="Hoja2"/>
    </sheetNames>
    <sheetDataSet>
      <sheetData sheetId="0">
        <row r="1">
          <cell r="D1" t="str">
            <v>2006</v>
          </cell>
        </row>
      </sheetData>
      <sheetData sheetId="1">
        <row r="1">
          <cell r="D1" t="str">
            <v>2006</v>
          </cell>
        </row>
      </sheetData>
      <sheetData sheetId="2">
        <row r="1">
          <cell r="D1" t="str">
            <v>2006</v>
          </cell>
        </row>
      </sheetData>
      <sheetData sheetId="3">
        <row r="1">
          <cell r="D1" t="str">
            <v>2006</v>
          </cell>
        </row>
      </sheetData>
      <sheetData sheetId="4">
        <row r="1">
          <cell r="D1" t="str">
            <v>2006</v>
          </cell>
        </row>
      </sheetData>
      <sheetData sheetId="5">
        <row r="1">
          <cell r="D1" t="str">
            <v>2006</v>
          </cell>
          <cell r="E1" t="str">
            <v>2007</v>
          </cell>
          <cell r="F1" t="str">
            <v>2007</v>
          </cell>
          <cell r="G1" t="str">
            <v>2007</v>
          </cell>
          <cell r="H1" t="str">
            <v>2007</v>
          </cell>
          <cell r="I1" t="str">
            <v>2007</v>
          </cell>
          <cell r="J1" t="str">
            <v>2007</v>
          </cell>
          <cell r="K1" t="str">
            <v>2007</v>
          </cell>
          <cell r="L1" t="str">
            <v>2007</v>
          </cell>
          <cell r="M1" t="str">
            <v>2007</v>
          </cell>
          <cell r="N1" t="str">
            <v>2007</v>
          </cell>
          <cell r="O1" t="str">
            <v>2007</v>
          </cell>
        </row>
        <row r="2">
          <cell r="D2" t="str">
            <v>Miles</v>
          </cell>
          <cell r="E2" t="str">
            <v>Miles</v>
          </cell>
          <cell r="F2" t="str">
            <v>Miles</v>
          </cell>
          <cell r="G2" t="str">
            <v>Miles</v>
          </cell>
          <cell r="H2" t="str">
            <v>Miles</v>
          </cell>
          <cell r="I2" t="str">
            <v>Miles</v>
          </cell>
          <cell r="J2" t="str">
            <v>Miles</v>
          </cell>
          <cell r="K2" t="str">
            <v>Miles</v>
          </cell>
          <cell r="L2" t="str">
            <v>Miles</v>
          </cell>
          <cell r="M2" t="str">
            <v>Miles</v>
          </cell>
          <cell r="N2" t="str">
            <v>Miles</v>
          </cell>
          <cell r="O2" t="str">
            <v>Miles</v>
          </cell>
        </row>
        <row r="3">
          <cell r="D3" t="str">
            <v>COMPARACIONES</v>
          </cell>
          <cell r="E3" t="str">
            <v>COMPARACIONES</v>
          </cell>
          <cell r="F3" t="str">
            <v>COMPARACIONES</v>
          </cell>
          <cell r="G3" t="str">
            <v>COMPARACIONES</v>
          </cell>
          <cell r="H3" t="str">
            <v>COMPARACIONES</v>
          </cell>
          <cell r="I3" t="str">
            <v>COMPARACIONES</v>
          </cell>
          <cell r="J3" t="str">
            <v>COMPARACIONES</v>
          </cell>
          <cell r="K3" t="str">
            <v>COMPARACIONES</v>
          </cell>
          <cell r="L3" t="str">
            <v>COMPARACIONES</v>
          </cell>
          <cell r="M3" t="str">
            <v>COMPARACIONES</v>
          </cell>
          <cell r="N3" t="str">
            <v>COMPARACIONES</v>
          </cell>
          <cell r="O3" t="str">
            <v>COMPARACIONES</v>
          </cell>
        </row>
        <row r="4">
          <cell r="C4" t="str">
            <v>DESCRIPCION</v>
          </cell>
          <cell r="D4" t="str">
            <v>DB-4502 Distribucion Noroeste</v>
          </cell>
          <cell r="E4" t="str">
            <v>DB-4502 Distribucion Noroeste</v>
          </cell>
          <cell r="F4" t="str">
            <v>DB-4502 Distribucion Noroeste</v>
          </cell>
          <cell r="G4" t="str">
            <v>DB-4502 Distribucion Noroeste</v>
          </cell>
          <cell r="H4" t="str">
            <v>DB-4502 Distribucion Noroeste</v>
          </cell>
          <cell r="I4" t="str">
            <v>DB-4502 Distribucion Noroeste</v>
          </cell>
          <cell r="J4" t="str">
            <v>DB-4502 Distribucion Noroeste</v>
          </cell>
          <cell r="K4" t="str">
            <v>DB-4502 Distribucion Noroeste</v>
          </cell>
          <cell r="L4" t="str">
            <v>DB-4502 Distribucion Noroeste</v>
          </cell>
          <cell r="M4" t="str">
            <v>DB-4502 Distribucion Noroeste</v>
          </cell>
          <cell r="N4" t="str">
            <v>DB-4502 Distribucion Noroeste</v>
          </cell>
          <cell r="O4" t="str">
            <v>DB-4502 Distribucion Noroeste</v>
          </cell>
        </row>
        <row r="5">
          <cell r="D5" t="str">
            <v>Saldo a diciembre</v>
          </cell>
          <cell r="E5" t="str">
            <v>Saldo a enero</v>
          </cell>
          <cell r="F5" t="str">
            <v>Saldo a febrero</v>
          </cell>
          <cell r="G5" t="str">
            <v>Saldo a marzo</v>
          </cell>
          <cell r="H5" t="str">
            <v>Saldo a abril</v>
          </cell>
          <cell r="I5" t="str">
            <v>Saldo a mayo</v>
          </cell>
          <cell r="J5" t="str">
            <v>Saldo a junio</v>
          </cell>
          <cell r="K5" t="str">
            <v>Saldo a julio</v>
          </cell>
          <cell r="L5" t="str">
            <v>Saldo a agosto</v>
          </cell>
          <cell r="M5" t="str">
            <v>Saldo a septiembre</v>
          </cell>
          <cell r="N5" t="str">
            <v>Saldo a octubre</v>
          </cell>
          <cell r="O5" t="str">
            <v>Saldo a noviembre</v>
          </cell>
        </row>
        <row r="7">
          <cell r="C7" t="str">
            <v>Activos</v>
          </cell>
        </row>
        <row r="8">
          <cell r="C8" t="str">
            <v>Anticipos para Construcción</v>
          </cell>
          <cell r="D8">
            <v>2571.4533000000001</v>
          </cell>
          <cell r="E8">
            <v>2915.6315700000005</v>
          </cell>
          <cell r="F8">
            <v>2842.8256500000002</v>
          </cell>
          <cell r="G8">
            <v>7188.1874100000014</v>
          </cell>
          <cell r="H8">
            <v>7996.6312600000019</v>
          </cell>
          <cell r="I8">
            <v>11798.315440000002</v>
          </cell>
          <cell r="J8">
            <v>12498.47111</v>
          </cell>
          <cell r="K8">
            <v>12498.47111</v>
          </cell>
          <cell r="L8">
            <v>12498.47111</v>
          </cell>
          <cell r="M8">
            <v>12498.47111</v>
          </cell>
          <cell r="N8">
            <v>12498.47111</v>
          </cell>
          <cell r="O8">
            <v>12498.47111</v>
          </cell>
        </row>
        <row r="9">
          <cell r="C9" t="str">
            <v>Pmos a Trab a través de Fondo Hab.</v>
          </cell>
          <cell r="D9">
            <v>49481.737740000004</v>
          </cell>
          <cell r="E9">
            <v>49095.734999999993</v>
          </cell>
          <cell r="F9">
            <v>48502.964139999996</v>
          </cell>
          <cell r="G9">
            <v>47896.49706999999</v>
          </cell>
          <cell r="H9">
            <v>47365.689659999996</v>
          </cell>
          <cell r="I9">
            <v>53183.871999999996</v>
          </cell>
          <cell r="J9">
            <v>53904.650159999997</v>
          </cell>
          <cell r="K9">
            <v>53904.650159999997</v>
          </cell>
          <cell r="L9">
            <v>53904.650159999997</v>
          </cell>
          <cell r="M9">
            <v>53904.650159999997</v>
          </cell>
          <cell r="N9">
            <v>53904.650159999997</v>
          </cell>
          <cell r="O9">
            <v>53904.650159999997</v>
          </cell>
        </row>
        <row r="10">
          <cell r="C10" t="str">
            <v>Otras Inversiones</v>
          </cell>
          <cell r="D10" t="str">
            <v xml:space="preserve">                                0</v>
          </cell>
          <cell r="E10" t="str">
            <v xml:space="preserve">                                0</v>
          </cell>
          <cell r="F10" t="str">
            <v xml:space="preserve">                                0</v>
          </cell>
          <cell r="G10" t="str">
            <v xml:space="preserve">                                0</v>
          </cell>
          <cell r="H10" t="str">
            <v xml:space="preserve">                                0</v>
          </cell>
          <cell r="I10" t="str">
            <v xml:space="preserve">                                0</v>
          </cell>
          <cell r="J10" t="str">
            <v xml:space="preserve">                                0</v>
          </cell>
          <cell r="K10" t="str">
            <v xml:space="preserve">                                0</v>
          </cell>
          <cell r="L10" t="str">
            <v xml:space="preserve">                                0</v>
          </cell>
          <cell r="M10" t="str">
            <v xml:space="preserve">                                0</v>
          </cell>
          <cell r="N10" t="str">
            <v xml:space="preserve">                                0</v>
          </cell>
          <cell r="O10" t="str">
            <v xml:space="preserve">                                0</v>
          </cell>
        </row>
        <row r="11">
          <cell r="C11" t="str">
            <v>Efvo y Val de Realización Inmed.</v>
          </cell>
          <cell r="D11">
            <v>396771.5631700001</v>
          </cell>
          <cell r="E11">
            <v>608999.22398999997</v>
          </cell>
          <cell r="F11">
            <v>380270.32272</v>
          </cell>
          <cell r="G11">
            <v>363059.92230999994</v>
          </cell>
          <cell r="H11">
            <v>464661.77254999988</v>
          </cell>
          <cell r="I11">
            <v>375807.66317999997</v>
          </cell>
          <cell r="J11">
            <v>366452.03075999994</v>
          </cell>
          <cell r="K11">
            <v>366452.03075999994</v>
          </cell>
          <cell r="L11">
            <v>366452.03075999994</v>
          </cell>
          <cell r="M11">
            <v>366452.03075999994</v>
          </cell>
          <cell r="N11">
            <v>366452.03075999994</v>
          </cell>
          <cell r="O11">
            <v>366452.03075999994</v>
          </cell>
        </row>
        <row r="12">
          <cell r="C12" t="str">
            <v>Consumidores Público</v>
          </cell>
          <cell r="D12">
            <v>2319604.1953699999</v>
          </cell>
          <cell r="E12">
            <v>2079669.4444399998</v>
          </cell>
          <cell r="F12">
            <v>1827269.2157999997</v>
          </cell>
          <cell r="G12">
            <v>1835368.3830299997</v>
          </cell>
          <cell r="H12">
            <v>1860515.3308199998</v>
          </cell>
          <cell r="I12">
            <v>1850550.7287799998</v>
          </cell>
          <cell r="J12">
            <v>1446177.4577099998</v>
          </cell>
          <cell r="K12">
            <v>1446177.4577099998</v>
          </cell>
          <cell r="L12">
            <v>1446177.4577099998</v>
          </cell>
          <cell r="M12">
            <v>1446177.4577099998</v>
          </cell>
          <cell r="N12">
            <v>1446177.4577099998</v>
          </cell>
          <cell r="O12">
            <v>1446177.4577099998</v>
          </cell>
        </row>
        <row r="13">
          <cell r="C13" t="str">
            <v>Consumidores Gobierno</v>
          </cell>
          <cell r="D13">
            <v>252480.12776999999</v>
          </cell>
          <cell r="E13">
            <v>245443.05483999997</v>
          </cell>
          <cell r="F13">
            <v>236132.99511999998</v>
          </cell>
          <cell r="G13">
            <v>236735.38288999998</v>
          </cell>
          <cell r="H13">
            <v>245006.68257</v>
          </cell>
          <cell r="I13">
            <v>259694.30781</v>
          </cell>
          <cell r="J13">
            <v>293050.04478</v>
          </cell>
          <cell r="K13">
            <v>293050.04478</v>
          </cell>
          <cell r="L13">
            <v>293050.04478</v>
          </cell>
          <cell r="M13">
            <v>293050.04478</v>
          </cell>
          <cell r="N13">
            <v>293050.04478</v>
          </cell>
          <cell r="O13">
            <v>293050.04478</v>
          </cell>
        </row>
        <row r="14">
          <cell r="C14" t="str">
            <v>Luz y fuerza del Centro</v>
          </cell>
          <cell r="D14">
            <v>0</v>
          </cell>
          <cell r="E14" t="str">
            <v xml:space="preserve">                                0</v>
          </cell>
          <cell r="F14" t="str">
            <v xml:space="preserve">                                0</v>
          </cell>
          <cell r="G14" t="str">
            <v xml:space="preserve">                                0</v>
          </cell>
          <cell r="H14" t="str">
            <v xml:space="preserve">                                0</v>
          </cell>
          <cell r="I14" t="str">
            <v xml:space="preserve">                                0</v>
          </cell>
          <cell r="J14" t="str">
            <v xml:space="preserve">                                0</v>
          </cell>
          <cell r="K14" t="str">
            <v xml:space="preserve">                                0</v>
          </cell>
          <cell r="L14" t="str">
            <v xml:space="preserve">                                0</v>
          </cell>
          <cell r="M14" t="str">
            <v xml:space="preserve">                                0</v>
          </cell>
          <cell r="N14" t="str">
            <v xml:space="preserve">                                0</v>
          </cell>
          <cell r="O14" t="str">
            <v xml:space="preserve">                                0</v>
          </cell>
        </row>
        <row r="15">
          <cell r="C15" t="str">
            <v xml:space="preserve">   Gobierno Federal ( nuevo )</v>
          </cell>
        </row>
        <row r="16">
          <cell r="C16" t="str">
            <v>Otros Deudores</v>
          </cell>
          <cell r="D16">
            <v>262683.53771</v>
          </cell>
          <cell r="E16">
            <v>269259.73888999998</v>
          </cell>
          <cell r="F16">
            <v>266225.90982999996</v>
          </cell>
          <cell r="G16">
            <v>449761.60362999997</v>
          </cell>
          <cell r="H16">
            <v>425993.82749</v>
          </cell>
          <cell r="I16">
            <v>394387.90463999996</v>
          </cell>
          <cell r="J16">
            <v>399421.68121999997</v>
          </cell>
          <cell r="K16">
            <v>399421.68121999997</v>
          </cell>
          <cell r="L16">
            <v>399421.68121999997</v>
          </cell>
          <cell r="M16">
            <v>399421.68121999997</v>
          </cell>
          <cell r="N16">
            <v>399421.68121999997</v>
          </cell>
          <cell r="O16">
            <v>399421.68121999997</v>
          </cell>
        </row>
        <row r="17">
          <cell r="C17" t="str">
            <v>Estimación  P/Ctas. de Cobro Dudoso</v>
          </cell>
          <cell r="D17">
            <v>-66868.896630000032</v>
          </cell>
          <cell r="E17">
            <v>-69611.629020000008</v>
          </cell>
          <cell r="F17">
            <v>-86584.466110000008</v>
          </cell>
          <cell r="G17">
            <v>-73230.674120000025</v>
          </cell>
          <cell r="H17">
            <v>-74857.346270000024</v>
          </cell>
          <cell r="I17">
            <v>-77543.945890000032</v>
          </cell>
          <cell r="J17">
            <v>-78685.878670000035</v>
          </cell>
          <cell r="K17">
            <v>-78685.878670000035</v>
          </cell>
          <cell r="L17">
            <v>-78685.878670000035</v>
          </cell>
          <cell r="M17">
            <v>-78685.878670000035</v>
          </cell>
          <cell r="N17">
            <v>-78685.878670000035</v>
          </cell>
          <cell r="O17">
            <v>-78685.878670000035</v>
          </cell>
        </row>
        <row r="18">
          <cell r="C18" t="str">
            <v>Bursatilización de la Cartera</v>
          </cell>
          <cell r="D18" t="str">
            <v xml:space="preserve">                                0</v>
          </cell>
          <cell r="E18" t="str">
            <v xml:space="preserve">                                0</v>
          </cell>
          <cell r="F18" t="str">
            <v xml:space="preserve">                                0</v>
          </cell>
          <cell r="G18" t="str">
            <v xml:space="preserve">                                0</v>
          </cell>
          <cell r="H18" t="str">
            <v xml:space="preserve">                                0</v>
          </cell>
          <cell r="I18" t="str">
            <v xml:space="preserve">                                0</v>
          </cell>
          <cell r="J18" t="str">
            <v xml:space="preserve">                                0</v>
          </cell>
          <cell r="K18" t="str">
            <v xml:space="preserve">                                0</v>
          </cell>
          <cell r="L18" t="str">
            <v xml:space="preserve">                                0</v>
          </cell>
          <cell r="M18" t="str">
            <v xml:space="preserve">                                0</v>
          </cell>
          <cell r="N18" t="str">
            <v xml:space="preserve">                                0</v>
          </cell>
          <cell r="O18" t="str">
            <v xml:space="preserve">                                0</v>
          </cell>
        </row>
        <row r="19">
          <cell r="C19" t="str">
            <v>Depósitos y Adelantos</v>
          </cell>
          <cell r="D19">
            <v>161760.13686000003</v>
          </cell>
          <cell r="E19">
            <v>151447.95382</v>
          </cell>
          <cell r="F19">
            <v>201652.70879</v>
          </cell>
          <cell r="G19">
            <v>206133.57036999997</v>
          </cell>
          <cell r="H19">
            <v>204096.60086999997</v>
          </cell>
          <cell r="I19">
            <v>212585.00814999998</v>
          </cell>
          <cell r="J19">
            <v>218533.81023</v>
          </cell>
          <cell r="K19">
            <v>218533.81023</v>
          </cell>
          <cell r="L19">
            <v>218533.81023</v>
          </cell>
          <cell r="M19">
            <v>218533.81023</v>
          </cell>
          <cell r="N19">
            <v>218533.81023</v>
          </cell>
          <cell r="O19">
            <v>218533.81023</v>
          </cell>
        </row>
        <row r="20">
          <cell r="C20" t="str">
            <v>Instrumentos Financieros</v>
          </cell>
          <cell r="D20" t="str">
            <v xml:space="preserve">                                0</v>
          </cell>
          <cell r="E20" t="str">
            <v xml:space="preserve">                                0</v>
          </cell>
          <cell r="F20" t="str">
            <v xml:space="preserve">                                0</v>
          </cell>
          <cell r="G20" t="str">
            <v xml:space="preserve">                                0</v>
          </cell>
          <cell r="H20" t="str">
            <v xml:space="preserve">                                0</v>
          </cell>
          <cell r="I20" t="str">
            <v xml:space="preserve">                                0</v>
          </cell>
          <cell r="J20" t="str">
            <v xml:space="preserve">                                0</v>
          </cell>
          <cell r="K20" t="str">
            <v xml:space="preserve">                                0</v>
          </cell>
          <cell r="L20" t="str">
            <v xml:space="preserve">                                0</v>
          </cell>
          <cell r="M20" t="str">
            <v xml:space="preserve">                                0</v>
          </cell>
          <cell r="N20" t="str">
            <v xml:space="preserve">                                0</v>
          </cell>
          <cell r="O20" t="str">
            <v xml:space="preserve">                                0</v>
          </cell>
        </row>
        <row r="21">
          <cell r="C21" t="str">
            <v>Gastos por amortizar</v>
          </cell>
          <cell r="D21" t="str">
            <v xml:space="preserve">                                0</v>
          </cell>
          <cell r="E21" t="str">
            <v xml:space="preserve">                                0</v>
          </cell>
          <cell r="F21" t="str">
            <v xml:space="preserve">                                0</v>
          </cell>
          <cell r="G21" t="str">
            <v xml:space="preserve">                                0</v>
          </cell>
          <cell r="H21" t="str">
            <v xml:space="preserve">                                0</v>
          </cell>
          <cell r="I21" t="str">
            <v xml:space="preserve">                                0</v>
          </cell>
          <cell r="J21" t="str">
            <v xml:space="preserve">                                0</v>
          </cell>
          <cell r="K21" t="str">
            <v xml:space="preserve">                                0</v>
          </cell>
          <cell r="L21" t="str">
            <v xml:space="preserve">                                0</v>
          </cell>
          <cell r="M21" t="str">
            <v xml:space="preserve">                                0</v>
          </cell>
          <cell r="N21" t="str">
            <v xml:space="preserve">                                0</v>
          </cell>
          <cell r="O21" t="str">
            <v xml:space="preserve">                                0</v>
          </cell>
        </row>
        <row r="23">
          <cell r="C23" t="str">
            <v>ACTIVOS MONETARIOS</v>
          </cell>
          <cell r="D23">
            <v>3378483.8552899999</v>
          </cell>
          <cell r="E23">
            <v>3337219.1535299998</v>
          </cell>
          <cell r="F23">
            <v>2876312.4759399998</v>
          </cell>
          <cell r="G23">
            <v>3072912.8725899993</v>
          </cell>
          <cell r="H23">
            <v>3180779.1889499994</v>
          </cell>
          <cell r="I23">
            <v>3080463.8541099997</v>
          </cell>
          <cell r="J23">
            <v>2711352.2672999999</v>
          </cell>
          <cell r="K23">
            <v>2711352.2672999999</v>
          </cell>
          <cell r="L23">
            <v>2711352.2672999999</v>
          </cell>
          <cell r="M23">
            <v>2711352.2672999999</v>
          </cell>
          <cell r="N23">
            <v>2711352.2672999999</v>
          </cell>
          <cell r="O23">
            <v>2711352.2672999999</v>
          </cell>
        </row>
        <row r="26">
          <cell r="C26" t="str">
            <v>Cuentas de Orden Pidiregas</v>
          </cell>
          <cell r="D26">
            <v>264589.39621000004</v>
          </cell>
          <cell r="E26">
            <v>250784.10492999997</v>
          </cell>
          <cell r="F26">
            <v>259866.52466999998</v>
          </cell>
          <cell r="G26">
            <v>259423.65341999999</v>
          </cell>
          <cell r="H26">
            <v>323066.65952999995</v>
          </cell>
          <cell r="I26">
            <v>349651.87604999996</v>
          </cell>
          <cell r="J26">
            <v>-5.9604644775390626E-11</v>
          </cell>
          <cell r="K26">
            <v>-5.9604644775390626E-11</v>
          </cell>
          <cell r="L26">
            <v>-5.9604644775390626E-11</v>
          </cell>
          <cell r="M26">
            <v>-5.9604644775390626E-11</v>
          </cell>
          <cell r="N26">
            <v>-5.9604644775390626E-11</v>
          </cell>
          <cell r="O26">
            <v>-5.9604644775390626E-11</v>
          </cell>
        </row>
        <row r="27">
          <cell r="C27" t="str">
            <v>Deuda Interna</v>
          </cell>
          <cell r="D27" t="str">
            <v xml:space="preserve">                                0</v>
          </cell>
          <cell r="E27" t="str">
            <v xml:space="preserve">                                0</v>
          </cell>
          <cell r="F27" t="str">
            <v xml:space="preserve">                                0</v>
          </cell>
          <cell r="G27" t="str">
            <v xml:space="preserve">                                0</v>
          </cell>
          <cell r="H27" t="str">
            <v xml:space="preserve">                                0</v>
          </cell>
          <cell r="I27" t="str">
            <v xml:space="preserve">                                0</v>
          </cell>
          <cell r="J27" t="str">
            <v xml:space="preserve">                                0</v>
          </cell>
          <cell r="K27" t="str">
            <v xml:space="preserve">                                0</v>
          </cell>
          <cell r="L27" t="str">
            <v xml:space="preserve">                                0</v>
          </cell>
          <cell r="M27" t="str">
            <v xml:space="preserve">                                0</v>
          </cell>
          <cell r="N27" t="str">
            <v xml:space="preserve">                                0</v>
          </cell>
          <cell r="O27" t="str">
            <v xml:space="preserve">                                0</v>
          </cell>
        </row>
        <row r="28">
          <cell r="C28" t="str">
            <v>Deuda Externa</v>
          </cell>
          <cell r="D28" t="str">
            <v xml:space="preserve">                                0</v>
          </cell>
          <cell r="E28" t="str">
            <v xml:space="preserve">                                0</v>
          </cell>
          <cell r="F28" t="str">
            <v xml:space="preserve">                                0</v>
          </cell>
          <cell r="G28" t="str">
            <v xml:space="preserve">                                0</v>
          </cell>
          <cell r="H28" t="str">
            <v xml:space="preserve">                                0</v>
          </cell>
          <cell r="I28" t="str">
            <v xml:space="preserve">                                0</v>
          </cell>
          <cell r="J28" t="str">
            <v xml:space="preserve">                                0</v>
          </cell>
          <cell r="K28" t="str">
            <v xml:space="preserve">                                0</v>
          </cell>
          <cell r="L28" t="str">
            <v xml:space="preserve">                                0</v>
          </cell>
          <cell r="M28" t="str">
            <v xml:space="preserve">                                0</v>
          </cell>
          <cell r="N28" t="str">
            <v xml:space="preserve">                                0</v>
          </cell>
          <cell r="O28" t="str">
            <v xml:space="preserve">                                0</v>
          </cell>
        </row>
        <row r="29">
          <cell r="C29" t="str">
            <v>Arrendamiento de Equipo (LP)</v>
          </cell>
          <cell r="D29">
            <v>0</v>
          </cell>
          <cell r="E29" t="str">
            <v xml:space="preserve">                                0</v>
          </cell>
          <cell r="F29" t="str">
            <v xml:space="preserve">                                0</v>
          </cell>
          <cell r="G29" t="str">
            <v xml:space="preserve">                                0</v>
          </cell>
          <cell r="H29" t="str">
            <v xml:space="preserve">                                0</v>
          </cell>
          <cell r="I29" t="str">
            <v xml:space="preserve">                                0</v>
          </cell>
          <cell r="J29" t="str">
            <v xml:space="preserve">                                0</v>
          </cell>
          <cell r="K29" t="str">
            <v xml:space="preserve">                                0</v>
          </cell>
          <cell r="L29" t="str">
            <v xml:space="preserve">                                0</v>
          </cell>
          <cell r="M29" t="str">
            <v xml:space="preserve">                                0</v>
          </cell>
          <cell r="N29" t="str">
            <v xml:space="preserve">                                0</v>
          </cell>
          <cell r="O29" t="str">
            <v xml:space="preserve">                                0</v>
          </cell>
        </row>
        <row r="30">
          <cell r="C30" t="str">
            <v>Pidiregas LP</v>
          </cell>
          <cell r="D30">
            <v>1.0000007227063179E-5</v>
          </cell>
          <cell r="E30">
            <v>-29883.702450000001</v>
          </cell>
          <cell r="F30">
            <v>-31092.698339999999</v>
          </cell>
          <cell r="G30">
            <v>-24228.89302</v>
          </cell>
          <cell r="H30">
            <v>-24321.048460000002</v>
          </cell>
          <cell r="I30">
            <v>-24549.934300000001</v>
          </cell>
          <cell r="J30">
            <v>-423301.67887</v>
          </cell>
          <cell r="K30">
            <v>-423301.67887</v>
          </cell>
          <cell r="L30">
            <v>-423301.67887</v>
          </cell>
          <cell r="M30">
            <v>-423301.67887</v>
          </cell>
          <cell r="N30">
            <v>-423301.67887</v>
          </cell>
          <cell r="O30">
            <v>-423301.67887</v>
          </cell>
        </row>
        <row r="31">
          <cell r="C31" t="str">
            <v>Instrumentos Financieros (LP)</v>
          </cell>
          <cell r="D31" t="str">
            <v xml:space="preserve">                                0</v>
          </cell>
          <cell r="E31" t="str">
            <v xml:space="preserve">                                0</v>
          </cell>
          <cell r="F31" t="str">
            <v xml:space="preserve">                                0</v>
          </cell>
          <cell r="G31" t="str">
            <v xml:space="preserve">                                0</v>
          </cell>
          <cell r="H31" t="str">
            <v xml:space="preserve">                                0</v>
          </cell>
          <cell r="I31" t="str">
            <v xml:space="preserve">                                0</v>
          </cell>
          <cell r="J31" t="str">
            <v xml:space="preserve">                                0</v>
          </cell>
          <cell r="K31" t="str">
            <v xml:space="preserve">                                0</v>
          </cell>
          <cell r="L31" t="str">
            <v xml:space="preserve">                                0</v>
          </cell>
          <cell r="M31" t="str">
            <v xml:space="preserve">                                0</v>
          </cell>
          <cell r="N31" t="str">
            <v xml:space="preserve">                                0</v>
          </cell>
          <cell r="O31" t="str">
            <v xml:space="preserve">                                0</v>
          </cell>
        </row>
        <row r="32">
          <cell r="C32" t="str">
            <v>Pasivo Largo Plazo</v>
          </cell>
          <cell r="D32">
            <v>-264589.39620000002</v>
          </cell>
          <cell r="E32">
            <v>-280667.80737999995</v>
          </cell>
          <cell r="F32">
            <v>-290959.22300999996</v>
          </cell>
          <cell r="G32">
            <v>-283652.54644000001</v>
          </cell>
          <cell r="H32">
            <v>-347387.70798999997</v>
          </cell>
          <cell r="I32">
            <v>-374201.81034999999</v>
          </cell>
          <cell r="J32">
            <v>-423301.67886999995</v>
          </cell>
          <cell r="K32">
            <v>-423301.67886999995</v>
          </cell>
          <cell r="L32">
            <v>-423301.67886999995</v>
          </cell>
          <cell r="M32">
            <v>-423301.67886999995</v>
          </cell>
          <cell r="N32">
            <v>-423301.67886999995</v>
          </cell>
          <cell r="O32">
            <v>-423301.67886999995</v>
          </cell>
        </row>
        <row r="34">
          <cell r="C34" t="str">
            <v>Arrendamiento de Equipo (CP)</v>
          </cell>
          <cell r="D34" t="str">
            <v xml:space="preserve">                                0</v>
          </cell>
          <cell r="E34" t="str">
            <v xml:space="preserve">                                0</v>
          </cell>
          <cell r="F34" t="str">
            <v xml:space="preserve">                                0</v>
          </cell>
          <cell r="G34" t="str">
            <v xml:space="preserve">                                0</v>
          </cell>
          <cell r="H34" t="str">
            <v xml:space="preserve">                                0</v>
          </cell>
          <cell r="I34" t="str">
            <v xml:space="preserve">                                0</v>
          </cell>
          <cell r="J34" t="str">
            <v xml:space="preserve">                                0</v>
          </cell>
          <cell r="K34" t="str">
            <v xml:space="preserve">                                0</v>
          </cell>
          <cell r="L34" t="str">
            <v xml:space="preserve">                                0</v>
          </cell>
          <cell r="M34" t="str">
            <v xml:space="preserve">                                0</v>
          </cell>
          <cell r="N34" t="str">
            <v xml:space="preserve">                                0</v>
          </cell>
          <cell r="O34" t="str">
            <v xml:space="preserve">                                0</v>
          </cell>
        </row>
        <row r="35">
          <cell r="C35" t="str">
            <v>Depósito de Varios</v>
          </cell>
          <cell r="D35">
            <v>-697498.81648000015</v>
          </cell>
          <cell r="E35">
            <v>-705472.24615999998</v>
          </cell>
          <cell r="F35">
            <v>-714431.52971999999</v>
          </cell>
          <cell r="G35">
            <v>-720760.99105000007</v>
          </cell>
          <cell r="H35">
            <v>-730908.92006000003</v>
          </cell>
          <cell r="I35">
            <v>-750361.47377000016</v>
          </cell>
          <cell r="J35">
            <v>-759813.85920000006</v>
          </cell>
          <cell r="K35">
            <v>-759813.85920000006</v>
          </cell>
          <cell r="L35">
            <v>-759813.85920000006</v>
          </cell>
          <cell r="M35">
            <v>-759813.85920000006</v>
          </cell>
          <cell r="N35">
            <v>-759813.85920000006</v>
          </cell>
          <cell r="O35">
            <v>-759813.85920000006</v>
          </cell>
        </row>
        <row r="36">
          <cell r="C36" t="str">
            <v>Deuda Externa.</v>
          </cell>
          <cell r="D36" t="str">
            <v xml:space="preserve">                                0</v>
          </cell>
          <cell r="E36" t="str">
            <v xml:space="preserve">                                0</v>
          </cell>
          <cell r="F36" t="str">
            <v xml:space="preserve">                                0</v>
          </cell>
          <cell r="G36" t="str">
            <v xml:space="preserve">                                0</v>
          </cell>
          <cell r="H36" t="str">
            <v xml:space="preserve">                                0</v>
          </cell>
          <cell r="I36" t="str">
            <v xml:space="preserve">                                0</v>
          </cell>
          <cell r="J36" t="str">
            <v xml:space="preserve">                                0</v>
          </cell>
          <cell r="K36" t="str">
            <v xml:space="preserve">                                0</v>
          </cell>
          <cell r="L36" t="str">
            <v xml:space="preserve">                                0</v>
          </cell>
          <cell r="M36" t="str">
            <v xml:space="preserve">                                0</v>
          </cell>
          <cell r="N36" t="str">
            <v xml:space="preserve">                                0</v>
          </cell>
          <cell r="O36" t="str">
            <v xml:space="preserve">                                0</v>
          </cell>
        </row>
        <row r="37">
          <cell r="C37" t="str">
            <v>Deuda Interna.</v>
          </cell>
          <cell r="D37" t="str">
            <v xml:space="preserve">                                0</v>
          </cell>
          <cell r="E37" t="str">
            <v xml:space="preserve">                                0</v>
          </cell>
          <cell r="F37" t="str">
            <v xml:space="preserve">                                0</v>
          </cell>
          <cell r="G37" t="str">
            <v xml:space="preserve">                                0</v>
          </cell>
          <cell r="H37" t="str">
            <v xml:space="preserve">                                0</v>
          </cell>
          <cell r="I37" t="str">
            <v xml:space="preserve">                                0</v>
          </cell>
          <cell r="J37" t="str">
            <v xml:space="preserve">                                0</v>
          </cell>
          <cell r="K37" t="str">
            <v xml:space="preserve">                                0</v>
          </cell>
          <cell r="L37" t="str">
            <v xml:space="preserve">                                0</v>
          </cell>
          <cell r="M37" t="str">
            <v xml:space="preserve">                                0</v>
          </cell>
          <cell r="N37" t="str">
            <v xml:space="preserve">                                0</v>
          </cell>
          <cell r="O37" t="str">
            <v xml:space="preserve">                                0</v>
          </cell>
        </row>
        <row r="38">
          <cell r="C38" t="str">
            <v>DIFERIDO</v>
          </cell>
          <cell r="D38" t="str">
            <v xml:space="preserve">                                0</v>
          </cell>
          <cell r="E38" t="str">
            <v xml:space="preserve">                                0</v>
          </cell>
          <cell r="F38" t="str">
            <v xml:space="preserve">                                0</v>
          </cell>
          <cell r="G38" t="str">
            <v xml:space="preserve">                                0</v>
          </cell>
          <cell r="H38" t="str">
            <v xml:space="preserve">                                0</v>
          </cell>
          <cell r="I38" t="str">
            <v xml:space="preserve">                                0</v>
          </cell>
          <cell r="J38" t="str">
            <v xml:space="preserve">                                0</v>
          </cell>
          <cell r="K38" t="str">
            <v xml:space="preserve">                                0</v>
          </cell>
          <cell r="L38" t="str">
            <v xml:space="preserve">                                0</v>
          </cell>
          <cell r="M38" t="str">
            <v xml:space="preserve">                                0</v>
          </cell>
          <cell r="N38" t="str">
            <v xml:space="preserve">                                0</v>
          </cell>
          <cell r="O38" t="str">
            <v xml:space="preserve">                                0</v>
          </cell>
        </row>
        <row r="39">
          <cell r="C39" t="str">
            <v>Empleados</v>
          </cell>
          <cell r="D39">
            <v>-37027.542020000008</v>
          </cell>
          <cell r="E39">
            <v>-31060.487339999996</v>
          </cell>
          <cell r="F39">
            <v>-47147.703589999997</v>
          </cell>
          <cell r="G39">
            <v>-5562.6274999999923</v>
          </cell>
          <cell r="H39">
            <v>-18856.976029999994</v>
          </cell>
          <cell r="I39">
            <v>-29308.119839999996</v>
          </cell>
          <cell r="J39">
            <v>-38629.349709999995</v>
          </cell>
          <cell r="K39">
            <v>-38629.349709999995</v>
          </cell>
          <cell r="L39">
            <v>-38629.349709999995</v>
          </cell>
          <cell r="M39">
            <v>-38629.349709999995</v>
          </cell>
          <cell r="N39">
            <v>-38629.349709999995</v>
          </cell>
          <cell r="O39">
            <v>-38629.349709999995</v>
          </cell>
        </row>
        <row r="40">
          <cell r="C40" t="str">
            <v>I.V.A. por Pagar</v>
          </cell>
          <cell r="D40">
            <v>-104504.74124000003</v>
          </cell>
          <cell r="E40">
            <v>-34435.580710000017</v>
          </cell>
          <cell r="F40">
            <v>-225297.75122000003</v>
          </cell>
          <cell r="G40">
            <v>-105572.68746000004</v>
          </cell>
          <cell r="H40">
            <v>-105617.56746000003</v>
          </cell>
          <cell r="I40">
            <v>-121310.17045000005</v>
          </cell>
          <cell r="J40">
            <v>-231695.56972000009</v>
          </cell>
          <cell r="K40">
            <v>-231695.56972000009</v>
          </cell>
          <cell r="L40">
            <v>-231695.56972000009</v>
          </cell>
          <cell r="M40">
            <v>-231695.56972000009</v>
          </cell>
          <cell r="N40">
            <v>-231695.56972000009</v>
          </cell>
          <cell r="O40">
            <v>-231695.56972000009</v>
          </cell>
        </row>
        <row r="41">
          <cell r="C41" t="str">
            <v>410E0  Traspaso de I.V.A.  entre Areas.</v>
          </cell>
          <cell r="D41">
            <v>-1429184.2257100001</v>
          </cell>
          <cell r="E41">
            <v>-104504.74123999999</v>
          </cell>
          <cell r="F41">
            <v>-34435.580709999995</v>
          </cell>
          <cell r="G41">
            <v>-259733.23632000005</v>
          </cell>
          <cell r="H41">
            <v>-365305.92378000007</v>
          </cell>
          <cell r="I41">
            <v>-470923.49124000012</v>
          </cell>
          <cell r="J41">
            <v>-470923.49124000012</v>
          </cell>
          <cell r="K41">
            <v>-470923.49124000012</v>
          </cell>
          <cell r="L41">
            <v>-470923.49124000012</v>
          </cell>
          <cell r="M41">
            <v>-470923.49124000012</v>
          </cell>
          <cell r="N41">
            <v>-470923.49124000012</v>
          </cell>
          <cell r="O41">
            <v>-470923.49124000012</v>
          </cell>
        </row>
        <row r="42">
          <cell r="C42" t="str">
            <v>Impuestos y Derechos</v>
          </cell>
          <cell r="D42">
            <v>-29022.67037</v>
          </cell>
          <cell r="E42">
            <v>-24354.620559999999</v>
          </cell>
          <cell r="F42">
            <v>-18251.857629999999</v>
          </cell>
          <cell r="G42">
            <v>-30900.386839999999</v>
          </cell>
          <cell r="H42">
            <v>-21755.1456</v>
          </cell>
          <cell r="I42">
            <v>-18851.633810000003</v>
          </cell>
          <cell r="J42">
            <v>-19619.149810000003</v>
          </cell>
          <cell r="K42">
            <v>-19619.149810000003</v>
          </cell>
          <cell r="L42">
            <v>-19619.149810000003</v>
          </cell>
          <cell r="M42">
            <v>-19619.149810000003</v>
          </cell>
          <cell r="N42">
            <v>-19619.149810000003</v>
          </cell>
          <cell r="O42">
            <v>-19619.149810000003</v>
          </cell>
        </row>
        <row r="43">
          <cell r="C43" t="str">
            <v>Intereses por Pagar Arrendamiento</v>
          </cell>
          <cell r="D43" t="str">
            <v xml:space="preserve">                                0</v>
          </cell>
          <cell r="E43" t="str">
            <v xml:space="preserve">                                0</v>
          </cell>
          <cell r="F43" t="str">
            <v xml:space="preserve">                                0</v>
          </cell>
          <cell r="G43" t="str">
            <v xml:space="preserve">                                0</v>
          </cell>
          <cell r="H43" t="str">
            <v xml:space="preserve">                                0</v>
          </cell>
          <cell r="I43" t="str">
            <v xml:space="preserve">                                0</v>
          </cell>
          <cell r="J43" t="str">
            <v xml:space="preserve">                                0</v>
          </cell>
          <cell r="K43" t="str">
            <v xml:space="preserve">                                0</v>
          </cell>
          <cell r="L43" t="str">
            <v xml:space="preserve">                                0</v>
          </cell>
          <cell r="M43" t="str">
            <v xml:space="preserve">                                0</v>
          </cell>
          <cell r="N43" t="str">
            <v xml:space="preserve">                                0</v>
          </cell>
          <cell r="O43" t="str">
            <v xml:space="preserve">                                0</v>
          </cell>
        </row>
        <row r="44">
          <cell r="C44" t="str">
            <v>Intereses por Pagar Deuda</v>
          </cell>
          <cell r="D44" t="str">
            <v xml:space="preserve">                                0</v>
          </cell>
          <cell r="E44" t="str">
            <v xml:space="preserve">                                0</v>
          </cell>
          <cell r="F44" t="str">
            <v xml:space="preserve">                                0</v>
          </cell>
          <cell r="G44" t="str">
            <v xml:space="preserve">                                0</v>
          </cell>
          <cell r="H44" t="str">
            <v xml:space="preserve">                                0</v>
          </cell>
          <cell r="I44" t="str">
            <v xml:space="preserve">                                0</v>
          </cell>
          <cell r="J44" t="str">
            <v xml:space="preserve">                                0</v>
          </cell>
          <cell r="K44" t="str">
            <v xml:space="preserve">                                0</v>
          </cell>
          <cell r="L44" t="str">
            <v xml:space="preserve">                                0</v>
          </cell>
          <cell r="M44" t="str">
            <v xml:space="preserve">                                0</v>
          </cell>
          <cell r="N44" t="str">
            <v xml:space="preserve">                                0</v>
          </cell>
          <cell r="O44" t="str">
            <v xml:space="preserve">                                0</v>
          </cell>
        </row>
        <row r="45">
          <cell r="C45" t="str">
            <v>Intereses por Pagar Pidiregas</v>
          </cell>
          <cell r="D45">
            <v>-3225.2802500000007</v>
          </cell>
          <cell r="E45">
            <v>-3123.9848299999981</v>
          </cell>
          <cell r="F45">
            <v>-5234.1203099999984</v>
          </cell>
          <cell r="G45">
            <v>-5102.1936799999985</v>
          </cell>
          <cell r="H45">
            <v>-2427.4182699999988</v>
          </cell>
          <cell r="I45">
            <v>-4023.104049999999</v>
          </cell>
          <cell r="J45">
            <v>-39.461619999999179</v>
          </cell>
          <cell r="K45">
            <v>-39.461619999999179</v>
          </cell>
          <cell r="L45">
            <v>-39.461619999999179</v>
          </cell>
          <cell r="M45">
            <v>-39.461619999999179</v>
          </cell>
          <cell r="N45">
            <v>-39.461619999999179</v>
          </cell>
          <cell r="O45">
            <v>-39.461619999999179</v>
          </cell>
        </row>
        <row r="46">
          <cell r="C46" t="str">
            <v>Intereses por Cobertura de tasa</v>
          </cell>
          <cell r="D46" t="str">
            <v xml:space="preserve">                                0</v>
          </cell>
          <cell r="E46" t="str">
            <v xml:space="preserve">                                0</v>
          </cell>
          <cell r="F46" t="str">
            <v xml:space="preserve">                                0</v>
          </cell>
          <cell r="G46" t="str">
            <v xml:space="preserve">                                0</v>
          </cell>
          <cell r="H46" t="str">
            <v xml:space="preserve">                                0</v>
          </cell>
          <cell r="I46" t="str">
            <v xml:space="preserve">                                0</v>
          </cell>
          <cell r="J46" t="str">
            <v xml:space="preserve">                                0</v>
          </cell>
          <cell r="K46" t="str">
            <v xml:space="preserve">                                0</v>
          </cell>
          <cell r="L46" t="str">
            <v xml:space="preserve">                                0</v>
          </cell>
          <cell r="M46" t="str">
            <v xml:space="preserve">                                0</v>
          </cell>
          <cell r="N46" t="str">
            <v xml:space="preserve">                                0</v>
          </cell>
          <cell r="O46" t="str">
            <v xml:space="preserve">                                0</v>
          </cell>
        </row>
        <row r="47">
          <cell r="C47" t="str">
            <v>Otros Pasivos</v>
          </cell>
          <cell r="D47">
            <v>-697256.75413000036</v>
          </cell>
          <cell r="E47">
            <v>-696828.1440099997</v>
          </cell>
          <cell r="F47">
            <v>-676163.45894999977</v>
          </cell>
          <cell r="G47">
            <v>-688845.97851999989</v>
          </cell>
          <cell r="H47">
            <v>-730666.7072399999</v>
          </cell>
          <cell r="I47">
            <v>-794529.26901000005</v>
          </cell>
          <cell r="J47">
            <v>-814949.60533000005</v>
          </cell>
          <cell r="K47">
            <v>-814949.60533000005</v>
          </cell>
          <cell r="L47">
            <v>-814949.60533000005</v>
          </cell>
          <cell r="M47">
            <v>-814949.60533000005</v>
          </cell>
          <cell r="N47">
            <v>-814949.60533000005</v>
          </cell>
          <cell r="O47">
            <v>-814949.60533000005</v>
          </cell>
        </row>
        <row r="48">
          <cell r="C48" t="str">
            <v>Pidiregas CP</v>
          </cell>
          <cell r="D48">
            <v>-33314.275940000007</v>
          </cell>
          <cell r="E48">
            <v>-35913.141260000004</v>
          </cell>
          <cell r="F48">
            <v>-37122.201460000011</v>
          </cell>
          <cell r="G48">
            <v>-37065.164880000011</v>
          </cell>
          <cell r="H48">
            <v>-45552.452900000011</v>
          </cell>
          <cell r="I48">
            <v>-49099.868520000011</v>
          </cell>
          <cell r="J48">
            <v>-7.4505805969238283E-12</v>
          </cell>
          <cell r="K48">
            <v>-7.4505805969238283E-12</v>
          </cell>
          <cell r="L48">
            <v>-7.4505805969238283E-12</v>
          </cell>
          <cell r="M48">
            <v>-7.4505805969238283E-12</v>
          </cell>
          <cell r="N48">
            <v>-7.4505805969238283E-12</v>
          </cell>
          <cell r="O48">
            <v>-7.4505805969238283E-12</v>
          </cell>
        </row>
        <row r="49">
          <cell r="C49" t="str">
            <v>Proveedores y Contratistas</v>
          </cell>
          <cell r="D49">
            <v>-109173.91660000006</v>
          </cell>
          <cell r="E49">
            <v>-128495.26784999999</v>
          </cell>
          <cell r="F49">
            <v>-130161.13397</v>
          </cell>
          <cell r="G49">
            <v>-207112.40309000004</v>
          </cell>
          <cell r="H49">
            <v>-148574.74932000006</v>
          </cell>
          <cell r="I49">
            <v>-114339.82808000004</v>
          </cell>
          <cell r="J49">
            <v>-111401.41060000003</v>
          </cell>
          <cell r="K49">
            <v>-111401.41060000003</v>
          </cell>
          <cell r="L49">
            <v>-111401.41060000003</v>
          </cell>
          <cell r="M49">
            <v>-111401.41060000003</v>
          </cell>
          <cell r="N49">
            <v>-111401.41060000003</v>
          </cell>
          <cell r="O49">
            <v>-111401.41060000003</v>
          </cell>
        </row>
        <row r="50">
          <cell r="C50" t="str">
            <v>Tesorería de la Federación</v>
          </cell>
        </row>
        <row r="52">
          <cell r="C52" t="str">
            <v>Pasivo a Corto Plazo</v>
          </cell>
          <cell r="D52">
            <v>-3140208.2227400006</v>
          </cell>
          <cell r="E52">
            <v>-1764188.2139599994</v>
          </cell>
          <cell r="F52">
            <v>-1888245.3375600001</v>
          </cell>
          <cell r="G52">
            <v>-2060655.66934</v>
          </cell>
          <cell r="H52">
            <v>-2169665.8606600002</v>
          </cell>
          <cell r="I52">
            <v>-2352746.9587700004</v>
          </cell>
          <cell r="J52">
            <v>-2447071.8972300002</v>
          </cell>
          <cell r="K52">
            <v>-2447071.8972300002</v>
          </cell>
          <cell r="L52">
            <v>-2447071.8972300002</v>
          </cell>
          <cell r="M52">
            <v>-2447071.8972300002</v>
          </cell>
          <cell r="N52">
            <v>-2447071.8972300002</v>
          </cell>
          <cell r="O52">
            <v>-2447071.8972300002</v>
          </cell>
        </row>
        <row r="55">
          <cell r="C55" t="str">
            <v>Desmantelamiento Planta Nuclear</v>
          </cell>
          <cell r="D55" t="str">
            <v xml:space="preserve">                                0</v>
          </cell>
          <cell r="E55" t="str">
            <v xml:space="preserve">                                0</v>
          </cell>
          <cell r="F55" t="str">
            <v xml:space="preserve">                                0</v>
          </cell>
          <cell r="G55" t="str">
            <v xml:space="preserve">                                0</v>
          </cell>
          <cell r="H55" t="str">
            <v xml:space="preserve">                                0</v>
          </cell>
          <cell r="I55" t="str">
            <v xml:space="preserve">                                0</v>
          </cell>
          <cell r="J55" t="str">
            <v xml:space="preserve">                                0</v>
          </cell>
          <cell r="K55" t="str">
            <v xml:space="preserve">                                0</v>
          </cell>
          <cell r="L55" t="str">
            <v xml:space="preserve">                                0</v>
          </cell>
          <cell r="M55" t="str">
            <v xml:space="preserve">                                0</v>
          </cell>
          <cell r="N55" t="str">
            <v xml:space="preserve">                                0</v>
          </cell>
          <cell r="O55" t="str">
            <v xml:space="preserve">                                0</v>
          </cell>
        </row>
        <row r="56">
          <cell r="C56" t="str">
            <v>RESERVAS</v>
          </cell>
          <cell r="D56">
            <v>0</v>
          </cell>
          <cell r="E56">
            <v>0</v>
          </cell>
          <cell r="F56">
            <v>0</v>
          </cell>
          <cell r="G56">
            <v>0</v>
          </cell>
          <cell r="H56">
            <v>0</v>
          </cell>
          <cell r="I56">
            <v>0</v>
          </cell>
          <cell r="J56">
            <v>0</v>
          </cell>
          <cell r="K56">
            <v>0</v>
          </cell>
          <cell r="L56">
            <v>0</v>
          </cell>
          <cell r="M56">
            <v>0</v>
          </cell>
          <cell r="N56">
            <v>0</v>
          </cell>
          <cell r="O56">
            <v>0</v>
          </cell>
        </row>
      </sheetData>
      <sheetData sheetId="6"/>
      <sheetData sheetId="7"/>
      <sheetData sheetId="8"/>
      <sheetData sheetId="9"/>
      <sheetData sheetId="10"/>
      <sheetData sheetId="11"/>
      <sheetData sheetId="12"/>
      <sheetData sheetId="13"/>
      <sheetData sheetId="14"/>
      <sheetData sheetId="15"/>
      <sheetData sheetId="16">
        <row r="1">
          <cell r="D1" t="str">
            <v>2006</v>
          </cell>
        </row>
      </sheetData>
      <sheetData sheetId="17"/>
      <sheetData sheetId="18"/>
      <sheetData sheetId="19"/>
      <sheetData sheetId="20"/>
      <sheetData sheetId="21"/>
      <sheetData sheetId="22"/>
      <sheetData sheetId="23"/>
      <sheetData sheetId="24"/>
      <sheetData sheetId="25"/>
      <sheetData sheetId="26"/>
      <sheetData sheetId="27">
        <row r="1">
          <cell r="D1" t="str">
            <v>2006</v>
          </cell>
        </row>
      </sheetData>
      <sheetData sheetId="28"/>
      <sheetData sheetId="29"/>
      <sheetData sheetId="30"/>
      <sheetData sheetId="31"/>
      <sheetData sheetId="32"/>
      <sheetData sheetId="33"/>
      <sheetData sheetId="34">
        <row r="1">
          <cell r="B1">
            <v>0</v>
          </cell>
        </row>
      </sheetData>
      <sheetData sheetId="35"/>
      <sheetData sheetId="36"/>
      <sheetData sheetId="37"/>
      <sheetData sheetId="38"/>
      <sheetData sheetId="39"/>
      <sheetData sheetId="4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e"/>
      <sheetName val="Tipos de Cambio"/>
      <sheetName val="Vínculo C 7 con C 2 dolar"/>
      <sheetName val="Cuadro 2 dolar"/>
      <sheetName val="Relacion I y II"/>
      <sheetName val="Cuadro 7 dolar"/>
      <sheetName val="Cuadro 7"/>
      <sheetName val="Cuadro 3"/>
      <sheetName val="Cuadro 3 dolar"/>
      <sheetName val="Cuadro 4"/>
      <sheetName val="Cuadro 4 dolar"/>
      <sheetName val="Cuadro 1 dolar"/>
      <sheetName val="Cuadro 1"/>
      <sheetName val="Vínculo C 7 con C 5"/>
      <sheetName val="Cuadro 5 "/>
      <sheetName val="Cuadro 6 "/>
      <sheetName val="Cuadro 8"/>
      <sheetName val="Cuadro 9"/>
      <sheetName val="Cuadro 10"/>
      <sheetName val="Relacion (2)"/>
      <sheetName val="1 Terminal de Carbón"/>
      <sheetName val="2 Altamira II"/>
      <sheetName val="3 Bajío"/>
      <sheetName val="4 Campeche"/>
      <sheetName val="5 Hermosillo"/>
      <sheetName val="6 Mérida III"/>
      <sheetName val="7 Monterrey"/>
      <sheetName val="8 Naco-Nogales"/>
      <sheetName val="9 Río Bravo II"/>
      <sheetName val="10 Rosarito IV"/>
      <sheetName val="11 Saltillo"/>
      <sheetName val="12 Tuxpan II"/>
      <sheetName val="13 Gasoducto Cd. PV"/>
      <sheetName val="14 Gasoducto Samalayuca"/>
      <sheetName val="15 Altamira  III y IV"/>
      <sheetName val="16 Chihuahua III"/>
      <sheetName val="17 La Laguna II"/>
      <sheetName val="18 Río Bravo III "/>
      <sheetName val="19 Tuxpan III y IV"/>
      <sheetName val="20 Altamira V"/>
      <sheetName val="21 Altamira VI"/>
      <sheetName val="TC (2)"/>
      <sheetName val="Consolidado"/>
      <sheetName val="Suma de Saldos"/>
      <sheetName val="Relacion"/>
      <sheetName val="1 Cerro Prieto IV"/>
      <sheetName val="2 Chihuahua"/>
      <sheetName val="3 Guerrero Negro II"/>
      <sheetName val="4 Monterrey II"/>
      <sheetName val="5 Pto San Carlos"/>
      <sheetName val="6 Rosarito III"/>
      <sheetName val="7 Samalayuca II"/>
      <sheetName val="8 Tres Vírgenes"/>
      <sheetName val="9 211 Cable Subm"/>
      <sheetName val="10.0 214 y 215 Sur-Pen"/>
      <sheetName val="10.1 214 y 215 Sur-Pen"/>
      <sheetName val="10.2 214 y 215 Sur-Pen"/>
      <sheetName val="11.0 216 y 217 Noroeste"/>
      <sheetName val="11.1  216 y 217 Noroeste "/>
      <sheetName val="11.2 216 y 217 Noroeste"/>
      <sheetName val="12.0 212 y 213 SF6"/>
      <sheetName val="12.1  212 y 213 SF6 "/>
      <sheetName val="12.2  212 y 213 SF6"/>
      <sheetName val="13 218 Noroeste"/>
      <sheetName val="14 219 Sur-Pen"/>
      <sheetName val="15 220 Oriental-Centro"/>
      <sheetName val="16 221 Occidental"/>
      <sheetName val="17 301 Centro"/>
      <sheetName val="18 302 Sureste"/>
      <sheetName val="19 303 Ixtapa-Pie"/>
      <sheetName val="20 304 Noroeste"/>
      <sheetName val="21 305 Centro- Ori"/>
      <sheetName val="22 306 Sureste"/>
      <sheetName val="23 307 Noreste"/>
      <sheetName val="24 308 Noroeste"/>
      <sheetName val="25 Los Azufres II"/>
      <sheetName val="26 CH Manuel Moreno T."/>
      <sheetName val="27 406 Red Aso. Tux II.."/>
      <sheetName val="28 407 Red Aso.  Alt"/>
      <sheetName val="29 408 Naco-Nogales"/>
      <sheetName val="30 411 Sistema Nacional"/>
      <sheetName val="31 LT Manuel Moreno T."/>
      <sheetName val="32 401 Occidental-Cen"/>
      <sheetName val="33 402 Oriental - Pen"/>
      <sheetName val="34 403 Noreste"/>
      <sheetName val="35 404 Noroeste-Nor"/>
      <sheetName val="36 405 Compensación"/>
      <sheetName val="37 Sistema Nacional"/>
      <sheetName val="38  El Sauz"/>
      <sheetName val="39 414  Nte.-Occ."/>
      <sheetName val="40 502 Oriental-Norte"/>
      <sheetName val="41 506 Saltillo- Cañada"/>
      <sheetName val="42 Red A Altamira VI"/>
      <sheetName val="43 Red  A Río Bravo III"/>
      <sheetName val="44 412 Comp. Nte."/>
      <sheetName val="45 413  Noroe-Occ"/>
      <sheetName val="46 503 Oriental "/>
      <sheetName val="47 504 Norte-Occidental"/>
      <sheetName val="TC"/>
      <sheetName val="Resumen A e I"/>
      <sheetName val="602"/>
      <sheetName val="603"/>
      <sheetName val="604"/>
      <sheetName val="607"/>
      <sheetName val="609"/>
      <sheetName val="610"/>
      <sheetName val="611"/>
      <sheetName val="612"/>
      <sheetName val="613"/>
      <sheetName val="614"/>
      <sheetName val="615"/>
      <sheetName val="TC (3)"/>
      <sheetName val="602 (2)"/>
      <sheetName val="CCI Baja Cal Sur I"/>
      <sheetName val="Tamazunchale"/>
      <sheetName val="Mexicali I"/>
      <sheetName val="Agua Prieta II"/>
      <sheetName val="Durango"/>
      <sheetName val="Tuxpan V"/>
      <sheetName val="Tamazunchale II"/>
      <sheetName val="Río Bravo IV"/>
      <sheetName val="Sum. Vapor"/>
      <sheetName val="TC (4)"/>
      <sheetName val="Premisas IMSS"/>
      <sheetName val="Premisa macro"/>
      <sheetName val="Régimen financiero"/>
    </sheetNames>
    <sheetDataSet>
      <sheetData sheetId="0" refreshError="1"/>
      <sheetData sheetId="1" refreshError="1">
        <row r="4">
          <cell r="C4">
            <v>10.44</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e"/>
      <sheetName val="Tipos de Cambio"/>
      <sheetName val="Vínculo C 7 con C 2 dolar"/>
      <sheetName val="Cuadro 2 dolar"/>
      <sheetName val="Relacion I y II"/>
      <sheetName val="Cuadro 7 dolar"/>
      <sheetName val="Cuadro 7"/>
      <sheetName val="Cuadro 3"/>
      <sheetName val="Cuadro 3 dolar"/>
      <sheetName val="Cuadro 4"/>
      <sheetName val="Cuadro 4 dolar"/>
      <sheetName val="Cuadro 1 dolar"/>
      <sheetName val="Cuadro 1"/>
      <sheetName val="Vínculo C 7 con C 5"/>
      <sheetName val="Cuadro 5 "/>
      <sheetName val="Cuadro 6 "/>
      <sheetName val="Cuadro 8"/>
      <sheetName val="Cuadro 9"/>
      <sheetName val="Cuadro 10"/>
      <sheetName val="Relacion (2)"/>
      <sheetName val="1 Terminal de Carbón"/>
      <sheetName val="2 Altamira II"/>
      <sheetName val="3 Bajío"/>
      <sheetName val="4 Campeche"/>
      <sheetName val="5 Hermosillo"/>
      <sheetName val="6 Mérida III"/>
      <sheetName val="7 Monterrey"/>
      <sheetName val="8 Naco-Nogales"/>
      <sheetName val="9 Río Bravo II"/>
      <sheetName val="10 Rosarito IV"/>
      <sheetName val="11 Saltillo"/>
      <sheetName val="12 Tuxpan II"/>
      <sheetName val="13 Gasoducto Cd. PV"/>
      <sheetName val="14 Gasoducto Samalayuca"/>
      <sheetName val="15 Altamira  III y IV"/>
      <sheetName val="16 Chihuahua III"/>
      <sheetName val="17 La Laguna II"/>
      <sheetName val="18 Río Bravo III "/>
      <sheetName val="19 Tuxpan III y IV"/>
      <sheetName val="20 Altamira V"/>
      <sheetName val="21 Altamira VI"/>
      <sheetName val="TC (2)"/>
      <sheetName val="Consolidado"/>
      <sheetName val="Suma de Saldos"/>
      <sheetName val="Relacion"/>
      <sheetName val="1 Cerro Prieto IV"/>
      <sheetName val="2 Chihuahua"/>
      <sheetName val="3 Guerrero Negro II"/>
      <sheetName val="4 Monterrey II"/>
      <sheetName val="5 Pto San Carlos"/>
      <sheetName val="6 Rosarito III"/>
      <sheetName val="7 Samalayuca II"/>
      <sheetName val="8 Tres Vírgenes"/>
      <sheetName val="9 211 Cable Subm"/>
      <sheetName val="10.0 214 y 215 Sur-Pen"/>
      <sheetName val="10.1 214 y 215 Sur-Pen"/>
      <sheetName val="10.2 214 y 215 Sur-Pen"/>
      <sheetName val="11.0 216 y 217 Noroeste"/>
      <sheetName val="11.1  216 y 217 Noroeste "/>
      <sheetName val="11.2 216 y 217 Noroeste"/>
      <sheetName val="12.0 212 y 213 SF6"/>
      <sheetName val="12.1  212 y 213 SF6 "/>
      <sheetName val="12.2  212 y 213 SF6"/>
      <sheetName val="13 218 Noroeste"/>
      <sheetName val="14 219 Sur-Pen"/>
      <sheetName val="15 220 Oriental-Centro"/>
      <sheetName val="16 221 Occidental"/>
      <sheetName val="17 301 Centro"/>
      <sheetName val="18 302 Sureste"/>
      <sheetName val="19 303 Ixtapa-Pie"/>
      <sheetName val="20 304 Noroeste"/>
      <sheetName val="21 305 Centro- Ori"/>
      <sheetName val="22 306 Sureste"/>
      <sheetName val="23 307 Noreste"/>
      <sheetName val="24 308 Noroeste"/>
      <sheetName val="25 Los Azufres II"/>
      <sheetName val="26 CH Manuel Moreno T."/>
      <sheetName val="27 406 Red Aso. Tux II.."/>
      <sheetName val="28 407 Red Aso.  Alt"/>
      <sheetName val="29 408 Naco-Nogales"/>
      <sheetName val="30 411 Sistema Nacional"/>
      <sheetName val="31 LT Manuel Moreno T."/>
      <sheetName val="32 401 Occidental-Cen"/>
      <sheetName val="33 402 Oriental - Pen"/>
      <sheetName val="34 403 Noreste"/>
      <sheetName val="35 404 Noroeste-Nor"/>
      <sheetName val="36 405 Compensación"/>
      <sheetName val="37 Sistema Nacional"/>
      <sheetName val="38  El Sauz"/>
      <sheetName val="39 414  Nte.-Occ."/>
      <sheetName val="40 502 Oriental-Norte"/>
      <sheetName val="41 506 Saltillo- Cañada"/>
      <sheetName val="42 Red A Altamira VI"/>
      <sheetName val="43 Red  A Río Bravo III"/>
      <sheetName val="44 412 Comp. Nte."/>
      <sheetName val="45 413  Noroe-Occ"/>
      <sheetName val="46 503 Oriental "/>
      <sheetName val="47 504 Norte-Occidental"/>
      <sheetName val="TC"/>
      <sheetName val="Resumen A e I"/>
      <sheetName val="602"/>
      <sheetName val="603"/>
      <sheetName val="604"/>
      <sheetName val="607"/>
      <sheetName val="609"/>
      <sheetName val="610"/>
      <sheetName val="611"/>
      <sheetName val="612"/>
      <sheetName val="613"/>
      <sheetName val="614"/>
      <sheetName val="615"/>
      <sheetName val="TC (3)"/>
      <sheetName val="602 (2)"/>
      <sheetName val="CCI Baja Cal Sur I"/>
      <sheetName val="Tamazunchale"/>
      <sheetName val="Mexicali I"/>
      <sheetName val="Agua Prieta II"/>
      <sheetName val="Durango"/>
      <sheetName val="Tuxpan V"/>
      <sheetName val="Tamazunchale II"/>
      <sheetName val="Río Bravo IV"/>
      <sheetName val="Sum. Vapor"/>
      <sheetName val="TC (4)"/>
    </sheetNames>
    <sheetDataSet>
      <sheetData sheetId="0" refreshError="1"/>
      <sheetData sheetId="1" refreshError="1">
        <row r="4">
          <cell r="C4">
            <v>10.44</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e"/>
      <sheetName val="Tipos de Cambio"/>
      <sheetName val="Vínculo C 7 con C 2 dolar"/>
      <sheetName val="Cuadro 2 dolar"/>
      <sheetName val="Relacion I y II"/>
      <sheetName val="Cuadro 7 dolar"/>
      <sheetName val="Cuadro 7"/>
      <sheetName val="Cuadro 3"/>
      <sheetName val="Cuadro 3 dolar"/>
      <sheetName val="Cuadro 4"/>
      <sheetName val="Cuadro 4 dolar"/>
      <sheetName val="Cuadro 1 dolar"/>
      <sheetName val="Cuadro 1"/>
      <sheetName val="Vínculo C 7 con C 5"/>
      <sheetName val="Cuadro 5 "/>
      <sheetName val="Cuadro 6 "/>
      <sheetName val="Cuadro 8"/>
      <sheetName val="Cuadro 9"/>
      <sheetName val="Cuadro 10"/>
      <sheetName val="Relacion (2)"/>
      <sheetName val="1 Terminal de Carbón"/>
      <sheetName val="2 Altamira II"/>
      <sheetName val="3 Bajío"/>
      <sheetName val="4 Campeche"/>
      <sheetName val="5 Hermosillo"/>
      <sheetName val="6 Mérida III"/>
      <sheetName val="7 Monterrey"/>
      <sheetName val="8 Naco-Nogales"/>
      <sheetName val="9 Río Bravo II"/>
      <sheetName val="10 Rosarito IV"/>
      <sheetName val="11 Saltillo"/>
      <sheetName val="12 Tuxpan II"/>
      <sheetName val="13 Gasoducto Cd. PV"/>
      <sheetName val="14 Gasoducto Samalayuca"/>
      <sheetName val="15 Altamira  III y IV"/>
      <sheetName val="16 Chihuahua III"/>
      <sheetName val="17 La Laguna II"/>
      <sheetName val="18 Río Bravo III "/>
      <sheetName val="19 Tuxpan III y IV"/>
      <sheetName val="20 Altamira V"/>
      <sheetName val="21 Altamira VI"/>
      <sheetName val="TC (2)"/>
      <sheetName val="Consolidado"/>
      <sheetName val="Suma de Saldos"/>
      <sheetName val="Relacion"/>
      <sheetName val="1 Cerro Prieto IV"/>
      <sheetName val="2 Chihuahua"/>
      <sheetName val="3 Guerrero Negro II"/>
      <sheetName val="4 Monterrey II"/>
      <sheetName val="5 Pto San Carlos"/>
      <sheetName val="6 Rosarito III"/>
      <sheetName val="7 Samalayuca II"/>
      <sheetName val="8 Tres Vírgenes"/>
      <sheetName val="9 211 Cable Subm"/>
      <sheetName val="10.0 214 y 215 Sur-Pen"/>
      <sheetName val="10.1 214 y 215 Sur-Pen"/>
      <sheetName val="10.2 214 y 215 Sur-Pen"/>
      <sheetName val="11.0 216 y 217 Noroeste"/>
      <sheetName val="11.1  216 y 217 Noroeste "/>
      <sheetName val="11.2 216 y 217 Noroeste"/>
      <sheetName val="12.0 212 y 213 SF6"/>
      <sheetName val="12.1  212 y 213 SF6 "/>
      <sheetName val="12.2  212 y 213 SF6"/>
      <sheetName val="13 218 Noroeste"/>
      <sheetName val="14 219 Sur-Pen"/>
      <sheetName val="15 220 Oriental-Centro"/>
      <sheetName val="16 221 Occidental"/>
      <sheetName val="17 301 Centro"/>
      <sheetName val="18 302 Sureste"/>
      <sheetName val="19 303 Ixtapa-Pie"/>
      <sheetName val="20 304 Noroeste"/>
      <sheetName val="21 305 Centro- Ori"/>
      <sheetName val="22 306 Sureste"/>
      <sheetName val="23 307 Noreste"/>
      <sheetName val="24 308 Noroeste"/>
      <sheetName val="25 Los Azufres II"/>
      <sheetName val="26 CH Manuel Moreno T."/>
      <sheetName val="27 406 Red Aso. Tux II.."/>
      <sheetName val="28 407 Red Aso.  Alt"/>
      <sheetName val="29 408 Naco-Nogales"/>
      <sheetName val="30 411 Sistema Nacional"/>
      <sheetName val="31 LT Manuel Moreno T."/>
      <sheetName val="32 401 Occidental-Cen"/>
      <sheetName val="33 402 Oriental - Pen"/>
      <sheetName val="34 403 Noreste"/>
      <sheetName val="35 404 Noroeste-Nor"/>
      <sheetName val="36 405 Compensación"/>
      <sheetName val="37 Sistema Nacional"/>
      <sheetName val="38  El Sauz"/>
      <sheetName val="39 414  Nte.-Occ."/>
      <sheetName val="40 502 Oriental-Norte"/>
      <sheetName val="41 506 Saltillo- Cañada"/>
      <sheetName val="42 Red A Altamira VI"/>
      <sheetName val="43 Red  A Río Bravo III"/>
      <sheetName val="44 412 Comp. Nte."/>
      <sheetName val="45 413  Noroe-Occ"/>
      <sheetName val="46 503 Oriental "/>
      <sheetName val="47 504 Norte-Occidental"/>
      <sheetName val="TC"/>
      <sheetName val="Resumen A e I"/>
      <sheetName val="602"/>
      <sheetName val="603"/>
      <sheetName val="604"/>
      <sheetName val="607"/>
      <sheetName val="609"/>
      <sheetName val="610"/>
      <sheetName val="611"/>
      <sheetName val="612"/>
      <sheetName val="613"/>
      <sheetName val="614"/>
      <sheetName val="615"/>
      <sheetName val="TC (3)"/>
      <sheetName val="602 (2)"/>
      <sheetName val="CCI Baja Cal Sur I"/>
      <sheetName val="Tamazunchale"/>
      <sheetName val="Mexicali I"/>
      <sheetName val="Agua Prieta II"/>
      <sheetName val="Durango"/>
      <sheetName val="Tuxpan V"/>
      <sheetName val="Tamazunchale II"/>
      <sheetName val="Río Bravo IV"/>
      <sheetName val="Sum. Vapor"/>
      <sheetName val="TC (4)"/>
    </sheetNames>
    <sheetDataSet>
      <sheetData sheetId="0" refreshError="1"/>
      <sheetData sheetId="1" refreshError="1">
        <row r="4">
          <cell r="C4">
            <v>10.44</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OLUMENES  SEP 2003  "/>
      <sheetName val="VOLUMENES  JUN 2003  "/>
      <sheetName val="VOLUMENES  DIC 2002  "/>
      <sheetName val="VOLUMENES  SEPT 2002 "/>
      <sheetName val="VOLUMENES JUNIO 2002"/>
      <sheetName val="VOLUMENES A MZO 2002"/>
      <sheetName val="VOLUMENES A DIC"/>
      <sheetName val="VOLUMENES A SEPT"/>
      <sheetName val="VOLUMENES JUNIO"/>
      <sheetName val="VOLUMENES MARZO"/>
      <sheetName val="RGBCFE"/>
      <sheetName val="DGBSEN"/>
      <sheetName val="RGBCFE 02"/>
      <sheetName val="DGBSEN 02"/>
      <sheetName val="DGBSEN 03"/>
      <sheetName val="RGBCFE 03"/>
      <sheetName val="RUT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sheetData sheetId="14"/>
      <sheetData sheetId="15"/>
      <sheetData sheetId="16"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EM"/>
      <sheetName val="EVA 00"/>
      <sheetName val="Perfil"/>
      <sheetName val="CALIZ "/>
      <sheetName val="EVA PREFIN"/>
      <sheetName val="EVA FIN "/>
    </sheetNames>
    <sheetDataSet>
      <sheetData sheetId="0" refreshError="1">
        <row r="1">
          <cell r="A1" t="str">
            <v>Nombre de la Obra</v>
          </cell>
          <cell r="C1" t="str">
            <v>Costo Presupuestal</v>
          </cell>
          <cell r="D1" t="str">
            <v>Costo Total</v>
          </cell>
          <cell r="E1" t="str">
            <v>Tensión (Kv)</v>
          </cell>
          <cell r="F1" t="str">
            <v>Duración (Meses)</v>
          </cell>
          <cell r="G1" t="str">
            <v>Tipo de Construcción</v>
          </cell>
          <cell r="H1" t="str">
            <v>Capacidad (MVA/MVAR)</v>
          </cell>
          <cell r="I1" t="str">
            <v>Relación de Transformación</v>
          </cell>
          <cell r="J1" t="str">
            <v>Número de Circuitos</v>
          </cell>
          <cell r="K1" t="str">
            <v>Longitud (Km)</v>
          </cell>
          <cell r="L1" t="str">
            <v>Clase de Obra</v>
          </cell>
          <cell r="M1" t="str">
            <v>Tipo de Obra</v>
          </cell>
        </row>
        <row r="11">
          <cell r="C11">
            <v>26.251369</v>
          </cell>
          <cell r="D11">
            <v>343.03203600000001</v>
          </cell>
        </row>
      </sheetData>
      <sheetData sheetId="1" refreshError="1">
        <row r="11">
          <cell r="I11">
            <v>18.602378559215332</v>
          </cell>
          <cell r="K11">
            <v>4844.2793735302594</v>
          </cell>
          <cell r="M11">
            <v>0.60618644902465535</v>
          </cell>
        </row>
        <row r="13">
          <cell r="S13">
            <v>0.45565</v>
          </cell>
        </row>
        <row r="14">
          <cell r="F14">
            <v>1.22</v>
          </cell>
          <cell r="S14">
            <v>8.133E-2</v>
          </cell>
        </row>
        <row r="15">
          <cell r="S15">
            <v>0</v>
          </cell>
        </row>
        <row r="16">
          <cell r="S16">
            <v>0.45582</v>
          </cell>
        </row>
        <row r="17">
          <cell r="S17">
            <v>1.0932300000000001</v>
          </cell>
        </row>
        <row r="18">
          <cell r="S18">
            <v>1.5</v>
          </cell>
        </row>
        <row r="22">
          <cell r="A22">
            <v>2003</v>
          </cell>
          <cell r="H22">
            <v>8.7504563333333341</v>
          </cell>
        </row>
        <row r="54">
          <cell r="A54">
            <v>2035</v>
          </cell>
        </row>
      </sheetData>
      <sheetData sheetId="2"/>
      <sheetData sheetId="3"/>
      <sheetData sheetId="4"/>
      <sheetData sheetId="5"/>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ux_trabajo"/>
      <sheetName val="usuarios"/>
      <sheetName val="PEM"/>
      <sheetName val="EVA 00"/>
      <sheetName val="Perfil"/>
      <sheetName val="Oculta"/>
      <sheetName val="Costos Marginales"/>
      <sheetName val="aux_areas"/>
      <sheetName val="aux_regiones"/>
      <sheetName val="aux_obras"/>
      <sheetName val="aux_tensiones"/>
      <sheetName val="aux_tensiones_copar"/>
      <sheetName val="aux_zonas"/>
      <sheetName val="aux_calibre"/>
      <sheetName val="aux_cve_cal"/>
      <sheetName val="aux_cond"/>
      <sheetName val="aux_mvar"/>
      <sheetName val="aux_tipo_trans"/>
      <sheetName val="aux_fases"/>
      <sheetName val="aux_ctos"/>
      <sheetName val="cons_copar_al"/>
      <sheetName val="cons_copar_bc"/>
      <sheetName val="cons_copar_co"/>
      <sheetName val="cons_copar_lt"/>
      <sheetName val="cons_copar_tpo_ctr"/>
      <sheetName val="cons_pem_prop"/>
      <sheetName val="datos_copar"/>
    </sheetNames>
    <sheetDataSet>
      <sheetData sheetId="0"/>
      <sheetData sheetId="1"/>
      <sheetData sheetId="2"/>
      <sheetData sheetId="3"/>
      <sheetData sheetId="4"/>
      <sheetData sheetId="5" refreshError="1">
        <row r="2">
          <cell r="B2" t="str">
            <v>I0F CAÑADA MVAR CEV</v>
          </cell>
        </row>
        <row r="5">
          <cell r="B5" t="str">
            <v>BAJIO</v>
          </cell>
        </row>
        <row r="7">
          <cell r="B7">
            <v>38961</v>
          </cell>
        </row>
        <row r="8">
          <cell r="B8">
            <v>0</v>
          </cell>
        </row>
      </sheetData>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Datos Base"/>
      <sheetName val="Evaluación financiera"/>
      <sheetName val="Hoja1"/>
      <sheetName val="beneficios"/>
      <sheetName val="Programa de Eventos"/>
      <sheetName val="Programa detallado"/>
      <sheetName val="Programa de inv"/>
      <sheetName val="Cuadro III"/>
      <sheetName val="Cuadro 4"/>
      <sheetName val="Gráfica económica"/>
      <sheetName val="Flujo Neto"/>
      <sheetName val="amortización"/>
      <sheetName val="evaluación económica"/>
      <sheetName val="sensibilidad financiera"/>
      <sheetName val="sensibilidad económica"/>
      <sheetName val="datos UIDEP"/>
      <sheetName val="Formato"/>
      <sheetName val="Instructivo"/>
      <sheetName val="Tuxpan act"/>
      <sheetName val="TRI"/>
      <sheetName val="Opciones"/>
      <sheetName val="Base de Datos"/>
    </sheetNames>
    <sheetDataSet>
      <sheetData sheetId="0" refreshError="1"/>
      <sheetData sheetId="1" refreshError="1">
        <row r="10">
          <cell r="E10">
            <v>2003</v>
          </cell>
        </row>
        <row r="12">
          <cell r="E12">
            <v>0.12</v>
          </cell>
        </row>
        <row r="22">
          <cell r="F22">
            <v>0.74939999999999996</v>
          </cell>
          <cell r="H22">
            <v>0.71719999999999995</v>
          </cell>
        </row>
        <row r="23">
          <cell r="H23">
            <v>0.773725</v>
          </cell>
        </row>
        <row r="34">
          <cell r="E34">
            <v>2.5000000000000001E-3</v>
          </cell>
        </row>
        <row r="47">
          <cell r="E47">
            <v>37925</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base"/>
      <sheetName val="Sheet1"/>
      <sheetName val="programa de eventos"/>
      <sheetName val="Programa detallado"/>
      <sheetName val="Programa de inv"/>
      <sheetName val="evaluación financiera"/>
      <sheetName val="Cuadro III"/>
      <sheetName val="79 RM Fco Pérez R U3"/>
      <sheetName val="79 RM Fco Pérez R U4"/>
      <sheetName val="Inversión Directa USD corr"/>
      <sheetName val="Inversión Directa Pesos corr"/>
      <sheetName val="Flujo Neto"/>
      <sheetName val="evaluación económica"/>
      <sheetName val="FPRU3y4"/>
      <sheetName val="Cuadro 4"/>
      <sheetName val="Gráfica económica"/>
      <sheetName val="amortización"/>
      <sheetName val="sensibilidad financiera"/>
      <sheetName val="sensibilidad económica"/>
      <sheetName val="datos UIDEP"/>
      <sheetName val="Formato"/>
      <sheetName val="Instructivo"/>
      <sheetName val="TRI"/>
      <sheetName val="Opciones"/>
      <sheetName val="Base de Datos"/>
    </sheetNames>
    <sheetDataSet>
      <sheetData sheetId="0">
        <row r="33">
          <cell r="H33">
            <v>8.9999999999999993E-3</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06"/>
  <sheetViews>
    <sheetView showGridLines="0" tabSelected="1" topLeftCell="C1" zoomScale="90" zoomScaleNormal="90" workbookViewId="0">
      <selection activeCell="U16" sqref="U16"/>
    </sheetView>
  </sheetViews>
  <sheetFormatPr baseColWidth="10" defaultRowHeight="15" x14ac:dyDescent="0.25"/>
  <cols>
    <col min="1" max="1" width="6.28515625" hidden="1" customWidth="1"/>
    <col min="2" max="2" width="5" hidden="1" customWidth="1"/>
    <col min="3" max="3" width="6.5703125" style="18" customWidth="1"/>
    <col min="4" max="4" width="56.5703125" customWidth="1"/>
    <col min="5" max="5" width="24.5703125" style="13" customWidth="1"/>
    <col min="6" max="6" width="11.28515625" customWidth="1"/>
    <col min="7" max="7" width="12.7109375" customWidth="1"/>
    <col min="8" max="8" width="13.140625" customWidth="1"/>
    <col min="9" max="9" width="12.140625" customWidth="1"/>
    <col min="10" max="10" width="11.7109375" customWidth="1"/>
    <col min="11" max="11" width="8.28515625" customWidth="1"/>
    <col min="12" max="12" width="3.7109375" customWidth="1"/>
    <col min="13" max="13" width="11.42578125" customWidth="1"/>
    <col min="14" max="14" width="9.140625" customWidth="1"/>
    <col min="15" max="15" width="10.85546875" customWidth="1"/>
    <col min="16" max="16" width="11.7109375" customWidth="1"/>
    <col min="17" max="17" width="11.42578125" customWidth="1"/>
    <col min="18" max="18" width="9.5703125" style="2" customWidth="1"/>
    <col min="19" max="19" width="8.28515625" customWidth="1"/>
  </cols>
  <sheetData>
    <row r="1" spans="1:18" s="1" customFormat="1" ht="58.5" customHeight="1" x14ac:dyDescent="0.2">
      <c r="A1" s="403" t="s">
        <v>899</v>
      </c>
      <c r="B1" s="403"/>
      <c r="C1" s="403"/>
      <c r="D1" s="403"/>
      <c r="E1" s="114" t="s">
        <v>901</v>
      </c>
      <c r="F1" s="115"/>
    </row>
    <row r="2" spans="1:18" s="1" customFormat="1" ht="36" customHeight="1" thickBot="1" x14ac:dyDescent="0.45">
      <c r="A2" s="404" t="s">
        <v>900</v>
      </c>
      <c r="B2" s="404"/>
      <c r="C2" s="404"/>
      <c r="D2" s="404"/>
      <c r="E2" s="404"/>
      <c r="F2" s="404"/>
      <c r="G2" s="404"/>
      <c r="H2" s="404"/>
      <c r="I2" s="404"/>
      <c r="J2" s="404"/>
      <c r="K2" s="404"/>
      <c r="N2" s="116"/>
      <c r="O2" s="116"/>
    </row>
    <row r="3" spans="1:18" ht="6" customHeight="1" x14ac:dyDescent="0.4">
      <c r="A3" s="405"/>
      <c r="B3" s="405"/>
      <c r="C3" s="405"/>
      <c r="D3" s="405"/>
      <c r="E3" s="405"/>
      <c r="F3" s="405"/>
      <c r="G3" s="405"/>
      <c r="H3" s="405"/>
      <c r="I3" s="405"/>
      <c r="J3" s="405"/>
      <c r="K3" s="405"/>
      <c r="L3" s="117"/>
      <c r="M3" s="405"/>
      <c r="N3" s="406"/>
      <c r="O3" s="406"/>
      <c r="P3" s="122"/>
      <c r="R3"/>
    </row>
    <row r="4" spans="1:18" ht="20.25" x14ac:dyDescent="0.35">
      <c r="A4" s="1"/>
      <c r="B4" s="1"/>
      <c r="C4" s="123" t="s">
        <v>902</v>
      </c>
      <c r="D4" s="125"/>
      <c r="E4" s="125"/>
      <c r="F4" s="125"/>
      <c r="G4" s="125"/>
      <c r="H4" s="125"/>
      <c r="I4" s="125"/>
      <c r="J4" s="125"/>
      <c r="K4" s="125"/>
      <c r="L4" s="125"/>
      <c r="M4" s="125"/>
      <c r="N4" s="127"/>
      <c r="O4" s="127"/>
      <c r="P4" s="128"/>
    </row>
    <row r="5" spans="1:18" ht="18.75" x14ac:dyDescent="0.35">
      <c r="A5" s="3"/>
      <c r="B5" s="3"/>
      <c r="C5" s="123" t="s">
        <v>0</v>
      </c>
      <c r="D5" s="124"/>
      <c r="E5" s="124"/>
      <c r="F5" s="124"/>
      <c r="G5" s="124"/>
      <c r="H5" s="124"/>
      <c r="I5" s="124"/>
      <c r="J5" s="124"/>
      <c r="K5" s="124"/>
      <c r="L5" s="124"/>
      <c r="M5" s="124"/>
      <c r="N5" s="129"/>
      <c r="O5" s="129"/>
      <c r="P5" s="130"/>
    </row>
    <row r="6" spans="1:18" ht="18.75" x14ac:dyDescent="0.35">
      <c r="A6" s="3"/>
      <c r="B6" s="3"/>
      <c r="C6" s="123" t="s">
        <v>1</v>
      </c>
      <c r="D6" s="125"/>
      <c r="E6" s="125"/>
      <c r="F6" s="125"/>
      <c r="G6" s="125"/>
      <c r="H6" s="125"/>
      <c r="I6" s="125"/>
      <c r="J6" s="125"/>
      <c r="K6" s="125"/>
      <c r="L6" s="125"/>
      <c r="M6" s="125"/>
      <c r="N6" s="130"/>
      <c r="O6" s="130"/>
      <c r="P6" s="130"/>
    </row>
    <row r="7" spans="1:18" s="3" customFormat="1" ht="18.75" x14ac:dyDescent="0.35">
      <c r="C7" s="123" t="s">
        <v>898</v>
      </c>
      <c r="D7" s="126"/>
      <c r="E7" s="126"/>
      <c r="F7" s="126"/>
      <c r="G7" s="126"/>
      <c r="H7" s="126"/>
      <c r="I7" s="126"/>
      <c r="J7" s="126"/>
      <c r="K7" s="126"/>
      <c r="L7" s="126"/>
      <c r="M7" s="126"/>
      <c r="N7" s="129"/>
      <c r="O7" s="129"/>
      <c r="P7" s="130"/>
      <c r="R7" s="4"/>
    </row>
    <row r="8" spans="1:18" ht="18.75" x14ac:dyDescent="0.35">
      <c r="A8" s="3"/>
      <c r="B8" s="3"/>
      <c r="C8" s="123" t="s">
        <v>894</v>
      </c>
      <c r="D8" s="125"/>
      <c r="E8" s="125"/>
      <c r="F8" s="125"/>
      <c r="G8" s="125"/>
      <c r="H8" s="125"/>
      <c r="I8" s="125"/>
      <c r="J8" s="125"/>
      <c r="K8" s="125"/>
      <c r="L8" s="125"/>
      <c r="M8" s="125"/>
      <c r="N8" s="130"/>
      <c r="O8" s="130"/>
      <c r="P8" s="130"/>
      <c r="Q8" s="27">
        <v>19.414300000000001</v>
      </c>
    </row>
    <row r="9" spans="1:18" ht="15" customHeight="1" x14ac:dyDescent="0.25">
      <c r="A9" s="1"/>
      <c r="B9" s="1"/>
      <c r="C9" s="412" t="s">
        <v>2</v>
      </c>
      <c r="D9" s="413" t="s">
        <v>3</v>
      </c>
      <c r="E9" s="414" t="s">
        <v>4</v>
      </c>
      <c r="F9" s="415" t="s">
        <v>903</v>
      </c>
      <c r="G9" s="416" t="s">
        <v>6</v>
      </c>
      <c r="H9" s="416"/>
      <c r="I9" s="416"/>
      <c r="J9" s="416"/>
      <c r="K9" s="416"/>
      <c r="L9" s="131"/>
      <c r="M9" s="411" t="s">
        <v>7</v>
      </c>
      <c r="N9" s="411"/>
      <c r="O9" s="411"/>
      <c r="P9" s="411"/>
    </row>
    <row r="10" spans="1:18" ht="22.5" customHeight="1" x14ac:dyDescent="0.25">
      <c r="A10" s="5"/>
      <c r="B10" s="5"/>
      <c r="C10" s="412"/>
      <c r="D10" s="413"/>
      <c r="E10" s="414"/>
      <c r="F10" s="415"/>
      <c r="G10" s="415" t="s">
        <v>904</v>
      </c>
      <c r="H10" s="410">
        <v>2022</v>
      </c>
      <c r="I10" s="410"/>
      <c r="J10" s="410"/>
      <c r="K10" s="410"/>
      <c r="L10" s="131"/>
      <c r="M10" s="415" t="s">
        <v>5</v>
      </c>
      <c r="N10" s="411">
        <v>2022</v>
      </c>
      <c r="O10" s="411"/>
      <c r="P10" s="411"/>
    </row>
    <row r="11" spans="1:18" ht="27" x14ac:dyDescent="0.25">
      <c r="A11" s="6"/>
      <c r="B11" s="6"/>
      <c r="C11" s="412"/>
      <c r="D11" s="413"/>
      <c r="E11" s="414"/>
      <c r="F11" s="415"/>
      <c r="G11" s="415"/>
      <c r="H11" s="132" t="s">
        <v>905</v>
      </c>
      <c r="I11" s="133" t="s">
        <v>906</v>
      </c>
      <c r="J11" s="132" t="s">
        <v>9</v>
      </c>
      <c r="K11" s="132" t="s">
        <v>10</v>
      </c>
      <c r="L11" s="132"/>
      <c r="M11" s="415"/>
      <c r="N11" s="134" t="s">
        <v>11</v>
      </c>
      <c r="O11" s="132" t="s">
        <v>8</v>
      </c>
      <c r="P11" s="132" t="s">
        <v>9</v>
      </c>
    </row>
    <row r="12" spans="1:18" ht="15.75" thickBot="1" x14ac:dyDescent="0.3">
      <c r="A12" s="5"/>
      <c r="B12" s="5"/>
      <c r="C12" s="135"/>
      <c r="D12" s="136"/>
      <c r="E12" s="137" t="s">
        <v>12</v>
      </c>
      <c r="F12" s="136" t="s">
        <v>13</v>
      </c>
      <c r="G12" s="136" t="s">
        <v>14</v>
      </c>
      <c r="H12" s="136" t="s">
        <v>15</v>
      </c>
      <c r="I12" s="138" t="s">
        <v>16</v>
      </c>
      <c r="J12" s="136" t="s">
        <v>17</v>
      </c>
      <c r="K12" s="139" t="s">
        <v>18</v>
      </c>
      <c r="L12" s="136"/>
      <c r="M12" s="136" t="s">
        <v>19</v>
      </c>
      <c r="N12" s="136" t="s">
        <v>20</v>
      </c>
      <c r="O12" s="136" t="s">
        <v>21</v>
      </c>
      <c r="P12" s="136" t="s">
        <v>22</v>
      </c>
    </row>
    <row r="13" spans="1:18" s="5" customFormat="1" ht="6" customHeight="1" thickBot="1" x14ac:dyDescent="0.35">
      <c r="C13" s="118"/>
      <c r="D13" s="119"/>
      <c r="E13" s="118"/>
      <c r="F13" s="119"/>
      <c r="G13" s="119"/>
      <c r="H13" s="119"/>
      <c r="I13" s="118"/>
      <c r="J13" s="119"/>
      <c r="K13" s="120"/>
      <c r="L13" s="120"/>
      <c r="M13" s="119"/>
      <c r="N13" s="119"/>
      <c r="O13" s="119"/>
      <c r="P13" s="119"/>
      <c r="Q13" s="121"/>
    </row>
    <row r="14" spans="1:18" x14ac:dyDescent="0.25">
      <c r="A14" s="1"/>
      <c r="B14" s="8"/>
      <c r="C14" s="152"/>
      <c r="D14" s="153" t="s">
        <v>23</v>
      </c>
      <c r="E14" s="153"/>
      <c r="F14" s="154">
        <f>+F16+F79</f>
        <v>333270.51044434693</v>
      </c>
      <c r="G14" s="154">
        <f>+G16+G79</f>
        <v>97598.076892299156</v>
      </c>
      <c r="H14" s="154">
        <f>+H16+H79</f>
        <v>31535.831276942503</v>
      </c>
      <c r="I14" s="154">
        <f>+I16+I79</f>
        <v>758.94237566308993</v>
      </c>
      <c r="J14" s="154">
        <f>+J16+J79</f>
        <v>98357.019267962241</v>
      </c>
      <c r="K14" s="154">
        <f>ROUND((J14/F14)*100,1)</f>
        <v>29.5</v>
      </c>
      <c r="L14" s="154"/>
      <c r="M14" s="154"/>
      <c r="N14" s="154"/>
      <c r="O14" s="154"/>
      <c r="P14" s="155"/>
    </row>
    <row r="15" spans="1:18" x14ac:dyDescent="0.25">
      <c r="A15" s="1"/>
      <c r="B15" s="8"/>
      <c r="C15" s="152"/>
      <c r="D15" s="156" t="s">
        <v>24</v>
      </c>
      <c r="E15" s="153"/>
      <c r="F15" s="154">
        <f>+F17+F20+F23+F25+F29+F34+F42+F49+F52+F61+F67+F69+F81+F83</f>
        <v>308483.51793224597</v>
      </c>
      <c r="G15" s="154">
        <f>+G17+G20+G23+G25+G29+G34+G42+G49+G52+G61+G67+G69+G81+G83</f>
        <v>97598.07689229917</v>
      </c>
      <c r="H15" s="154">
        <f>+H17+H20+H23+H25+H29+H34+H42+H49+H52+H61+H67+H69+H81+H83</f>
        <v>26309.660603573702</v>
      </c>
      <c r="I15" s="154">
        <f>+I17+I20+I23+I25+I29+I34+I42+I49+I52+I61+I67+I69+I81+I83</f>
        <v>758.94237566308993</v>
      </c>
      <c r="J15" s="154">
        <f>+J17+J20+J23+J25+J29+J34+J42+J49+J52+J61+J67+J69+J81+J83</f>
        <v>98357.019267962256</v>
      </c>
      <c r="K15" s="154">
        <f>ROUND((J15/F15)*100,1)</f>
        <v>31.9</v>
      </c>
      <c r="L15" s="154"/>
      <c r="M15" s="154"/>
      <c r="N15" s="154"/>
      <c r="O15" s="154"/>
      <c r="P15" s="155"/>
    </row>
    <row r="16" spans="1:18" x14ac:dyDescent="0.25">
      <c r="A16" s="1"/>
      <c r="B16" s="8"/>
      <c r="C16" s="152"/>
      <c r="D16" s="157" t="s">
        <v>25</v>
      </c>
      <c r="E16" s="153"/>
      <c r="F16" s="154">
        <f>+F17+F20+F23+F25+F29+F34+F42+F49+F52+F61+F67+F69+F74</f>
        <v>278443.03616739053</v>
      </c>
      <c r="G16" s="154">
        <f>+G17+G20+G23+G25+G29+G34+G42+G49+G52+G61+G67+G69+G74</f>
        <v>87279.822466427358</v>
      </c>
      <c r="H16" s="154">
        <f>+H17+H20+H23+H25+H29+H34+H42+H49+H52+H61+H67+H69+H74</f>
        <v>16955.6919769425</v>
      </c>
      <c r="I16" s="154">
        <f>+I17+I20+I23+I25+I29+I34+I42+I49+I52+I61+I67+I69+I74</f>
        <v>758.94237566308993</v>
      </c>
      <c r="J16" s="154">
        <f>+J17+J20+J23+J25+J29+J34+J42+J49+J52+J61+J67+J69+J74</f>
        <v>88038.764842090444</v>
      </c>
      <c r="K16" s="154">
        <f>ROUND((J16/F16)*100,1)</f>
        <v>31.6</v>
      </c>
      <c r="L16" s="154"/>
      <c r="M16" s="154"/>
      <c r="N16" s="154"/>
      <c r="O16" s="154"/>
      <c r="P16" s="155"/>
    </row>
    <row r="17" spans="1:20" s="13" customFormat="1" ht="12.75" customHeight="1" x14ac:dyDescent="0.25">
      <c r="A17" s="9">
        <v>1</v>
      </c>
      <c r="B17"/>
      <c r="C17" s="158"/>
      <c r="D17" s="157" t="s">
        <v>26</v>
      </c>
      <c r="E17" s="159"/>
      <c r="F17" s="154">
        <f>SUBTOTAL(9,F18:F19)</f>
        <v>15829.240529474802</v>
      </c>
      <c r="G17" s="154">
        <f>SUBTOTAL(9,G18:G19)</f>
        <v>13132.478347879825</v>
      </c>
      <c r="H17" s="154">
        <f>SUBTOTAL(9,H18:H19)</f>
        <v>93.188640000000007</v>
      </c>
      <c r="I17" s="154">
        <f>SUBTOTAL(9,I18:I19)</f>
        <v>0</v>
      </c>
      <c r="J17" s="154">
        <f>SUBTOTAL(9,J18:J19)</f>
        <v>13132.478347879825</v>
      </c>
      <c r="K17" s="154">
        <f t="shared" ref="K17:K76" si="0">ROUND((J17/F17)*100,1)</f>
        <v>83</v>
      </c>
      <c r="L17" s="154"/>
      <c r="M17" s="155"/>
      <c r="N17" s="160"/>
      <c r="O17" s="155"/>
      <c r="P17" s="155"/>
      <c r="R17" s="20"/>
    </row>
    <row r="18" spans="1:20" x14ac:dyDescent="0.25">
      <c r="A18" s="9">
        <v>2</v>
      </c>
      <c r="B18" s="8">
        <v>2006</v>
      </c>
      <c r="C18" s="158">
        <v>171</v>
      </c>
      <c r="D18" s="161" t="s">
        <v>907</v>
      </c>
      <c r="E18" s="159" t="s">
        <v>27</v>
      </c>
      <c r="F18" s="155">
        <v>11085.586811044401</v>
      </c>
      <c r="G18" s="155">
        <v>9118.4779786627514</v>
      </c>
      <c r="H18" s="155">
        <v>0</v>
      </c>
      <c r="I18" s="155">
        <v>0</v>
      </c>
      <c r="J18" s="155">
        <f>G18+I18</f>
        <v>9118.4779786627514</v>
      </c>
      <c r="K18" s="155">
        <f t="shared" si="0"/>
        <v>82.3</v>
      </c>
      <c r="L18" s="154"/>
      <c r="M18" s="155">
        <v>99.87299999999999</v>
      </c>
      <c r="N18" s="160">
        <v>0</v>
      </c>
      <c r="O18" s="155">
        <v>0</v>
      </c>
      <c r="P18" s="155">
        <f>M18+O18</f>
        <v>99.87299999999999</v>
      </c>
      <c r="Q18" s="26"/>
      <c r="R18" s="17"/>
      <c r="S18" s="11"/>
      <c r="T18" s="12"/>
    </row>
    <row r="19" spans="1:20" ht="12.75" customHeight="1" x14ac:dyDescent="0.25">
      <c r="A19" s="9">
        <v>3</v>
      </c>
      <c r="B19" s="8">
        <v>2006</v>
      </c>
      <c r="C19" s="158">
        <v>188</v>
      </c>
      <c r="D19" s="161" t="s">
        <v>28</v>
      </c>
      <c r="E19" s="159" t="s">
        <v>27</v>
      </c>
      <c r="F19" s="155">
        <v>4743.6537184304007</v>
      </c>
      <c r="G19" s="155">
        <v>4014.000369217074</v>
      </c>
      <c r="H19" s="155">
        <v>93.188640000000007</v>
      </c>
      <c r="I19" s="155">
        <v>0</v>
      </c>
      <c r="J19" s="155">
        <f>G19+I19</f>
        <v>4014.000369217074</v>
      </c>
      <c r="K19" s="155">
        <f t="shared" si="0"/>
        <v>84.6</v>
      </c>
      <c r="L19" s="154"/>
      <c r="M19" s="155">
        <v>99.899999999999991</v>
      </c>
      <c r="N19" s="160">
        <v>1</v>
      </c>
      <c r="O19" s="155">
        <v>0</v>
      </c>
      <c r="P19" s="155">
        <f>M19+O19</f>
        <v>99.899999999999991</v>
      </c>
      <c r="Q19" s="26"/>
      <c r="R19" s="17"/>
      <c r="S19" s="11"/>
      <c r="T19" s="12"/>
    </row>
    <row r="20" spans="1:20" ht="12.75" customHeight="1" x14ac:dyDescent="0.25">
      <c r="A20" s="9">
        <v>4</v>
      </c>
      <c r="C20" s="158"/>
      <c r="D20" s="162" t="s">
        <v>29</v>
      </c>
      <c r="E20" s="159"/>
      <c r="F20" s="154">
        <f>SUBTOTAL(9,F21:F22)</f>
        <v>7262.1518866000006</v>
      </c>
      <c r="G20" s="154">
        <f>SUBTOTAL(9,G21:G22)</f>
        <v>5238.1528687</v>
      </c>
      <c r="H20" s="154">
        <f>SUBTOTAL(9,H21:H22)</f>
        <v>545.52967664820005</v>
      </c>
      <c r="I20" s="154">
        <f>SUBTOTAL(9,I21:I22)</f>
        <v>0</v>
      </c>
      <c r="J20" s="154">
        <f>SUBTOTAL(9,J21:J22)</f>
        <v>5238.1528687</v>
      </c>
      <c r="K20" s="154">
        <f t="shared" si="0"/>
        <v>72.099999999999994</v>
      </c>
      <c r="L20" s="154"/>
      <c r="M20" s="155"/>
      <c r="N20" s="160"/>
      <c r="O20" s="155"/>
      <c r="P20" s="155"/>
      <c r="Q20" s="26"/>
      <c r="S20" s="13"/>
    </row>
    <row r="21" spans="1:20" ht="12.75" customHeight="1" x14ac:dyDescent="0.25">
      <c r="A21" s="9">
        <v>5</v>
      </c>
      <c r="B21" s="8">
        <v>2007</v>
      </c>
      <c r="C21" s="158">
        <v>209</v>
      </c>
      <c r="D21" s="161" t="s">
        <v>30</v>
      </c>
      <c r="E21" s="159" t="s">
        <v>27</v>
      </c>
      <c r="F21" s="155">
        <v>2581.9271713000003</v>
      </c>
      <c r="G21" s="155">
        <v>1213.39375</v>
      </c>
      <c r="H21" s="155">
        <v>158.6023087765</v>
      </c>
      <c r="I21" s="155">
        <v>0</v>
      </c>
      <c r="J21" s="155">
        <f>+G21+I21</f>
        <v>1213.39375</v>
      </c>
      <c r="K21" s="155">
        <f t="shared" si="0"/>
        <v>47</v>
      </c>
      <c r="L21" s="154"/>
      <c r="M21" s="155">
        <v>67.8</v>
      </c>
      <c r="N21" s="160">
        <v>6.14</v>
      </c>
      <c r="O21" s="155">
        <v>0</v>
      </c>
      <c r="P21" s="155">
        <f>+M21+O21</f>
        <v>67.8</v>
      </c>
      <c r="Q21" s="26"/>
      <c r="R21" s="17"/>
      <c r="S21" s="11"/>
      <c r="T21" s="12"/>
    </row>
    <row r="22" spans="1:20" ht="12.75" customHeight="1" x14ac:dyDescent="0.25">
      <c r="A22" s="9">
        <v>6</v>
      </c>
      <c r="B22" s="8">
        <v>2007</v>
      </c>
      <c r="C22" s="158">
        <v>214</v>
      </c>
      <c r="D22" s="161" t="s">
        <v>76</v>
      </c>
      <c r="E22" s="159" t="s">
        <v>27</v>
      </c>
      <c r="F22" s="155">
        <v>4680.2247152999998</v>
      </c>
      <c r="G22" s="155">
        <v>4024.7591187000003</v>
      </c>
      <c r="H22" s="155">
        <v>386.92736787170003</v>
      </c>
      <c r="I22" s="155">
        <v>0</v>
      </c>
      <c r="J22" s="155">
        <f>+G22+I22</f>
        <v>4024.7591187000003</v>
      </c>
      <c r="K22" s="155">
        <f t="shared" si="0"/>
        <v>86</v>
      </c>
      <c r="L22" s="154"/>
      <c r="M22" s="155">
        <v>99.93</v>
      </c>
      <c r="N22" s="160">
        <v>8.27</v>
      </c>
      <c r="O22" s="155">
        <v>0</v>
      </c>
      <c r="P22" s="155">
        <f>+M22+O22</f>
        <v>99.93</v>
      </c>
      <c r="Q22" s="26"/>
      <c r="R22" s="17"/>
      <c r="S22" s="11"/>
      <c r="T22" s="12"/>
    </row>
    <row r="23" spans="1:20" ht="12.75" customHeight="1" x14ac:dyDescent="0.25">
      <c r="A23" s="9">
        <v>7</v>
      </c>
      <c r="C23" s="158"/>
      <c r="D23" s="162" t="s">
        <v>31</v>
      </c>
      <c r="E23" s="159"/>
      <c r="F23" s="154">
        <f>SUBTOTAL(9,F24:F24)</f>
        <v>1812.9142066622001</v>
      </c>
      <c r="G23" s="154">
        <f>SUBTOTAL(9,G24:G24)</f>
        <v>833.91698862500004</v>
      </c>
      <c r="H23" s="163">
        <f>SUBTOTAL(9,H24:H24)</f>
        <v>0</v>
      </c>
      <c r="I23" s="154">
        <f>SUBTOTAL(9,I24:I24)</f>
        <v>0</v>
      </c>
      <c r="J23" s="154">
        <f>SUBTOTAL(9,J24:J24)</f>
        <v>833.91698862500004</v>
      </c>
      <c r="K23" s="154">
        <f t="shared" si="0"/>
        <v>46</v>
      </c>
      <c r="L23" s="154"/>
      <c r="M23" s="155"/>
      <c r="N23" s="160"/>
      <c r="O23" s="155"/>
      <c r="P23" s="155"/>
      <c r="Q23" s="26"/>
      <c r="S23" s="13"/>
    </row>
    <row r="24" spans="1:20" ht="12.75" customHeight="1" x14ac:dyDescent="0.25">
      <c r="A24" s="9">
        <v>8</v>
      </c>
      <c r="B24" s="8">
        <v>2008</v>
      </c>
      <c r="C24" s="158">
        <v>245</v>
      </c>
      <c r="D24" s="161" t="s">
        <v>908</v>
      </c>
      <c r="E24" s="159" t="s">
        <v>27</v>
      </c>
      <c r="F24" s="155">
        <v>1812.9142066622001</v>
      </c>
      <c r="G24" s="155">
        <v>833.91698862500004</v>
      </c>
      <c r="H24" s="155">
        <v>0</v>
      </c>
      <c r="I24" s="155">
        <v>0</v>
      </c>
      <c r="J24" s="155">
        <f>+G24+I24</f>
        <v>833.91698862500004</v>
      </c>
      <c r="K24" s="155">
        <f t="shared" si="0"/>
        <v>46</v>
      </c>
      <c r="L24" s="154"/>
      <c r="M24" s="155">
        <v>96.5</v>
      </c>
      <c r="N24" s="160">
        <v>0</v>
      </c>
      <c r="O24" s="155">
        <v>0</v>
      </c>
      <c r="P24" s="155">
        <f>+M24+O24</f>
        <v>96.5</v>
      </c>
      <c r="Q24" s="26"/>
      <c r="R24" s="17"/>
      <c r="S24" s="11"/>
      <c r="T24" s="12"/>
    </row>
    <row r="25" spans="1:20" s="13" customFormat="1" ht="12.75" customHeight="1" x14ac:dyDescent="0.25">
      <c r="A25" s="9">
        <v>9</v>
      </c>
      <c r="B25"/>
      <c r="C25" s="158"/>
      <c r="D25" s="162" t="s">
        <v>32</v>
      </c>
      <c r="E25" s="159"/>
      <c r="F25" s="154">
        <f>SUBTOTAL(9,F26:F28)</f>
        <v>10348.116201847221</v>
      </c>
      <c r="G25" s="154">
        <f>SUBTOTAL(9,G26:G28)</f>
        <v>3910.0400199999999</v>
      </c>
      <c r="H25" s="154">
        <f>SUBTOTAL(9,H26:H28)</f>
        <v>97.726130781699993</v>
      </c>
      <c r="I25" s="154">
        <f>SUBTOTAL(9,I26:I28)</f>
        <v>0</v>
      </c>
      <c r="J25" s="154">
        <f>SUBTOTAL(9,J26:J28)</f>
        <v>3910.0400199999999</v>
      </c>
      <c r="K25" s="154">
        <f t="shared" si="0"/>
        <v>37.799999999999997</v>
      </c>
      <c r="L25" s="154"/>
      <c r="M25" s="155"/>
      <c r="N25" s="160"/>
      <c r="O25" s="155"/>
      <c r="P25" s="155"/>
      <c r="Q25" s="26"/>
      <c r="R25" s="20"/>
    </row>
    <row r="26" spans="1:20" s="13" customFormat="1" ht="12.75" customHeight="1" x14ac:dyDescent="0.25">
      <c r="A26" s="9">
        <v>10</v>
      </c>
      <c r="B26" s="8">
        <v>2009</v>
      </c>
      <c r="C26" s="158">
        <v>249</v>
      </c>
      <c r="D26" s="161" t="s">
        <v>33</v>
      </c>
      <c r="E26" s="159" t="s">
        <v>27</v>
      </c>
      <c r="F26" s="155">
        <v>1114.1703500472186</v>
      </c>
      <c r="G26" s="155">
        <v>869.76063999999997</v>
      </c>
      <c r="H26" s="155">
        <v>37.745903317600003</v>
      </c>
      <c r="I26" s="155">
        <v>0</v>
      </c>
      <c r="J26" s="155">
        <f>G26+I26</f>
        <v>869.76063999999997</v>
      </c>
      <c r="K26" s="155">
        <f t="shared" si="0"/>
        <v>78.099999999999994</v>
      </c>
      <c r="L26" s="154"/>
      <c r="M26" s="155">
        <v>100</v>
      </c>
      <c r="N26" s="160">
        <v>1</v>
      </c>
      <c r="O26" s="155">
        <v>0</v>
      </c>
      <c r="P26" s="155">
        <f>M26+O26</f>
        <v>100</v>
      </c>
      <c r="Q26" s="26"/>
      <c r="R26" s="21"/>
      <c r="S26" s="11"/>
      <c r="T26" s="11"/>
    </row>
    <row r="27" spans="1:20" ht="12.75" customHeight="1" x14ac:dyDescent="0.25">
      <c r="A27" s="16">
        <v>11</v>
      </c>
      <c r="B27" s="19">
        <v>2009</v>
      </c>
      <c r="C27" s="158">
        <v>257</v>
      </c>
      <c r="D27" s="161" t="s">
        <v>77</v>
      </c>
      <c r="E27" s="159" t="s">
        <v>44</v>
      </c>
      <c r="F27" s="155">
        <v>873.06107099999997</v>
      </c>
      <c r="G27" s="155">
        <v>0</v>
      </c>
      <c r="H27" s="155">
        <v>59.980208049799998</v>
      </c>
      <c r="I27" s="155">
        <v>0</v>
      </c>
      <c r="J27" s="155">
        <f>G27+I27</f>
        <v>0</v>
      </c>
      <c r="K27" s="155">
        <f t="shared" si="0"/>
        <v>0</v>
      </c>
      <c r="L27" s="154"/>
      <c r="M27" s="155">
        <v>0</v>
      </c>
      <c r="N27" s="160">
        <v>70.03</v>
      </c>
      <c r="O27" s="155">
        <v>0</v>
      </c>
      <c r="P27" s="155">
        <f>M27+O27</f>
        <v>0</v>
      </c>
      <c r="Q27" s="26"/>
      <c r="R27" s="17"/>
      <c r="S27" s="11"/>
      <c r="T27" s="12"/>
    </row>
    <row r="28" spans="1:20" ht="12.75" customHeight="1" x14ac:dyDescent="0.25">
      <c r="A28" s="16">
        <v>12</v>
      </c>
      <c r="B28" s="19">
        <v>2009</v>
      </c>
      <c r="C28" s="158">
        <v>258</v>
      </c>
      <c r="D28" s="161" t="s">
        <v>78</v>
      </c>
      <c r="E28" s="159" t="s">
        <v>38</v>
      </c>
      <c r="F28" s="155">
        <v>8360.884780800001</v>
      </c>
      <c r="G28" s="155">
        <v>3040.2793799999999</v>
      </c>
      <c r="H28" s="155">
        <v>1.9414300000000001E-5</v>
      </c>
      <c r="I28" s="155">
        <v>0</v>
      </c>
      <c r="J28" s="155">
        <f>G28+I28</f>
        <v>3040.2793799999999</v>
      </c>
      <c r="K28" s="155">
        <f t="shared" si="0"/>
        <v>36.4</v>
      </c>
      <c r="L28" s="154"/>
      <c r="M28" s="155">
        <v>41.209600000000002</v>
      </c>
      <c r="N28" s="160">
        <v>1</v>
      </c>
      <c r="O28" s="155">
        <v>0</v>
      </c>
      <c r="P28" s="155">
        <f>M28+O28</f>
        <v>41.209600000000002</v>
      </c>
      <c r="Q28" s="26"/>
      <c r="R28" s="17"/>
      <c r="S28" s="11"/>
      <c r="T28" s="12"/>
    </row>
    <row r="29" spans="1:20" s="13" customFormat="1" ht="12.75" customHeight="1" x14ac:dyDescent="0.25">
      <c r="A29" s="9">
        <v>15</v>
      </c>
      <c r="B29"/>
      <c r="C29" s="158"/>
      <c r="D29" s="162" t="s">
        <v>34</v>
      </c>
      <c r="E29" s="159"/>
      <c r="F29" s="154">
        <f>SUBTOTAL(9,F30:F33)</f>
        <v>22205.080269924201</v>
      </c>
      <c r="G29" s="154">
        <f>SUBTOTAL(9,G30:G33)</f>
        <v>16346.525037040863</v>
      </c>
      <c r="H29" s="163">
        <f>SUBTOTAL(9,H30:H33)</f>
        <v>81.321687953600005</v>
      </c>
      <c r="I29" s="154">
        <f>SUBTOTAL(9,I30:I33)</f>
        <v>7.0317156879886831</v>
      </c>
      <c r="J29" s="154">
        <f>SUBTOTAL(9,J30:J33)</f>
        <v>16353.556752728851</v>
      </c>
      <c r="K29" s="154">
        <f t="shared" si="0"/>
        <v>73.599999999999994</v>
      </c>
      <c r="L29" s="154"/>
      <c r="M29" s="155"/>
      <c r="N29" s="160"/>
      <c r="O29" s="155"/>
      <c r="P29" s="155"/>
      <c r="Q29" s="26"/>
      <c r="R29" s="20"/>
      <c r="S29" s="14"/>
    </row>
    <row r="30" spans="1:20" s="13" customFormat="1" ht="12.75" customHeight="1" x14ac:dyDescent="0.25">
      <c r="A30" s="9">
        <v>16</v>
      </c>
      <c r="B30" s="8">
        <v>2011</v>
      </c>
      <c r="C30" s="158">
        <v>264</v>
      </c>
      <c r="D30" s="161" t="s">
        <v>35</v>
      </c>
      <c r="E30" s="159" t="s">
        <v>27</v>
      </c>
      <c r="F30" s="155">
        <v>14168.654842301199</v>
      </c>
      <c r="G30" s="155">
        <v>11738.023656985697</v>
      </c>
      <c r="H30" s="155">
        <v>19.414300000000001</v>
      </c>
      <c r="I30" s="155">
        <v>0</v>
      </c>
      <c r="J30" s="155">
        <f>G30+I30</f>
        <v>11738.023656985697</v>
      </c>
      <c r="K30" s="155">
        <f t="shared" si="0"/>
        <v>82.8</v>
      </c>
      <c r="L30" s="154"/>
      <c r="M30" s="155">
        <v>99.88</v>
      </c>
      <c r="N30" s="160">
        <v>0.1</v>
      </c>
      <c r="O30" s="155">
        <v>0</v>
      </c>
      <c r="P30" s="155">
        <f>M30+O30</f>
        <v>99.88</v>
      </c>
      <c r="Q30" s="26"/>
      <c r="R30" s="21"/>
      <c r="S30" s="11"/>
      <c r="T30" s="11"/>
    </row>
    <row r="31" spans="1:20" s="13" customFormat="1" ht="12.75" customHeight="1" x14ac:dyDescent="0.25">
      <c r="A31" s="9">
        <v>17</v>
      </c>
      <c r="B31" s="8">
        <v>2011</v>
      </c>
      <c r="C31" s="158">
        <v>266</v>
      </c>
      <c r="D31" s="161" t="s">
        <v>36</v>
      </c>
      <c r="E31" s="159" t="s">
        <v>27</v>
      </c>
      <c r="F31" s="155">
        <v>3451.3965968000002</v>
      </c>
      <c r="G31" s="155">
        <v>1639.5250814410629</v>
      </c>
      <c r="H31" s="155">
        <v>42.493087953600003</v>
      </c>
      <c r="I31" s="155">
        <v>0</v>
      </c>
      <c r="J31" s="155">
        <f>G31+I31</f>
        <v>1639.5250814410629</v>
      </c>
      <c r="K31" s="155">
        <f t="shared" si="0"/>
        <v>47.5</v>
      </c>
      <c r="L31" s="154"/>
      <c r="M31" s="155">
        <v>92.59</v>
      </c>
      <c r="N31" s="160">
        <v>2.4</v>
      </c>
      <c r="O31" s="155">
        <v>0</v>
      </c>
      <c r="P31" s="155">
        <f>M31+O31</f>
        <v>92.59</v>
      </c>
      <c r="Q31" s="26"/>
      <c r="R31" s="21"/>
      <c r="S31" s="11"/>
      <c r="T31" s="11"/>
    </row>
    <row r="32" spans="1:20" ht="12.75" customHeight="1" x14ac:dyDescent="0.25">
      <c r="A32" s="16">
        <v>18</v>
      </c>
      <c r="B32" s="19">
        <v>2011</v>
      </c>
      <c r="C32" s="158">
        <v>274</v>
      </c>
      <c r="D32" s="161" t="s">
        <v>909</v>
      </c>
      <c r="E32" s="159" t="s">
        <v>27</v>
      </c>
      <c r="F32" s="155">
        <v>4184.4295051910003</v>
      </c>
      <c r="G32" s="155">
        <v>2594.7471522318647</v>
      </c>
      <c r="H32" s="155">
        <v>0</v>
      </c>
      <c r="I32" s="155">
        <v>0</v>
      </c>
      <c r="J32" s="155">
        <f>G32+I32</f>
        <v>2594.7471522318647</v>
      </c>
      <c r="K32" s="155">
        <f t="shared" si="0"/>
        <v>62</v>
      </c>
      <c r="L32" s="154"/>
      <c r="M32" s="155">
        <v>62.3</v>
      </c>
      <c r="N32" s="160">
        <v>0</v>
      </c>
      <c r="O32" s="155">
        <v>0</v>
      </c>
      <c r="P32" s="155">
        <f>M32+O32</f>
        <v>62.3</v>
      </c>
      <c r="Q32" s="26"/>
      <c r="R32" s="17"/>
      <c r="S32" s="11"/>
      <c r="T32" s="12"/>
    </row>
    <row r="33" spans="1:20" s="13" customFormat="1" ht="12.75" customHeight="1" x14ac:dyDescent="0.25">
      <c r="A33" s="9">
        <v>19</v>
      </c>
      <c r="B33" s="8">
        <v>2011</v>
      </c>
      <c r="C33" s="158">
        <v>268</v>
      </c>
      <c r="D33" s="161" t="s">
        <v>37</v>
      </c>
      <c r="E33" s="159" t="s">
        <v>38</v>
      </c>
      <c r="F33" s="155">
        <v>400.59932563199999</v>
      </c>
      <c r="G33" s="155">
        <v>374.22914638223881</v>
      </c>
      <c r="H33" s="155">
        <v>19.414300000000001</v>
      </c>
      <c r="I33" s="155">
        <v>7.0317156879886831</v>
      </c>
      <c r="J33" s="155">
        <f>G33+I33</f>
        <v>381.26086207022752</v>
      </c>
      <c r="K33" s="155">
        <f t="shared" si="0"/>
        <v>95.2</v>
      </c>
      <c r="L33" s="154"/>
      <c r="M33" s="155">
        <v>93.599000000000004</v>
      </c>
      <c r="N33" s="160">
        <v>5</v>
      </c>
      <c r="O33" s="155">
        <v>1.6949999999999932</v>
      </c>
      <c r="P33" s="155">
        <f>M33+O33</f>
        <v>95.293999999999997</v>
      </c>
      <c r="Q33" s="26"/>
      <c r="R33" s="21"/>
      <c r="S33" s="11"/>
      <c r="T33" s="11"/>
    </row>
    <row r="34" spans="1:20" ht="12.75" customHeight="1" x14ac:dyDescent="0.25">
      <c r="A34" s="9">
        <v>20</v>
      </c>
      <c r="C34" s="164"/>
      <c r="D34" s="162" t="s">
        <v>39</v>
      </c>
      <c r="E34" s="165"/>
      <c r="F34" s="154">
        <f>SUBTOTAL(9,F35:F41)</f>
        <v>20278.352195601619</v>
      </c>
      <c r="G34" s="154">
        <f>SUBTOTAL(9,G35:G41)</f>
        <v>9506.4353254102207</v>
      </c>
      <c r="H34" s="163">
        <f>SUBTOTAL(9,H35:H41)</f>
        <v>1609.5616257569</v>
      </c>
      <c r="I34" s="154">
        <f>SUBTOTAL(9,I35:I41)</f>
        <v>0</v>
      </c>
      <c r="J34" s="154">
        <f>SUBTOTAL(9,J35:J41)</f>
        <v>9506.4353254102207</v>
      </c>
      <c r="K34" s="154">
        <f t="shared" si="0"/>
        <v>46.9</v>
      </c>
      <c r="L34" s="154"/>
      <c r="M34" s="155"/>
      <c r="N34" s="160"/>
      <c r="O34" s="154"/>
      <c r="P34" s="155"/>
      <c r="Q34" s="26"/>
      <c r="S34" s="14"/>
    </row>
    <row r="35" spans="1:20" ht="12.75" customHeight="1" x14ac:dyDescent="0.25">
      <c r="A35" s="16">
        <v>21</v>
      </c>
      <c r="B35" s="19">
        <v>2012</v>
      </c>
      <c r="C35" s="164">
        <v>278</v>
      </c>
      <c r="D35" s="161" t="s">
        <v>40</v>
      </c>
      <c r="E35" s="165" t="s">
        <v>27</v>
      </c>
      <c r="F35" s="155">
        <v>4707.7347784000003</v>
      </c>
      <c r="G35" s="155">
        <v>4154.3689855000002</v>
      </c>
      <c r="H35" s="155">
        <v>38.828600000000002</v>
      </c>
      <c r="I35" s="155">
        <v>0</v>
      </c>
      <c r="J35" s="155">
        <f>+G35+I35</f>
        <v>4154.3689855000002</v>
      </c>
      <c r="K35" s="155">
        <f t="shared" si="0"/>
        <v>88.2</v>
      </c>
      <c r="L35" s="154"/>
      <c r="M35" s="155">
        <v>99.96</v>
      </c>
      <c r="N35" s="160">
        <v>0.1</v>
      </c>
      <c r="O35" s="155">
        <v>4.0000000000006253E-2</v>
      </c>
      <c r="P35" s="155">
        <f>+M35+O35</f>
        <v>100</v>
      </c>
      <c r="Q35" s="26"/>
      <c r="R35" s="17"/>
      <c r="S35" s="11"/>
      <c r="T35" s="12"/>
    </row>
    <row r="36" spans="1:20" ht="12.75" customHeight="1" x14ac:dyDescent="0.25">
      <c r="A36" s="16">
        <v>22</v>
      </c>
      <c r="B36" s="19">
        <v>2012</v>
      </c>
      <c r="C36" s="158">
        <v>280</v>
      </c>
      <c r="D36" s="161" t="s">
        <v>910</v>
      </c>
      <c r="E36" s="165" t="s">
        <v>27</v>
      </c>
      <c r="F36" s="155">
        <v>1972.9976518000001</v>
      </c>
      <c r="G36" s="155">
        <v>456.255649512422</v>
      </c>
      <c r="H36" s="155">
        <v>0</v>
      </c>
      <c r="I36" s="155">
        <v>0</v>
      </c>
      <c r="J36" s="155">
        <f>+G36+I36</f>
        <v>456.255649512422</v>
      </c>
      <c r="K36" s="155">
        <f t="shared" si="0"/>
        <v>23.1</v>
      </c>
      <c r="L36" s="155"/>
      <c r="M36" s="155">
        <v>23.09469129787071</v>
      </c>
      <c r="N36" s="160">
        <v>0</v>
      </c>
      <c r="O36" s="155">
        <v>0</v>
      </c>
      <c r="P36" s="155">
        <f>+M36+O36</f>
        <v>23.09469129787071</v>
      </c>
      <c r="Q36" s="26"/>
      <c r="R36" s="17"/>
      <c r="S36" s="11"/>
      <c r="T36" s="12"/>
    </row>
    <row r="37" spans="1:20" ht="12.75" customHeight="1" x14ac:dyDescent="0.25">
      <c r="A37" s="9">
        <v>23</v>
      </c>
      <c r="B37" s="8">
        <v>2012</v>
      </c>
      <c r="C37" s="158">
        <v>281</v>
      </c>
      <c r="D37" s="161" t="s">
        <v>41</v>
      </c>
      <c r="E37" s="159" t="s">
        <v>27</v>
      </c>
      <c r="F37" s="155">
        <v>1825.8866288384188</v>
      </c>
      <c r="G37" s="155">
        <v>1675.0077993285461</v>
      </c>
      <c r="H37" s="155">
        <v>19.414300000000001</v>
      </c>
      <c r="I37" s="155">
        <v>0</v>
      </c>
      <c r="J37" s="155">
        <f>+G37+I37</f>
        <v>1675.0077993285461</v>
      </c>
      <c r="K37" s="155">
        <f t="shared" si="0"/>
        <v>91.7</v>
      </c>
      <c r="L37" s="154"/>
      <c r="M37" s="155">
        <v>99.899999999999991</v>
      </c>
      <c r="N37" s="160">
        <v>1</v>
      </c>
      <c r="O37" s="155">
        <v>0</v>
      </c>
      <c r="P37" s="155">
        <f>+M37+O37</f>
        <v>99.899999999999991</v>
      </c>
      <c r="Q37" s="26"/>
      <c r="R37" s="17"/>
      <c r="S37" s="11"/>
      <c r="T37" s="12"/>
    </row>
    <row r="38" spans="1:20" ht="12.75" customHeight="1" x14ac:dyDescent="0.25">
      <c r="A38" s="16">
        <v>24</v>
      </c>
      <c r="B38" s="19">
        <v>2012</v>
      </c>
      <c r="C38" s="158">
        <v>282</v>
      </c>
      <c r="D38" s="161" t="s">
        <v>911</v>
      </c>
      <c r="E38" s="159" t="s">
        <v>27</v>
      </c>
      <c r="F38" s="155">
        <v>1164.8579999999999</v>
      </c>
      <c r="G38" s="155">
        <v>229.34351774176</v>
      </c>
      <c r="H38" s="155">
        <v>0</v>
      </c>
      <c r="I38" s="155">
        <v>0</v>
      </c>
      <c r="J38" s="155">
        <f>G38+I38</f>
        <v>229.34351774176</v>
      </c>
      <c r="K38" s="155">
        <f t="shared" si="0"/>
        <v>19.7</v>
      </c>
      <c r="L38" s="155"/>
      <c r="M38" s="155">
        <v>24.711446129394801</v>
      </c>
      <c r="N38" s="160">
        <v>0</v>
      </c>
      <c r="O38" s="155">
        <v>0</v>
      </c>
      <c r="P38" s="155">
        <f>M38+O38</f>
        <v>24.711446129394801</v>
      </c>
      <c r="Q38" s="26"/>
      <c r="R38" s="17"/>
      <c r="S38" s="11"/>
      <c r="T38" s="12"/>
    </row>
    <row r="39" spans="1:20" ht="12.75" customHeight="1" x14ac:dyDescent="0.25">
      <c r="A39" s="9">
        <v>25</v>
      </c>
      <c r="B39" s="8">
        <v>2012</v>
      </c>
      <c r="C39" s="158">
        <v>284</v>
      </c>
      <c r="D39" s="161" t="s">
        <v>912</v>
      </c>
      <c r="E39" s="159" t="s">
        <v>27</v>
      </c>
      <c r="F39" s="155">
        <v>2522.2070372130001</v>
      </c>
      <c r="G39" s="155">
        <v>834.81490000000008</v>
      </c>
      <c r="H39" s="155">
        <v>0</v>
      </c>
      <c r="I39" s="155">
        <v>0</v>
      </c>
      <c r="J39" s="155">
        <f>G39+I39</f>
        <v>834.81490000000008</v>
      </c>
      <c r="K39" s="155">
        <f t="shared" si="0"/>
        <v>33.1</v>
      </c>
      <c r="L39" s="154"/>
      <c r="M39" s="155">
        <v>36.299999999999997</v>
      </c>
      <c r="N39" s="160">
        <v>5</v>
      </c>
      <c r="O39" s="155">
        <v>0</v>
      </c>
      <c r="P39" s="155">
        <f>M39+O39</f>
        <v>36.299999999999997</v>
      </c>
      <c r="Q39" s="26"/>
      <c r="R39" s="17"/>
      <c r="S39" s="11"/>
      <c r="T39" s="12"/>
    </row>
    <row r="40" spans="1:20" ht="12.75" customHeight="1" x14ac:dyDescent="0.25">
      <c r="A40" s="9">
        <v>26</v>
      </c>
      <c r="B40" s="8">
        <v>2012</v>
      </c>
      <c r="C40" s="158">
        <v>289</v>
      </c>
      <c r="D40" s="161" t="s">
        <v>42</v>
      </c>
      <c r="E40" s="159" t="s">
        <v>38</v>
      </c>
      <c r="F40" s="155">
        <v>8038.1902651502005</v>
      </c>
      <c r="G40" s="155">
        <v>2156.6444733274925</v>
      </c>
      <c r="H40" s="155">
        <v>1537.7057874686</v>
      </c>
      <c r="I40" s="155">
        <v>0</v>
      </c>
      <c r="J40" s="155">
        <f>G40+I40</f>
        <v>2156.6444733274925</v>
      </c>
      <c r="K40" s="155">
        <f t="shared" si="0"/>
        <v>26.8</v>
      </c>
      <c r="L40" s="154"/>
      <c r="M40" s="155">
        <v>25.63</v>
      </c>
      <c r="N40" s="160">
        <v>19.13</v>
      </c>
      <c r="O40" s="155">
        <v>0</v>
      </c>
      <c r="P40" s="155">
        <f>M40+O40</f>
        <v>25.63</v>
      </c>
      <c r="Q40" s="26"/>
      <c r="R40" s="17"/>
      <c r="S40" s="11"/>
      <c r="T40" s="12"/>
    </row>
    <row r="41" spans="1:20" ht="12.75" customHeight="1" x14ac:dyDescent="0.25">
      <c r="A41" s="9">
        <v>27</v>
      </c>
      <c r="B41" s="8">
        <v>2012</v>
      </c>
      <c r="C41" s="158">
        <v>290</v>
      </c>
      <c r="D41" s="161" t="s">
        <v>43</v>
      </c>
      <c r="E41" s="159" t="s">
        <v>44</v>
      </c>
      <c r="F41" s="155">
        <v>46.477834200000004</v>
      </c>
      <c r="G41" s="155">
        <v>0</v>
      </c>
      <c r="H41" s="155">
        <v>13.612938288300002</v>
      </c>
      <c r="I41" s="155">
        <v>0</v>
      </c>
      <c r="J41" s="155">
        <f>G41+I41</f>
        <v>0</v>
      </c>
      <c r="K41" s="155">
        <f t="shared" si="0"/>
        <v>0</v>
      </c>
      <c r="L41" s="154"/>
      <c r="M41" s="155">
        <v>0</v>
      </c>
      <c r="N41" s="160">
        <v>41.06</v>
      </c>
      <c r="O41" s="155">
        <v>0</v>
      </c>
      <c r="P41" s="155">
        <f>M41+O41</f>
        <v>0</v>
      </c>
      <c r="Q41" s="26"/>
      <c r="R41" s="17"/>
      <c r="S41" s="11"/>
      <c r="T41" s="12"/>
    </row>
    <row r="42" spans="1:20" ht="12.75" customHeight="1" x14ac:dyDescent="0.25">
      <c r="A42" s="9">
        <v>28</v>
      </c>
      <c r="C42" s="158"/>
      <c r="D42" s="162" t="s">
        <v>45</v>
      </c>
      <c r="E42" s="159"/>
      <c r="F42" s="154">
        <f>SUBTOTAL(9,F43:F48)</f>
        <v>42787.019136374634</v>
      </c>
      <c r="G42" s="154">
        <f>SUBTOTAL(9,G43:G48)</f>
        <v>27490.200550447749</v>
      </c>
      <c r="H42" s="163">
        <f>SUBTOTAL(9,H43:H48)</f>
        <v>716.64005590000011</v>
      </c>
      <c r="I42" s="154">
        <f>SUBTOTAL(9,I43:I48)</f>
        <v>588.58158618628943</v>
      </c>
      <c r="J42" s="154">
        <f>SUBTOTAL(9,J43:J48)</f>
        <v>28078.782136634039</v>
      </c>
      <c r="K42" s="154">
        <f t="shared" si="0"/>
        <v>65.599999999999994</v>
      </c>
      <c r="L42" s="154"/>
      <c r="M42" s="155"/>
      <c r="N42" s="160"/>
      <c r="O42" s="155"/>
      <c r="P42" s="155"/>
      <c r="Q42" s="26"/>
      <c r="S42" s="14"/>
    </row>
    <row r="43" spans="1:20" ht="12.75" customHeight="1" x14ac:dyDescent="0.25">
      <c r="A43" s="9">
        <v>29</v>
      </c>
      <c r="B43" s="8">
        <v>2013</v>
      </c>
      <c r="C43" s="158">
        <v>296</v>
      </c>
      <c r="D43" s="161" t="s">
        <v>46</v>
      </c>
      <c r="E43" s="159" t="s">
        <v>27</v>
      </c>
      <c r="F43" s="155">
        <v>14032.151268200001</v>
      </c>
      <c r="G43" s="155">
        <v>9420.9773758448064</v>
      </c>
      <c r="H43" s="155">
        <v>669.79335000000003</v>
      </c>
      <c r="I43" s="155">
        <v>0</v>
      </c>
      <c r="J43" s="155">
        <f>G43+I43</f>
        <v>9420.9773758448064</v>
      </c>
      <c r="K43" s="155">
        <f t="shared" si="0"/>
        <v>67.099999999999994</v>
      </c>
      <c r="L43" s="154"/>
      <c r="M43" s="155">
        <v>99.899999999999991</v>
      </c>
      <c r="N43" s="160">
        <v>0.5</v>
      </c>
      <c r="O43" s="155">
        <v>0</v>
      </c>
      <c r="P43" s="155">
        <f>M43+O43</f>
        <v>99.899999999999991</v>
      </c>
      <c r="Q43" s="26"/>
      <c r="R43" s="17"/>
      <c r="S43" s="11"/>
      <c r="T43" s="12"/>
    </row>
    <row r="44" spans="1:20" ht="12.75" customHeight="1" x14ac:dyDescent="0.25">
      <c r="A44" s="9">
        <v>30</v>
      </c>
      <c r="B44" s="8">
        <v>2013</v>
      </c>
      <c r="C44" s="158">
        <v>297</v>
      </c>
      <c r="D44" s="161" t="s">
        <v>47</v>
      </c>
      <c r="E44" s="159" t="s">
        <v>27</v>
      </c>
      <c r="F44" s="155">
        <v>2793.121654392015</v>
      </c>
      <c r="G44" s="155">
        <v>1838.2916551108092</v>
      </c>
      <c r="H44" s="155">
        <v>8.0181059000000001</v>
      </c>
      <c r="I44" s="155">
        <v>0</v>
      </c>
      <c r="J44" s="155">
        <f>G44+I44</f>
        <v>1838.2916551108092</v>
      </c>
      <c r="K44" s="155">
        <f t="shared" si="0"/>
        <v>65.8</v>
      </c>
      <c r="L44" s="154"/>
      <c r="M44" s="155">
        <v>99.929999999999978</v>
      </c>
      <c r="N44" s="160">
        <v>1</v>
      </c>
      <c r="O44" s="155">
        <v>0</v>
      </c>
      <c r="P44" s="155">
        <f>M44+O44</f>
        <v>99.929999999999978</v>
      </c>
      <c r="Q44" s="26"/>
      <c r="R44" s="17"/>
      <c r="S44" s="11"/>
      <c r="T44" s="12"/>
    </row>
    <row r="45" spans="1:20" ht="12.75" customHeight="1" x14ac:dyDescent="0.25">
      <c r="A45" s="9">
        <v>31</v>
      </c>
      <c r="B45" s="8">
        <v>2013</v>
      </c>
      <c r="C45" s="158">
        <v>298</v>
      </c>
      <c r="D45" s="161" t="s">
        <v>48</v>
      </c>
      <c r="E45" s="159" t="s">
        <v>27</v>
      </c>
      <c r="F45" s="155">
        <v>13565.829683493001</v>
      </c>
      <c r="G45" s="155">
        <v>8251.2777739555804</v>
      </c>
      <c r="H45" s="155">
        <v>19.414300000000001</v>
      </c>
      <c r="I45" s="155">
        <v>0.89778383944871976</v>
      </c>
      <c r="J45" s="155">
        <f>G45+I45</f>
        <v>8252.1755577950298</v>
      </c>
      <c r="K45" s="155">
        <f t="shared" si="0"/>
        <v>60.8</v>
      </c>
      <c r="L45" s="154"/>
      <c r="M45" s="155">
        <v>99.939000000000007</v>
      </c>
      <c r="N45" s="160">
        <v>0.6</v>
      </c>
      <c r="O45" s="155">
        <v>1.0499999999993292E-2</v>
      </c>
      <c r="P45" s="155">
        <f>M45+O45</f>
        <v>99.9495</v>
      </c>
      <c r="Q45" s="26"/>
      <c r="R45" s="17"/>
      <c r="S45" s="11"/>
      <c r="T45" s="12"/>
    </row>
    <row r="46" spans="1:20" ht="12.75" customHeight="1" x14ac:dyDescent="0.25">
      <c r="A46" s="9">
        <v>32</v>
      </c>
      <c r="B46" s="8">
        <v>2013</v>
      </c>
      <c r="C46" s="158">
        <v>304</v>
      </c>
      <c r="D46" s="161" t="s">
        <v>913</v>
      </c>
      <c r="E46" s="159" t="s">
        <v>38</v>
      </c>
      <c r="F46" s="155">
        <v>3294.60671</v>
      </c>
      <c r="G46" s="155">
        <v>1094.7065113932279</v>
      </c>
      <c r="H46" s="155">
        <v>0</v>
      </c>
      <c r="I46" s="155">
        <v>0</v>
      </c>
      <c r="J46" s="155">
        <f>G46+I46</f>
        <v>1094.7065113932279</v>
      </c>
      <c r="K46" s="155">
        <f t="shared" si="0"/>
        <v>33.200000000000003</v>
      </c>
      <c r="L46" s="154"/>
      <c r="M46" s="155">
        <v>44.019999999999996</v>
      </c>
      <c r="N46" s="160">
        <v>0</v>
      </c>
      <c r="O46" s="155">
        <v>0</v>
      </c>
      <c r="P46" s="155">
        <f>M46+O46</f>
        <v>44.019999999999996</v>
      </c>
      <c r="Q46" s="26"/>
      <c r="R46" s="17"/>
      <c r="S46" s="11"/>
      <c r="T46" s="12"/>
    </row>
    <row r="47" spans="1:20" ht="12.75" customHeight="1" x14ac:dyDescent="0.25">
      <c r="A47" s="9">
        <v>33</v>
      </c>
      <c r="B47" s="8">
        <v>2013</v>
      </c>
      <c r="C47" s="158">
        <v>310</v>
      </c>
      <c r="D47" s="161" t="s">
        <v>914</v>
      </c>
      <c r="E47" s="159" t="s">
        <v>27</v>
      </c>
      <c r="F47" s="155">
        <v>2271.9390432</v>
      </c>
      <c r="G47" s="155">
        <v>612.61690875602312</v>
      </c>
      <c r="H47" s="155">
        <v>0</v>
      </c>
      <c r="I47" s="155">
        <v>0</v>
      </c>
      <c r="J47" s="155">
        <f>+G47+I47</f>
        <v>612.61690875602312</v>
      </c>
      <c r="K47" s="155">
        <f t="shared" si="0"/>
        <v>27</v>
      </c>
      <c r="L47" s="154"/>
      <c r="M47" s="155">
        <v>26.975791240479758</v>
      </c>
      <c r="N47" s="160">
        <v>0</v>
      </c>
      <c r="O47" s="155">
        <v>0</v>
      </c>
      <c r="P47" s="155">
        <f>+M47+O47</f>
        <v>26.975791240479758</v>
      </c>
      <c r="Q47" s="26"/>
      <c r="R47" s="17"/>
      <c r="S47" s="11"/>
      <c r="T47" s="12"/>
    </row>
    <row r="48" spans="1:20" ht="12.75" customHeight="1" x14ac:dyDescent="0.25">
      <c r="A48" s="9">
        <v>34</v>
      </c>
      <c r="B48" s="8">
        <v>2013</v>
      </c>
      <c r="C48" s="164">
        <v>311</v>
      </c>
      <c r="D48" s="161" t="s">
        <v>49</v>
      </c>
      <c r="E48" s="165" t="s">
        <v>27</v>
      </c>
      <c r="F48" s="155">
        <v>6829.3707770896144</v>
      </c>
      <c r="G48" s="155">
        <v>6272.3303253873028</v>
      </c>
      <c r="H48" s="155">
        <v>19.414300000000001</v>
      </c>
      <c r="I48" s="155">
        <v>587.68380234684071</v>
      </c>
      <c r="J48" s="155">
        <f>+G48+I48</f>
        <v>6860.0141277341436</v>
      </c>
      <c r="K48" s="155">
        <f>ROUND((J48/F48)*100,0)</f>
        <v>100</v>
      </c>
      <c r="L48" s="154"/>
      <c r="M48" s="155">
        <v>100</v>
      </c>
      <c r="N48" s="160">
        <v>0.05</v>
      </c>
      <c r="O48" s="155">
        <v>0</v>
      </c>
      <c r="P48" s="155">
        <f>+M48+O48</f>
        <v>100</v>
      </c>
      <c r="Q48" s="26"/>
      <c r="R48" s="17"/>
      <c r="S48" s="11"/>
      <c r="T48" s="12"/>
    </row>
    <row r="49" spans="1:20" ht="12.75" customHeight="1" x14ac:dyDescent="0.25">
      <c r="A49" s="9">
        <v>35</v>
      </c>
      <c r="C49" s="158"/>
      <c r="D49" s="162" t="s">
        <v>50</v>
      </c>
      <c r="E49" s="159"/>
      <c r="F49" s="154">
        <f>SUBTOTAL(9,F50:F51)</f>
        <v>15220.850028600002</v>
      </c>
      <c r="G49" s="154">
        <f>SUBTOTAL(9,G50:G51)</f>
        <v>8308.7271617001879</v>
      </c>
      <c r="H49" s="163">
        <f>SUBTOTAL(9,H50:H51)</f>
        <v>38.828600000000002</v>
      </c>
      <c r="I49" s="154">
        <f>SUBTOTAL(9,I50:I51)</f>
        <v>0</v>
      </c>
      <c r="J49" s="154">
        <f>SUBTOTAL(9,J50:J51)</f>
        <v>8308.7271617001879</v>
      </c>
      <c r="K49" s="154">
        <f t="shared" si="0"/>
        <v>54.6</v>
      </c>
      <c r="L49" s="154"/>
      <c r="M49" s="155"/>
      <c r="N49" s="160"/>
      <c r="O49" s="155"/>
      <c r="P49" s="155"/>
      <c r="Q49" s="26"/>
      <c r="S49" s="13"/>
    </row>
    <row r="50" spans="1:20" ht="12.75" customHeight="1" x14ac:dyDescent="0.25">
      <c r="A50" s="9">
        <v>36</v>
      </c>
      <c r="B50" s="8">
        <v>2014</v>
      </c>
      <c r="C50" s="158">
        <v>313</v>
      </c>
      <c r="D50" s="161" t="s">
        <v>51</v>
      </c>
      <c r="E50" s="159" t="s">
        <v>27</v>
      </c>
      <c r="F50" s="155">
        <v>14080.570532400001</v>
      </c>
      <c r="G50" s="155">
        <v>7758.0655080192728</v>
      </c>
      <c r="H50" s="155">
        <v>38.828600000000002</v>
      </c>
      <c r="I50" s="155">
        <v>0</v>
      </c>
      <c r="J50" s="155">
        <f>G50+I50</f>
        <v>7758.0655080192728</v>
      </c>
      <c r="K50" s="155">
        <f t="shared" si="0"/>
        <v>55.1</v>
      </c>
      <c r="L50" s="154"/>
      <c r="M50" s="155">
        <v>99.929999999999993</v>
      </c>
      <c r="N50" s="160">
        <v>0.5</v>
      </c>
      <c r="O50" s="155">
        <v>0</v>
      </c>
      <c r="P50" s="155">
        <f>M50+O50</f>
        <v>99.929999999999993</v>
      </c>
      <c r="Q50" s="26"/>
      <c r="R50" s="17"/>
      <c r="S50" s="11"/>
      <c r="T50" s="12"/>
    </row>
    <row r="51" spans="1:20" ht="12.75" customHeight="1" x14ac:dyDescent="0.25">
      <c r="A51" s="9">
        <v>37</v>
      </c>
      <c r="B51" s="8">
        <v>2014</v>
      </c>
      <c r="C51" s="158">
        <v>321</v>
      </c>
      <c r="D51" s="166" t="s">
        <v>915</v>
      </c>
      <c r="E51" s="159" t="s">
        <v>27</v>
      </c>
      <c r="F51" s="155">
        <v>1140.2794962</v>
      </c>
      <c r="G51" s="155">
        <v>550.66165368091504</v>
      </c>
      <c r="H51" s="155">
        <v>0</v>
      </c>
      <c r="I51" s="155">
        <v>0</v>
      </c>
      <c r="J51" s="155">
        <f>+G51+I51</f>
        <v>550.66165368091504</v>
      </c>
      <c r="K51" s="155">
        <f t="shared" si="0"/>
        <v>48.3</v>
      </c>
      <c r="L51" s="154"/>
      <c r="M51" s="155">
        <v>49.207630484016569</v>
      </c>
      <c r="N51" s="160">
        <v>0</v>
      </c>
      <c r="O51" s="155">
        <v>0</v>
      </c>
      <c r="P51" s="155">
        <f>+M51+O51</f>
        <v>49.207630484016569</v>
      </c>
      <c r="Q51" s="26"/>
      <c r="R51" s="17"/>
      <c r="S51" s="11"/>
      <c r="T51" s="12"/>
    </row>
    <row r="52" spans="1:20" ht="12.75" customHeight="1" x14ac:dyDescent="0.25">
      <c r="A52" s="9">
        <v>38</v>
      </c>
      <c r="C52" s="158"/>
      <c r="D52" s="162" t="s">
        <v>52</v>
      </c>
      <c r="E52" s="159"/>
      <c r="F52" s="154">
        <f>SUBTOTAL(9,F53:F60)</f>
        <v>55627.353512504611</v>
      </c>
      <c r="G52" s="154">
        <f>SUBTOTAL(9,G53:G60)</f>
        <v>2089.6622494953585</v>
      </c>
      <c r="H52" s="163">
        <f>SUBTOTAL(9,H53:H60)</f>
        <v>2669.3717800162008</v>
      </c>
      <c r="I52" s="154">
        <f>SUBTOTAL(9,I53:I60)</f>
        <v>108.24520218843655</v>
      </c>
      <c r="J52" s="154">
        <f>SUBTOTAL(9,J53:J60)</f>
        <v>2197.9074516837954</v>
      </c>
      <c r="K52" s="154">
        <f t="shared" si="0"/>
        <v>4</v>
      </c>
      <c r="L52" s="154"/>
      <c r="M52" s="155"/>
      <c r="N52" s="160"/>
      <c r="O52" s="155"/>
      <c r="P52" s="155"/>
      <c r="Q52" s="26"/>
      <c r="S52" s="14"/>
    </row>
    <row r="53" spans="1:20" ht="12.75" customHeight="1" x14ac:dyDescent="0.25">
      <c r="A53" s="9">
        <v>39</v>
      </c>
      <c r="B53" s="8">
        <v>2015</v>
      </c>
      <c r="C53" s="158">
        <v>323</v>
      </c>
      <c r="D53" s="161" t="s">
        <v>53</v>
      </c>
      <c r="E53" s="159" t="s">
        <v>44</v>
      </c>
      <c r="F53" s="155">
        <v>16772.324398800003</v>
      </c>
      <c r="G53" s="155">
        <v>0</v>
      </c>
      <c r="H53" s="155">
        <v>374.15920401930003</v>
      </c>
      <c r="I53" s="155">
        <v>0</v>
      </c>
      <c r="J53" s="155">
        <f t="shared" ref="J53:J59" si="1">G53+I53</f>
        <v>0</v>
      </c>
      <c r="K53" s="155">
        <f t="shared" si="0"/>
        <v>0</v>
      </c>
      <c r="L53" s="154"/>
      <c r="M53" s="155">
        <v>0</v>
      </c>
      <c r="N53" s="160">
        <v>12.12</v>
      </c>
      <c r="O53" s="155">
        <v>0</v>
      </c>
      <c r="P53" s="155">
        <f t="shared" ref="P53:P59" si="2">M53+O53</f>
        <v>0</v>
      </c>
      <c r="Q53" s="26"/>
      <c r="R53" s="17"/>
      <c r="S53" s="11"/>
      <c r="T53" s="12"/>
    </row>
    <row r="54" spans="1:20" ht="12.75" customHeight="1" x14ac:dyDescent="0.25">
      <c r="A54" s="9">
        <v>40</v>
      </c>
      <c r="B54" s="8">
        <v>2015</v>
      </c>
      <c r="C54" s="158">
        <v>325</v>
      </c>
      <c r="D54" s="161" t="s">
        <v>54</v>
      </c>
      <c r="E54" s="159" t="s">
        <v>44</v>
      </c>
      <c r="F54" s="155">
        <v>19531.407057600001</v>
      </c>
      <c r="G54" s="155">
        <v>0</v>
      </c>
      <c r="H54" s="155">
        <v>251.14748121730003</v>
      </c>
      <c r="I54" s="155">
        <v>0</v>
      </c>
      <c r="J54" s="155">
        <f t="shared" si="1"/>
        <v>0</v>
      </c>
      <c r="K54" s="155">
        <f t="shared" si="0"/>
        <v>0</v>
      </c>
      <c r="L54" s="154"/>
      <c r="M54" s="155">
        <v>0</v>
      </c>
      <c r="N54" s="160">
        <v>21</v>
      </c>
      <c r="O54" s="155">
        <v>0</v>
      </c>
      <c r="P54" s="155">
        <f t="shared" si="2"/>
        <v>0</v>
      </c>
      <c r="Q54" s="26"/>
      <c r="R54" s="17"/>
      <c r="S54" s="11"/>
      <c r="T54" s="12"/>
    </row>
    <row r="55" spans="1:20" s="13" customFormat="1" ht="12.75" customHeight="1" x14ac:dyDescent="0.25">
      <c r="A55" s="9">
        <v>42</v>
      </c>
      <c r="B55" s="8">
        <v>2015</v>
      </c>
      <c r="C55" s="158">
        <v>329</v>
      </c>
      <c r="D55" s="161" t="s">
        <v>55</v>
      </c>
      <c r="E55" s="159" t="s">
        <v>44</v>
      </c>
      <c r="F55" s="155">
        <v>1264.1358963663999</v>
      </c>
      <c r="G55" s="155">
        <v>0</v>
      </c>
      <c r="H55" s="155">
        <v>936.8751955995001</v>
      </c>
      <c r="I55" s="155">
        <v>0</v>
      </c>
      <c r="J55" s="155">
        <f t="shared" si="1"/>
        <v>0</v>
      </c>
      <c r="K55" s="155">
        <f t="shared" si="0"/>
        <v>0</v>
      </c>
      <c r="L55" s="154"/>
      <c r="M55" s="155">
        <v>0</v>
      </c>
      <c r="N55" s="160">
        <v>37.08</v>
      </c>
      <c r="O55" s="155">
        <v>0</v>
      </c>
      <c r="P55" s="155">
        <f t="shared" si="2"/>
        <v>0</v>
      </c>
      <c r="Q55" s="26"/>
      <c r="R55" s="21"/>
      <c r="S55" s="11"/>
      <c r="T55" s="11"/>
    </row>
    <row r="56" spans="1:20" s="13" customFormat="1" ht="12.75" customHeight="1" x14ac:dyDescent="0.25">
      <c r="A56" s="9">
        <v>43</v>
      </c>
      <c r="B56" s="8">
        <v>2015</v>
      </c>
      <c r="C56" s="158">
        <v>330</v>
      </c>
      <c r="D56" s="161" t="s">
        <v>56</v>
      </c>
      <c r="E56" s="159" t="s">
        <v>44</v>
      </c>
      <c r="F56" s="155">
        <v>11381.510560138202</v>
      </c>
      <c r="G56" s="155">
        <v>0</v>
      </c>
      <c r="H56" s="155">
        <v>614.31098873130009</v>
      </c>
      <c r="I56" s="155">
        <v>0</v>
      </c>
      <c r="J56" s="155">
        <f t="shared" si="1"/>
        <v>0</v>
      </c>
      <c r="K56" s="155">
        <f t="shared" si="0"/>
        <v>0</v>
      </c>
      <c r="L56" s="154"/>
      <c r="M56" s="155">
        <v>0</v>
      </c>
      <c r="N56" s="160">
        <v>28.49</v>
      </c>
      <c r="O56" s="155">
        <v>0</v>
      </c>
      <c r="P56" s="155">
        <f t="shared" si="2"/>
        <v>0</v>
      </c>
      <c r="Q56" s="26"/>
      <c r="R56" s="21"/>
      <c r="S56" s="11"/>
      <c r="T56" s="11"/>
    </row>
    <row r="57" spans="1:20" s="13" customFormat="1" ht="12.75" customHeight="1" x14ac:dyDescent="0.25">
      <c r="A57" s="9">
        <v>44</v>
      </c>
      <c r="B57" s="8">
        <v>2015</v>
      </c>
      <c r="C57" s="158">
        <v>331</v>
      </c>
      <c r="D57" s="161" t="s">
        <v>57</v>
      </c>
      <c r="E57" s="159" t="s">
        <v>44</v>
      </c>
      <c r="F57" s="155">
        <v>522.63295600000004</v>
      </c>
      <c r="G57" s="155">
        <v>0</v>
      </c>
      <c r="H57" s="155">
        <v>465.94320000000005</v>
      </c>
      <c r="I57" s="155">
        <v>0</v>
      </c>
      <c r="J57" s="155">
        <f t="shared" si="1"/>
        <v>0</v>
      </c>
      <c r="K57" s="155">
        <f t="shared" si="0"/>
        <v>0</v>
      </c>
      <c r="L57" s="154"/>
      <c r="M57" s="155">
        <v>0</v>
      </c>
      <c r="N57" s="160">
        <v>0</v>
      </c>
      <c r="O57" s="155">
        <v>0</v>
      </c>
      <c r="P57" s="155">
        <f t="shared" si="2"/>
        <v>0</v>
      </c>
      <c r="Q57" s="26"/>
      <c r="R57" s="21"/>
      <c r="S57" s="11"/>
      <c r="T57" s="11"/>
    </row>
    <row r="58" spans="1:20" s="13" customFormat="1" ht="12.75" customHeight="1" x14ac:dyDescent="0.25">
      <c r="A58" s="9">
        <v>45</v>
      </c>
      <c r="B58" s="8">
        <v>2015</v>
      </c>
      <c r="C58" s="158">
        <v>334</v>
      </c>
      <c r="D58" s="161" t="s">
        <v>58</v>
      </c>
      <c r="E58" s="159" t="s">
        <v>44</v>
      </c>
      <c r="F58" s="155">
        <v>99.284730199999998</v>
      </c>
      <c r="G58" s="155">
        <v>0</v>
      </c>
      <c r="H58" s="155">
        <v>6.5836221016000005</v>
      </c>
      <c r="I58" s="155">
        <v>0</v>
      </c>
      <c r="J58" s="155">
        <f t="shared" si="1"/>
        <v>0</v>
      </c>
      <c r="K58" s="155">
        <f t="shared" si="0"/>
        <v>0</v>
      </c>
      <c r="L58" s="154"/>
      <c r="M58" s="155">
        <v>0</v>
      </c>
      <c r="N58" s="160">
        <v>93</v>
      </c>
      <c r="O58" s="155">
        <v>0</v>
      </c>
      <c r="P58" s="155">
        <f t="shared" si="2"/>
        <v>0</v>
      </c>
      <c r="Q58" s="26"/>
      <c r="R58" s="21"/>
      <c r="S58" s="11"/>
      <c r="T58" s="11"/>
    </row>
    <row r="59" spans="1:20" s="13" customFormat="1" ht="12.75" customHeight="1" x14ac:dyDescent="0.25">
      <c r="A59" s="9">
        <v>46</v>
      </c>
      <c r="B59" s="8">
        <v>2015</v>
      </c>
      <c r="C59" s="158">
        <v>337</v>
      </c>
      <c r="D59" s="161" t="s">
        <v>59</v>
      </c>
      <c r="E59" s="159" t="s">
        <v>27</v>
      </c>
      <c r="F59" s="155">
        <v>2821.8296764000002</v>
      </c>
      <c r="G59" s="155">
        <v>1464.8573713610929</v>
      </c>
      <c r="H59" s="155">
        <v>20.352088347199999</v>
      </c>
      <c r="I59" s="155">
        <v>0</v>
      </c>
      <c r="J59" s="155">
        <f t="shared" si="1"/>
        <v>1464.8573713610929</v>
      </c>
      <c r="K59" s="155">
        <f t="shared" si="0"/>
        <v>51.9</v>
      </c>
      <c r="L59" s="154"/>
      <c r="M59" s="155">
        <v>99.899999999999991</v>
      </c>
      <c r="N59" s="160">
        <v>1</v>
      </c>
      <c r="O59" s="155">
        <v>0</v>
      </c>
      <c r="P59" s="155">
        <f t="shared" si="2"/>
        <v>99.899999999999991</v>
      </c>
      <c r="Q59" s="26"/>
      <c r="R59" s="21"/>
      <c r="S59" s="11"/>
      <c r="T59" s="11"/>
    </row>
    <row r="60" spans="1:20" s="13" customFormat="1" ht="12.75" customHeight="1" x14ac:dyDescent="0.25">
      <c r="A60" s="9">
        <v>47</v>
      </c>
      <c r="B60" s="8">
        <v>2015</v>
      </c>
      <c r="C60" s="158">
        <v>338</v>
      </c>
      <c r="D60" s="161" t="s">
        <v>916</v>
      </c>
      <c r="E60" s="159" t="s">
        <v>27</v>
      </c>
      <c r="F60" s="155">
        <v>3234.2282370000003</v>
      </c>
      <c r="G60" s="155">
        <v>624.80487813426578</v>
      </c>
      <c r="H60" s="155">
        <v>0</v>
      </c>
      <c r="I60" s="155">
        <v>108.24520218843655</v>
      </c>
      <c r="J60" s="155">
        <f>+G60+I60</f>
        <v>733.05008032270234</v>
      </c>
      <c r="K60" s="155">
        <f t="shared" si="0"/>
        <v>22.7</v>
      </c>
      <c r="L60" s="154"/>
      <c r="M60" s="155">
        <v>19.260925013096497</v>
      </c>
      <c r="N60" s="160">
        <v>0</v>
      </c>
      <c r="O60" s="155">
        <v>3.3084662154178197</v>
      </c>
      <c r="P60" s="155">
        <f>+M60+O60</f>
        <v>22.569391228514316</v>
      </c>
      <c r="Q60" s="26"/>
      <c r="R60" s="21"/>
      <c r="S60" s="11"/>
      <c r="T60" s="11"/>
    </row>
    <row r="61" spans="1:20" s="13" customFormat="1" ht="12.75" customHeight="1" x14ac:dyDescent="0.25">
      <c r="A61" s="9">
        <v>48</v>
      </c>
      <c r="B61"/>
      <c r="C61" s="158"/>
      <c r="D61" s="162" t="s">
        <v>60</v>
      </c>
      <c r="E61" s="159"/>
      <c r="F61" s="154">
        <f>SUBTOTAL(9,F62:F66)</f>
        <v>51191.896098770005</v>
      </c>
      <c r="G61" s="154">
        <f>SUBTOTAL(9,G62:G66)</f>
        <v>423.68391712815878</v>
      </c>
      <c r="H61" s="154">
        <f>SUBTOTAL(9,H62:H66)</f>
        <v>3131.6618882567</v>
      </c>
      <c r="I61" s="154">
        <f>SUBTOTAL(9,I62:I66)</f>
        <v>24.020991600375254</v>
      </c>
      <c r="J61" s="154">
        <f>SUBTOTAL(9,J62:J66)</f>
        <v>447.70490872853406</v>
      </c>
      <c r="K61" s="154">
        <f t="shared" si="0"/>
        <v>0.9</v>
      </c>
      <c r="L61" s="154"/>
      <c r="M61" s="155"/>
      <c r="N61" s="160"/>
      <c r="O61" s="155"/>
      <c r="P61" s="155"/>
      <c r="Q61" s="26"/>
      <c r="R61" s="20"/>
    </row>
    <row r="62" spans="1:20" s="13" customFormat="1" ht="12.75" customHeight="1" x14ac:dyDescent="0.25">
      <c r="A62" s="16">
        <v>49</v>
      </c>
      <c r="B62" s="19">
        <v>2016</v>
      </c>
      <c r="C62" s="158">
        <v>340</v>
      </c>
      <c r="D62" s="161" t="s">
        <v>61</v>
      </c>
      <c r="E62" s="159" t="s">
        <v>44</v>
      </c>
      <c r="F62" s="155">
        <v>6300.9091235699998</v>
      </c>
      <c r="G62" s="155">
        <v>0</v>
      </c>
      <c r="H62" s="155">
        <v>1153.0663754376001</v>
      </c>
      <c r="I62" s="155">
        <v>0</v>
      </c>
      <c r="J62" s="155">
        <f>G62+I62</f>
        <v>0</v>
      </c>
      <c r="K62" s="155">
        <f t="shared" si="0"/>
        <v>0</v>
      </c>
      <c r="L62" s="154"/>
      <c r="M62" s="155">
        <v>0</v>
      </c>
      <c r="N62" s="160">
        <v>10</v>
      </c>
      <c r="O62" s="155">
        <v>0</v>
      </c>
      <c r="P62" s="155">
        <f>M62+O62</f>
        <v>0</v>
      </c>
      <c r="Q62" s="26"/>
      <c r="R62" s="21"/>
      <c r="S62" s="11"/>
      <c r="T62" s="11"/>
    </row>
    <row r="63" spans="1:20" ht="12.75" customHeight="1" x14ac:dyDescent="0.25">
      <c r="A63" s="16">
        <v>51</v>
      </c>
      <c r="B63" s="19">
        <v>2016</v>
      </c>
      <c r="C63" s="158">
        <v>342</v>
      </c>
      <c r="D63" s="161" t="s">
        <v>62</v>
      </c>
      <c r="E63" s="159" t="s">
        <v>44</v>
      </c>
      <c r="F63" s="155">
        <v>17392.921912599999</v>
      </c>
      <c r="G63" s="155">
        <v>0</v>
      </c>
      <c r="H63" s="155">
        <v>1326.4728839504</v>
      </c>
      <c r="I63" s="155">
        <v>0</v>
      </c>
      <c r="J63" s="155">
        <f>G63+I63</f>
        <v>0</v>
      </c>
      <c r="K63" s="155">
        <f t="shared" si="0"/>
        <v>0</v>
      </c>
      <c r="L63" s="154"/>
      <c r="M63" s="155">
        <v>0</v>
      </c>
      <c r="N63" s="160">
        <v>24.94</v>
      </c>
      <c r="O63" s="155">
        <v>0</v>
      </c>
      <c r="P63" s="155">
        <f>M63+O63</f>
        <v>0</v>
      </c>
      <c r="Q63" s="26"/>
      <c r="R63" s="17"/>
      <c r="S63" s="11"/>
      <c r="T63" s="12"/>
    </row>
    <row r="64" spans="1:20" ht="12.75" customHeight="1" x14ac:dyDescent="0.25">
      <c r="A64" s="16">
        <v>53</v>
      </c>
      <c r="B64" s="19">
        <v>2016</v>
      </c>
      <c r="C64" s="158">
        <v>346</v>
      </c>
      <c r="D64" s="161" t="s">
        <v>80</v>
      </c>
      <c r="E64" s="159" t="s">
        <v>44</v>
      </c>
      <c r="F64" s="155">
        <v>13049.943002600001</v>
      </c>
      <c r="G64" s="155">
        <v>0</v>
      </c>
      <c r="H64" s="155">
        <v>288.13665394949999</v>
      </c>
      <c r="I64" s="155">
        <v>0</v>
      </c>
      <c r="J64" s="155">
        <f>G64+I64</f>
        <v>0</v>
      </c>
      <c r="K64" s="155">
        <f t="shared" si="0"/>
        <v>0</v>
      </c>
      <c r="L64" s="155"/>
      <c r="M64" s="155">
        <v>0</v>
      </c>
      <c r="N64" s="160">
        <v>10</v>
      </c>
      <c r="O64" s="155">
        <v>0</v>
      </c>
      <c r="P64" s="155">
        <f>M64+O64</f>
        <v>0</v>
      </c>
      <c r="Q64" s="26"/>
      <c r="R64" s="17"/>
      <c r="S64" s="11"/>
      <c r="T64" s="12"/>
    </row>
    <row r="65" spans="1:20" ht="12.75" customHeight="1" x14ac:dyDescent="0.25">
      <c r="A65" s="16">
        <v>54</v>
      </c>
      <c r="B65" s="19">
        <v>2016</v>
      </c>
      <c r="C65" s="158">
        <v>347</v>
      </c>
      <c r="D65" s="161" t="s">
        <v>81</v>
      </c>
      <c r="E65" s="159" t="s">
        <v>44</v>
      </c>
      <c r="F65" s="155">
        <v>12836.6963314</v>
      </c>
      <c r="G65" s="155">
        <v>0</v>
      </c>
      <c r="H65" s="155">
        <v>33.776552611100001</v>
      </c>
      <c r="I65" s="155">
        <v>0</v>
      </c>
      <c r="J65" s="155">
        <f>G65+I65</f>
        <v>0</v>
      </c>
      <c r="K65" s="155">
        <f t="shared" si="0"/>
        <v>0</v>
      </c>
      <c r="L65" s="155"/>
      <c r="M65" s="155">
        <v>0</v>
      </c>
      <c r="N65" s="160">
        <v>10</v>
      </c>
      <c r="O65" s="155">
        <v>0</v>
      </c>
      <c r="P65" s="155">
        <f>M65+O65</f>
        <v>0</v>
      </c>
      <c r="Q65" s="26"/>
      <c r="R65" s="17"/>
      <c r="S65" s="11"/>
      <c r="T65" s="12"/>
    </row>
    <row r="66" spans="1:20" ht="12.75" customHeight="1" x14ac:dyDescent="0.25">
      <c r="A66" s="16">
        <v>56</v>
      </c>
      <c r="B66" s="19">
        <v>2016</v>
      </c>
      <c r="C66" s="158">
        <v>349</v>
      </c>
      <c r="D66" s="161" t="s">
        <v>63</v>
      </c>
      <c r="E66" s="159" t="s">
        <v>27</v>
      </c>
      <c r="F66" s="155">
        <v>1611.4257286</v>
      </c>
      <c r="G66" s="155">
        <v>423.68391712815878</v>
      </c>
      <c r="H66" s="155">
        <v>330.20942230809999</v>
      </c>
      <c r="I66" s="155">
        <v>24.020991600375254</v>
      </c>
      <c r="J66" s="155">
        <f>+G66+I66</f>
        <v>447.70490872853406</v>
      </c>
      <c r="K66" s="155">
        <f t="shared" si="0"/>
        <v>27.8</v>
      </c>
      <c r="L66" s="154"/>
      <c r="M66" s="155">
        <v>26.284575149448223</v>
      </c>
      <c r="N66" s="160">
        <v>20.49</v>
      </c>
      <c r="O66" s="155">
        <v>1.3879618081491998</v>
      </c>
      <c r="P66" s="155">
        <f>+M66+O66</f>
        <v>27.672536957597423</v>
      </c>
      <c r="Q66" s="26"/>
      <c r="R66" s="17"/>
      <c r="S66" s="11"/>
      <c r="T66" s="12"/>
    </row>
    <row r="67" spans="1:20" ht="12.75" customHeight="1" x14ac:dyDescent="0.25">
      <c r="A67" s="9">
        <v>57</v>
      </c>
      <c r="C67" s="158"/>
      <c r="D67" s="162" t="s">
        <v>79</v>
      </c>
      <c r="E67" s="159"/>
      <c r="F67" s="154">
        <f>SUBTOTAL(9,F68:F68)</f>
        <v>2679.8761976600003</v>
      </c>
      <c r="G67" s="154">
        <f>SUBTOTAL(9,G68:G68)</f>
        <v>0</v>
      </c>
      <c r="H67" s="154">
        <f>SUBTOTAL(9,H68:H68)</f>
        <v>24.695455543200001</v>
      </c>
      <c r="I67" s="154">
        <f>SUBTOTAL(9,I68:I68)</f>
        <v>0</v>
      </c>
      <c r="J67" s="154">
        <f>SUBTOTAL(9,J68:J68)</f>
        <v>0</v>
      </c>
      <c r="K67" s="154">
        <f t="shared" si="0"/>
        <v>0</v>
      </c>
      <c r="L67" s="154"/>
      <c r="M67" s="155"/>
      <c r="N67" s="160"/>
      <c r="O67" s="155"/>
      <c r="P67" s="155"/>
      <c r="Q67" s="26"/>
      <c r="S67" s="13"/>
    </row>
    <row r="68" spans="1:20" ht="12.75" customHeight="1" x14ac:dyDescent="0.25">
      <c r="A68" s="16">
        <v>58</v>
      </c>
      <c r="B68" s="19">
        <v>2021</v>
      </c>
      <c r="C68" s="158">
        <v>351</v>
      </c>
      <c r="D68" s="161" t="s">
        <v>94</v>
      </c>
      <c r="E68" s="159" t="s">
        <v>44</v>
      </c>
      <c r="F68" s="155">
        <v>2679.8761976600003</v>
      </c>
      <c r="G68" s="155">
        <v>0</v>
      </c>
      <c r="H68" s="155">
        <v>24.695455543200001</v>
      </c>
      <c r="I68" s="155">
        <v>0</v>
      </c>
      <c r="J68" s="155">
        <f>G68+I68</f>
        <v>0</v>
      </c>
      <c r="K68" s="155">
        <f t="shared" si="0"/>
        <v>0</v>
      </c>
      <c r="L68" s="154"/>
      <c r="M68" s="155">
        <v>0</v>
      </c>
      <c r="N68" s="160">
        <v>13</v>
      </c>
      <c r="O68" s="155">
        <v>0</v>
      </c>
      <c r="P68" s="155">
        <f>M68+O68</f>
        <v>0</v>
      </c>
      <c r="Q68" s="26"/>
      <c r="R68" s="17"/>
      <c r="S68" s="11"/>
      <c r="T68" s="12"/>
    </row>
    <row r="69" spans="1:20" ht="12.75" customHeight="1" x14ac:dyDescent="0.25">
      <c r="A69" s="9">
        <v>59</v>
      </c>
      <c r="C69" s="158"/>
      <c r="D69" s="162" t="s">
        <v>64</v>
      </c>
      <c r="E69" s="159"/>
      <c r="F69" s="154">
        <f>SUBTOTAL(9,F70:F73)</f>
        <v>8413.193391270268</v>
      </c>
      <c r="G69" s="154">
        <f>SUBTOTAL(9,G70:G73)</f>
        <v>0</v>
      </c>
      <c r="H69" s="154">
        <f>SUBTOTAL(9,H70:H73)</f>
        <v>2720.9957627172003</v>
      </c>
      <c r="I69" s="154">
        <f>SUBTOTAL(9,I70:I73)</f>
        <v>31.062880000000003</v>
      </c>
      <c r="J69" s="154">
        <f>SUBTOTAL(9,J70:J73)</f>
        <v>31.062880000000003</v>
      </c>
      <c r="K69" s="154">
        <f t="shared" si="0"/>
        <v>0.4</v>
      </c>
      <c r="L69" s="154"/>
      <c r="M69" s="155"/>
      <c r="N69" s="160"/>
      <c r="O69" s="155"/>
      <c r="P69" s="155"/>
      <c r="Q69" s="26"/>
      <c r="S69" s="13"/>
    </row>
    <row r="70" spans="1:20" ht="12.75" customHeight="1" x14ac:dyDescent="0.25">
      <c r="A70" s="16">
        <v>60</v>
      </c>
      <c r="B70" s="19">
        <v>2021</v>
      </c>
      <c r="C70" s="158">
        <v>352</v>
      </c>
      <c r="D70" s="161" t="s">
        <v>65</v>
      </c>
      <c r="E70" s="159" t="s">
        <v>38</v>
      </c>
      <c r="F70" s="155">
        <v>1625.8278586568188</v>
      </c>
      <c r="G70" s="155">
        <v>0</v>
      </c>
      <c r="H70" s="155">
        <v>767.54285559890002</v>
      </c>
      <c r="I70" s="155">
        <v>31.062880000000003</v>
      </c>
      <c r="J70" s="155">
        <f>G70+I70</f>
        <v>31.062880000000003</v>
      </c>
      <c r="K70" s="155">
        <f t="shared" si="0"/>
        <v>1.9</v>
      </c>
      <c r="L70" s="154"/>
      <c r="M70" s="155">
        <v>0</v>
      </c>
      <c r="N70" s="160">
        <v>47.21</v>
      </c>
      <c r="O70" s="155">
        <v>1.9</v>
      </c>
      <c r="P70" s="155">
        <f>M70+O70</f>
        <v>1.9</v>
      </c>
      <c r="Q70" s="26"/>
      <c r="R70" s="17"/>
      <c r="S70" s="11"/>
      <c r="T70" s="12"/>
    </row>
    <row r="71" spans="1:20" ht="12.75" customHeight="1" x14ac:dyDescent="0.25">
      <c r="A71" s="9">
        <v>61</v>
      </c>
      <c r="B71" s="8">
        <v>2021</v>
      </c>
      <c r="C71" s="158">
        <v>353</v>
      </c>
      <c r="D71" s="161" t="s">
        <v>82</v>
      </c>
      <c r="E71" s="159" t="s">
        <v>44</v>
      </c>
      <c r="F71" s="155">
        <v>1234.7803297962187</v>
      </c>
      <c r="G71" s="155">
        <v>0</v>
      </c>
      <c r="H71" s="155">
        <v>982.28037031020006</v>
      </c>
      <c r="I71" s="155">
        <v>0</v>
      </c>
      <c r="J71" s="155">
        <f>G71+I71</f>
        <v>0</v>
      </c>
      <c r="K71" s="155">
        <f t="shared" si="0"/>
        <v>0</v>
      </c>
      <c r="L71" s="154"/>
      <c r="M71" s="155">
        <v>0</v>
      </c>
      <c r="N71" s="160">
        <v>79.55</v>
      </c>
      <c r="O71" s="155">
        <v>0</v>
      </c>
      <c r="P71" s="155">
        <f>M71+O71</f>
        <v>0</v>
      </c>
      <c r="Q71" s="26"/>
      <c r="R71" s="17"/>
      <c r="S71" s="11"/>
      <c r="T71" s="12"/>
    </row>
    <row r="72" spans="1:20" ht="12.75" customHeight="1" x14ac:dyDescent="0.25">
      <c r="A72" s="9">
        <v>62</v>
      </c>
      <c r="B72" s="8">
        <v>2021</v>
      </c>
      <c r="C72" s="158">
        <v>354</v>
      </c>
      <c r="D72" s="161" t="s">
        <v>83</v>
      </c>
      <c r="E72" s="159" t="s">
        <v>44</v>
      </c>
      <c r="F72" s="155">
        <v>2723.0388658798151</v>
      </c>
      <c r="G72" s="155">
        <v>0</v>
      </c>
      <c r="H72" s="155">
        <v>145.8961153697</v>
      </c>
      <c r="I72" s="155">
        <v>0</v>
      </c>
      <c r="J72" s="155">
        <f>G72+I72</f>
        <v>0</v>
      </c>
      <c r="K72" s="155">
        <f t="shared" si="0"/>
        <v>0</v>
      </c>
      <c r="L72" s="154"/>
      <c r="M72" s="155">
        <v>0</v>
      </c>
      <c r="N72" s="160">
        <v>5.36</v>
      </c>
      <c r="O72" s="155">
        <v>0</v>
      </c>
      <c r="P72" s="155">
        <f>M72+O72</f>
        <v>0</v>
      </c>
      <c r="Q72" s="26"/>
      <c r="R72" s="17"/>
      <c r="S72" s="11"/>
      <c r="T72" s="12"/>
    </row>
    <row r="73" spans="1:20" ht="12.75" customHeight="1" x14ac:dyDescent="0.25">
      <c r="A73" s="9">
        <v>63</v>
      </c>
      <c r="B73" s="8">
        <v>2021</v>
      </c>
      <c r="C73" s="158">
        <v>355</v>
      </c>
      <c r="D73" s="161" t="s">
        <v>84</v>
      </c>
      <c r="E73" s="159" t="s">
        <v>44</v>
      </c>
      <c r="F73" s="155">
        <v>2829.5463369374152</v>
      </c>
      <c r="G73" s="155">
        <v>0</v>
      </c>
      <c r="H73" s="155">
        <v>825.27642143840001</v>
      </c>
      <c r="I73" s="155">
        <v>0</v>
      </c>
      <c r="J73" s="155">
        <f>G73+I73</f>
        <v>0</v>
      </c>
      <c r="K73" s="155">
        <f t="shared" si="0"/>
        <v>0</v>
      </c>
      <c r="L73" s="154"/>
      <c r="M73" s="155">
        <v>0</v>
      </c>
      <c r="N73" s="160">
        <v>29.17</v>
      </c>
      <c r="O73" s="155">
        <v>0</v>
      </c>
      <c r="P73" s="155">
        <f>M73+O73</f>
        <v>0</v>
      </c>
      <c r="Q73" s="26"/>
      <c r="R73" s="17"/>
      <c r="S73" s="11"/>
      <c r="T73" s="12"/>
    </row>
    <row r="74" spans="1:20" ht="12.75" customHeight="1" x14ac:dyDescent="0.25">
      <c r="A74" s="9">
        <v>64</v>
      </c>
      <c r="C74" s="158"/>
      <c r="D74" s="162" t="s">
        <v>71</v>
      </c>
      <c r="E74" s="159"/>
      <c r="F74" s="154">
        <f>SUBTOTAL(9,F75:F78)</f>
        <v>24786.992512101016</v>
      </c>
      <c r="G74" s="154">
        <f>SUBTOTAL(9,G75:G78)</f>
        <v>0</v>
      </c>
      <c r="H74" s="154">
        <f>SUBTOTAL(9,H75:H78)</f>
        <v>5226.1706733688006</v>
      </c>
      <c r="I74" s="154">
        <f>SUBTOTAL(9,I75:I78)</f>
        <v>0</v>
      </c>
      <c r="J74" s="154">
        <f>SUBTOTAL(9,J75:J78)</f>
        <v>0</v>
      </c>
      <c r="K74" s="154">
        <f t="shared" si="0"/>
        <v>0</v>
      </c>
      <c r="L74" s="154"/>
      <c r="M74" s="155"/>
      <c r="N74" s="160"/>
      <c r="O74" s="155"/>
      <c r="P74" s="155"/>
      <c r="Q74" s="26"/>
      <c r="S74" s="13"/>
    </row>
    <row r="75" spans="1:20" ht="12.75" customHeight="1" x14ac:dyDescent="0.25">
      <c r="A75" s="9">
        <v>65</v>
      </c>
      <c r="B75" s="8">
        <v>2022</v>
      </c>
      <c r="C75" s="158">
        <v>356</v>
      </c>
      <c r="D75" s="161" t="s">
        <v>72</v>
      </c>
      <c r="E75" s="159" t="s">
        <v>66</v>
      </c>
      <c r="F75" s="155">
        <v>1938.0985061200001</v>
      </c>
      <c r="G75" s="155">
        <v>0</v>
      </c>
      <c r="H75" s="155">
        <v>566.61411122000004</v>
      </c>
      <c r="I75" s="155">
        <v>0</v>
      </c>
      <c r="J75" s="155">
        <f>G75+I75</f>
        <v>0</v>
      </c>
      <c r="K75" s="155">
        <f t="shared" si="0"/>
        <v>0</v>
      </c>
      <c r="L75" s="154"/>
      <c r="M75" s="155">
        <v>0</v>
      </c>
      <c r="N75" s="160">
        <v>0</v>
      </c>
      <c r="O75" s="155">
        <v>0</v>
      </c>
      <c r="P75" s="155">
        <f>M75+O75</f>
        <v>0</v>
      </c>
      <c r="Q75" s="26"/>
      <c r="R75" s="17"/>
      <c r="S75" s="11"/>
      <c r="T75" s="12"/>
    </row>
    <row r="76" spans="1:20" ht="12.75" customHeight="1" x14ac:dyDescent="0.25">
      <c r="A76" s="9">
        <v>66</v>
      </c>
      <c r="B76" s="8">
        <v>2022</v>
      </c>
      <c r="C76" s="158">
        <v>357</v>
      </c>
      <c r="D76" s="167" t="s">
        <v>73</v>
      </c>
      <c r="E76" s="159" t="s">
        <v>66</v>
      </c>
      <c r="F76" s="155">
        <v>1838.4876156799999</v>
      </c>
      <c r="G76" s="155">
        <v>0</v>
      </c>
      <c r="H76" s="155">
        <v>533.81947566000008</v>
      </c>
      <c r="I76" s="155">
        <v>0</v>
      </c>
      <c r="J76" s="155">
        <f>G76+I76</f>
        <v>0</v>
      </c>
      <c r="K76" s="155">
        <f t="shared" si="0"/>
        <v>0</v>
      </c>
      <c r="L76" s="155"/>
      <c r="M76" s="155">
        <v>0</v>
      </c>
      <c r="N76" s="160">
        <v>0</v>
      </c>
      <c r="O76" s="155">
        <v>0</v>
      </c>
      <c r="P76" s="155">
        <f>M76+O76</f>
        <v>0</v>
      </c>
      <c r="Q76" s="26"/>
      <c r="R76" s="17"/>
      <c r="S76" s="11"/>
      <c r="T76" s="12"/>
    </row>
    <row r="77" spans="1:20" ht="12.75" customHeight="1" x14ac:dyDescent="0.25">
      <c r="A77" s="9">
        <v>67</v>
      </c>
      <c r="B77" s="8">
        <v>2022</v>
      </c>
      <c r="C77" s="158">
        <v>358</v>
      </c>
      <c r="D77" s="167" t="s">
        <v>74</v>
      </c>
      <c r="E77" s="159" t="s">
        <v>66</v>
      </c>
      <c r="F77" s="155">
        <v>6591.0676021357995</v>
      </c>
      <c r="G77" s="155">
        <v>0</v>
      </c>
      <c r="H77" s="155">
        <v>2058.3145503076998</v>
      </c>
      <c r="I77" s="155">
        <v>0</v>
      </c>
      <c r="J77" s="155">
        <f>G77+I77</f>
        <v>0</v>
      </c>
      <c r="K77" s="155">
        <f>ROUND((J77/F77)*100,1)</f>
        <v>0</v>
      </c>
      <c r="L77" s="154"/>
      <c r="M77" s="155">
        <v>0</v>
      </c>
      <c r="N77" s="160">
        <v>0</v>
      </c>
      <c r="O77" s="155">
        <v>0</v>
      </c>
      <c r="P77" s="155">
        <f>M77+O77</f>
        <v>0</v>
      </c>
      <c r="Q77" s="26"/>
      <c r="R77" s="17"/>
      <c r="S77" s="11"/>
      <c r="T77" s="12"/>
    </row>
    <row r="78" spans="1:20" ht="12.75" customHeight="1" x14ac:dyDescent="0.25">
      <c r="A78" s="9">
        <v>68</v>
      </c>
      <c r="B78" s="8">
        <v>2022</v>
      </c>
      <c r="C78" s="158">
        <v>359</v>
      </c>
      <c r="D78" s="167" t="s">
        <v>75</v>
      </c>
      <c r="E78" s="159" t="s">
        <v>66</v>
      </c>
      <c r="F78" s="155">
        <v>14419.338788165214</v>
      </c>
      <c r="G78" s="155">
        <v>0</v>
      </c>
      <c r="H78" s="155">
        <v>2067.4225361811</v>
      </c>
      <c r="I78" s="155">
        <v>0</v>
      </c>
      <c r="J78" s="155">
        <f>G78+I78</f>
        <v>0</v>
      </c>
      <c r="K78" s="155">
        <f>ROUND((J78/F78)*100,1)</f>
        <v>0</v>
      </c>
      <c r="L78" s="155"/>
      <c r="M78" s="155">
        <v>0</v>
      </c>
      <c r="N78" s="160">
        <v>0</v>
      </c>
      <c r="O78" s="155">
        <v>0</v>
      </c>
      <c r="P78" s="155">
        <f>M78+O78</f>
        <v>0</v>
      </c>
      <c r="Q78" s="26"/>
      <c r="R78" s="17"/>
      <c r="S78" s="11"/>
      <c r="T78" s="12"/>
    </row>
    <row r="79" spans="1:20" ht="12.75" customHeight="1" x14ac:dyDescent="0.25">
      <c r="A79" s="9">
        <v>70</v>
      </c>
      <c r="B79" s="8"/>
      <c r="C79" s="168"/>
      <c r="D79" s="157" t="s">
        <v>67</v>
      </c>
      <c r="E79" s="159"/>
      <c r="F79" s="154">
        <f>+F83+F81</f>
        <v>54827.474276956418</v>
      </c>
      <c r="G79" s="154">
        <f>+G83+G81</f>
        <v>10318.254425871801</v>
      </c>
      <c r="H79" s="154">
        <f>+H83+H81</f>
        <v>14580.139300000001</v>
      </c>
      <c r="I79" s="154">
        <f>+I83+I81</f>
        <v>0</v>
      </c>
      <c r="J79" s="154">
        <f>+J83+J81</f>
        <v>10318.254425871801</v>
      </c>
      <c r="K79" s="154">
        <f>ROUND((J79/F79)*100,1)</f>
        <v>18.8</v>
      </c>
      <c r="L79" s="154"/>
      <c r="M79" s="154"/>
      <c r="N79" s="160"/>
      <c r="O79" s="155"/>
      <c r="P79" s="155"/>
      <c r="Q79" s="26"/>
      <c r="S79" s="14"/>
    </row>
    <row r="80" spans="1:20" ht="3.75" customHeight="1" x14ac:dyDescent="0.25">
      <c r="A80" s="9">
        <v>71</v>
      </c>
      <c r="B80" s="8"/>
      <c r="C80" s="168"/>
      <c r="D80" s="157"/>
      <c r="E80" s="159"/>
      <c r="F80" s="154"/>
      <c r="G80" s="154"/>
      <c r="H80" s="169"/>
      <c r="I80" s="154"/>
      <c r="J80" s="154"/>
      <c r="K80" s="154"/>
      <c r="L80" s="154"/>
      <c r="M80" s="154"/>
      <c r="N80" s="160"/>
      <c r="O80" s="155"/>
      <c r="P80" s="155"/>
      <c r="Q80" s="26"/>
      <c r="S80" s="13"/>
    </row>
    <row r="81" spans="1:20" s="1" customFormat="1" ht="12.75" customHeight="1" x14ac:dyDescent="0.25">
      <c r="A81" s="9">
        <v>72</v>
      </c>
      <c r="B81" s="8"/>
      <c r="C81" s="168"/>
      <c r="D81" s="157" t="s">
        <v>68</v>
      </c>
      <c r="E81" s="159"/>
      <c r="F81" s="154">
        <f>SUM(F82)</f>
        <v>10927.432526069</v>
      </c>
      <c r="G81" s="154">
        <f>SUM(G82)</f>
        <v>3040.2793799999999</v>
      </c>
      <c r="H81" s="154">
        <f>SUM(H82)</f>
        <v>0</v>
      </c>
      <c r="I81" s="154">
        <f>SUM(I82)</f>
        <v>0</v>
      </c>
      <c r="J81" s="154">
        <f>SUM(J82)</f>
        <v>3040.2793799999999</v>
      </c>
      <c r="K81" s="154">
        <f>ROUND((J81/F81)*100,1)</f>
        <v>27.8</v>
      </c>
      <c r="L81" s="154"/>
      <c r="M81" s="154"/>
      <c r="N81" s="160"/>
      <c r="O81" s="154"/>
      <c r="P81" s="155"/>
      <c r="Q81" s="26"/>
      <c r="S81" s="13"/>
    </row>
    <row r="82" spans="1:20" ht="12.75" customHeight="1" x14ac:dyDescent="0.25">
      <c r="A82" s="16">
        <v>73</v>
      </c>
      <c r="B82" s="19">
        <v>2011</v>
      </c>
      <c r="C82" s="158">
        <v>40</v>
      </c>
      <c r="D82" s="161" t="s">
        <v>917</v>
      </c>
      <c r="E82" s="159" t="s">
        <v>96</v>
      </c>
      <c r="F82" s="155">
        <v>10927.432526069</v>
      </c>
      <c r="G82" s="155">
        <v>3040.2793799999999</v>
      </c>
      <c r="H82" s="155">
        <v>0</v>
      </c>
      <c r="I82" s="155">
        <v>0</v>
      </c>
      <c r="J82" s="155">
        <f>G82+I82</f>
        <v>3040.2793799999999</v>
      </c>
      <c r="K82" s="155">
        <f>ROUND((J82/F82)*100,1)</f>
        <v>27.8</v>
      </c>
      <c r="L82" s="155"/>
      <c r="M82" s="155">
        <v>34.5</v>
      </c>
      <c r="N82" s="160">
        <v>0</v>
      </c>
      <c r="O82" s="155">
        <v>0</v>
      </c>
      <c r="P82" s="155">
        <f>M82+O82</f>
        <v>34.5</v>
      </c>
      <c r="Q82" s="26"/>
      <c r="R82" s="17"/>
      <c r="S82" s="11"/>
      <c r="T82" s="12"/>
    </row>
    <row r="83" spans="1:20" s="1" customFormat="1" ht="12.75" customHeight="1" x14ac:dyDescent="0.25">
      <c r="A83" s="9">
        <v>74</v>
      </c>
      <c r="B83" s="8"/>
      <c r="C83" s="168"/>
      <c r="D83" s="157" t="s">
        <v>69</v>
      </c>
      <c r="E83" s="159"/>
      <c r="F83" s="154">
        <f>SUM(F84:F85)</f>
        <v>43900.041750887416</v>
      </c>
      <c r="G83" s="154">
        <f>SUM(G84:G85)</f>
        <v>7277.9750458717999</v>
      </c>
      <c r="H83" s="154">
        <f>SUM(H84:H85)</f>
        <v>14580.139300000001</v>
      </c>
      <c r="I83" s="154">
        <f>SUM(I84:I85)</f>
        <v>0</v>
      </c>
      <c r="J83" s="154">
        <f>SUM(J84:J85)</f>
        <v>7277.9750458717999</v>
      </c>
      <c r="K83" s="154">
        <f>ROUND((J83/F83)*100,1)</f>
        <v>16.600000000000001</v>
      </c>
      <c r="L83" s="154"/>
      <c r="M83" s="154"/>
      <c r="N83" s="160"/>
      <c r="O83" s="154"/>
      <c r="P83" s="155"/>
      <c r="Q83" s="26"/>
      <c r="S83" s="14"/>
    </row>
    <row r="84" spans="1:20" ht="12.75" customHeight="1" x14ac:dyDescent="0.25">
      <c r="A84" s="9">
        <v>75</v>
      </c>
      <c r="B84" s="8">
        <v>2013</v>
      </c>
      <c r="C84" s="158">
        <v>45</v>
      </c>
      <c r="D84" s="161" t="s">
        <v>918</v>
      </c>
      <c r="E84" s="159" t="s">
        <v>96</v>
      </c>
      <c r="F84" s="155">
        <v>12247.9674687072</v>
      </c>
      <c r="G84" s="155">
        <v>7277.9750458717999</v>
      </c>
      <c r="H84" s="155">
        <v>0</v>
      </c>
      <c r="I84" s="155">
        <v>0</v>
      </c>
      <c r="J84" s="155">
        <f>G84+I84</f>
        <v>7277.9750458717999</v>
      </c>
      <c r="K84" s="155">
        <f>ROUND((J84/F84)*100,1)</f>
        <v>59.4</v>
      </c>
      <c r="L84" s="155"/>
      <c r="M84" s="155">
        <v>100</v>
      </c>
      <c r="N84" s="160">
        <v>0</v>
      </c>
      <c r="O84" s="155">
        <v>0</v>
      </c>
      <c r="P84" s="155">
        <f>M84+O84</f>
        <v>100</v>
      </c>
      <c r="Q84" s="26"/>
      <c r="R84" s="17"/>
      <c r="S84" s="11"/>
      <c r="T84" s="12"/>
    </row>
    <row r="85" spans="1:20" ht="12.75" customHeight="1" thickBot="1" x14ac:dyDescent="0.3">
      <c r="A85" s="9">
        <v>76</v>
      </c>
      <c r="B85" s="8">
        <v>2013</v>
      </c>
      <c r="C85" s="170">
        <v>303</v>
      </c>
      <c r="D85" s="171" t="s">
        <v>70</v>
      </c>
      <c r="E85" s="172" t="s">
        <v>44</v>
      </c>
      <c r="F85" s="173">
        <v>31652.074282180216</v>
      </c>
      <c r="G85" s="173">
        <v>0</v>
      </c>
      <c r="H85" s="173">
        <v>14580.139300000001</v>
      </c>
      <c r="I85" s="173">
        <v>0</v>
      </c>
      <c r="J85" s="173">
        <f>G85+I85</f>
        <v>0</v>
      </c>
      <c r="K85" s="173">
        <f>ROUND((J85/F85)*100,1)</f>
        <v>0</v>
      </c>
      <c r="L85" s="173"/>
      <c r="M85" s="173">
        <v>0</v>
      </c>
      <c r="N85" s="174">
        <v>40.4</v>
      </c>
      <c r="O85" s="173">
        <v>0</v>
      </c>
      <c r="P85" s="173">
        <f>M85+O85</f>
        <v>0</v>
      </c>
      <c r="Q85" s="26"/>
      <c r="R85" s="17"/>
      <c r="S85" s="11"/>
      <c r="T85" s="12"/>
    </row>
    <row r="86" spans="1:20" s="22" customFormat="1" x14ac:dyDescent="0.25">
      <c r="C86" s="408" t="s">
        <v>896</v>
      </c>
      <c r="D86" s="408"/>
      <c r="E86" s="408"/>
      <c r="F86" s="408"/>
      <c r="G86" s="408"/>
      <c r="H86" s="408"/>
      <c r="I86" s="408"/>
      <c r="J86" s="408"/>
      <c r="K86" s="408"/>
      <c r="L86" s="408"/>
      <c r="M86" s="408"/>
      <c r="N86" s="408"/>
      <c r="O86" s="408"/>
      <c r="P86" s="408"/>
      <c r="R86" s="24"/>
    </row>
    <row r="87" spans="1:20" ht="32.25" customHeight="1" x14ac:dyDescent="0.25">
      <c r="A87" s="9">
        <v>78</v>
      </c>
      <c r="B87" s="8"/>
      <c r="C87" s="407" t="s">
        <v>929</v>
      </c>
      <c r="D87" s="407"/>
      <c r="E87" s="407"/>
      <c r="F87" s="407"/>
      <c r="G87" s="407"/>
      <c r="H87" s="407"/>
      <c r="I87" s="407"/>
      <c r="J87" s="407"/>
      <c r="K87" s="407"/>
      <c r="L87" s="407"/>
      <c r="M87" s="407"/>
      <c r="N87" s="407"/>
      <c r="O87" s="407"/>
      <c r="P87" s="407"/>
      <c r="R87" s="10"/>
    </row>
    <row r="88" spans="1:20" x14ac:dyDescent="0.25">
      <c r="A88" s="9">
        <v>79</v>
      </c>
      <c r="B88" s="1"/>
      <c r="C88" s="407" t="s">
        <v>930</v>
      </c>
      <c r="D88" s="407"/>
      <c r="E88" s="407"/>
      <c r="F88" s="407"/>
      <c r="G88" s="407"/>
      <c r="H88" s="407"/>
      <c r="I88" s="407"/>
      <c r="J88" s="407"/>
      <c r="K88" s="407"/>
      <c r="L88" s="407"/>
      <c r="M88" s="407"/>
      <c r="N88" s="407"/>
      <c r="O88" s="407"/>
      <c r="P88" s="407"/>
      <c r="R88" s="10"/>
    </row>
    <row r="89" spans="1:20" ht="33" customHeight="1" x14ac:dyDescent="0.25">
      <c r="A89" s="1"/>
      <c r="B89" s="15"/>
      <c r="C89" s="407" t="s">
        <v>895</v>
      </c>
      <c r="D89" s="407"/>
      <c r="E89" s="407"/>
      <c r="F89" s="407"/>
      <c r="G89" s="407"/>
      <c r="H89" s="407"/>
      <c r="I89" s="407"/>
      <c r="J89" s="407"/>
      <c r="K89" s="407"/>
      <c r="L89" s="407"/>
      <c r="M89" s="407"/>
      <c r="N89" s="407"/>
      <c r="O89" s="407"/>
      <c r="P89" s="407"/>
    </row>
    <row r="90" spans="1:20" ht="31.5" customHeight="1" x14ac:dyDescent="0.25">
      <c r="A90" s="1"/>
      <c r="B90" s="15"/>
      <c r="C90" s="407" t="s">
        <v>928</v>
      </c>
      <c r="D90" s="407"/>
      <c r="E90" s="407"/>
      <c r="F90" s="407"/>
      <c r="G90" s="407"/>
      <c r="H90" s="407"/>
      <c r="I90" s="407"/>
      <c r="J90" s="407"/>
      <c r="K90" s="407"/>
      <c r="L90" s="407"/>
      <c r="M90" s="407"/>
      <c r="N90" s="407"/>
      <c r="O90" s="407"/>
      <c r="P90" s="407"/>
    </row>
    <row r="91" spans="1:20" s="22" customFormat="1" x14ac:dyDescent="0.25">
      <c r="C91" s="408" t="s">
        <v>95</v>
      </c>
      <c r="D91" s="408"/>
      <c r="E91" s="408"/>
      <c r="F91" s="408"/>
      <c r="G91" s="408"/>
      <c r="H91" s="408"/>
      <c r="I91" s="408"/>
      <c r="J91" s="408"/>
      <c r="K91" s="408"/>
      <c r="L91" s="408"/>
      <c r="M91" s="408"/>
      <c r="N91" s="408"/>
      <c r="O91" s="408"/>
      <c r="P91" s="408"/>
    </row>
    <row r="92" spans="1:20" s="22" customFormat="1" x14ac:dyDescent="0.25">
      <c r="C92" s="140"/>
      <c r="D92" s="141"/>
      <c r="E92" s="142"/>
      <c r="F92" s="143"/>
      <c r="G92" s="143"/>
      <c r="H92" s="143"/>
      <c r="I92" s="143"/>
      <c r="J92" s="143"/>
      <c r="K92" s="144"/>
      <c r="L92" s="145"/>
      <c r="M92" s="144"/>
      <c r="N92" s="144"/>
      <c r="O92" s="144"/>
      <c r="P92" s="144"/>
    </row>
    <row r="93" spans="1:20" s="22" customFormat="1" ht="30" customHeight="1" x14ac:dyDescent="0.25">
      <c r="C93" s="409"/>
      <c r="D93" s="409"/>
      <c r="E93" s="409"/>
      <c r="F93" s="409"/>
      <c r="G93" s="409"/>
      <c r="H93" s="409"/>
      <c r="I93" s="409"/>
      <c r="J93" s="409"/>
      <c r="K93" s="409"/>
      <c r="L93" s="409"/>
      <c r="M93" s="409"/>
      <c r="N93" s="409"/>
      <c r="O93" s="409"/>
      <c r="P93" s="409"/>
    </row>
    <row r="94" spans="1:20" s="22" customFormat="1" x14ac:dyDescent="0.25">
      <c r="C94" s="146"/>
      <c r="D94" s="141"/>
      <c r="E94" s="147"/>
      <c r="F94" s="143"/>
      <c r="G94" s="143"/>
      <c r="H94" s="143"/>
      <c r="I94" s="143"/>
      <c r="J94" s="143"/>
      <c r="K94" s="144"/>
      <c r="L94" s="145"/>
      <c r="M94" s="144"/>
      <c r="N94" s="144"/>
      <c r="O94" s="144"/>
      <c r="P94" s="144"/>
    </row>
    <row r="95" spans="1:20" s="22" customFormat="1" x14ac:dyDescent="0.25">
      <c r="C95" s="146"/>
      <c r="D95" s="144"/>
      <c r="E95" s="148"/>
      <c r="F95" s="143"/>
      <c r="G95" s="143"/>
      <c r="H95" s="143"/>
      <c r="I95" s="143"/>
      <c r="J95" s="143"/>
      <c r="K95" s="144"/>
      <c r="L95" s="145"/>
      <c r="M95" s="144"/>
      <c r="N95" s="144"/>
      <c r="O95" s="144"/>
      <c r="P95" s="144"/>
    </row>
    <row r="96" spans="1:20" s="22" customFormat="1" x14ac:dyDescent="0.25">
      <c r="C96" s="146"/>
      <c r="D96" s="144"/>
      <c r="E96" s="148"/>
      <c r="F96" s="143"/>
      <c r="G96" s="143"/>
      <c r="H96" s="143"/>
      <c r="I96" s="143"/>
      <c r="J96" s="143"/>
      <c r="K96" s="144"/>
      <c r="L96" s="145"/>
      <c r="M96" s="144"/>
      <c r="N96" s="144"/>
      <c r="O96" s="144"/>
      <c r="P96" s="144"/>
    </row>
    <row r="97" spans="3:18" s="22" customFormat="1" x14ac:dyDescent="0.25">
      <c r="C97" s="146"/>
      <c r="D97" s="144"/>
      <c r="E97" s="148"/>
      <c r="F97" s="143"/>
      <c r="G97" s="143"/>
      <c r="H97" s="143"/>
      <c r="I97" s="143"/>
      <c r="J97" s="143"/>
      <c r="K97" s="144"/>
      <c r="L97" s="145"/>
      <c r="M97" s="144"/>
      <c r="N97" s="144"/>
      <c r="O97" s="144"/>
      <c r="P97" s="144"/>
    </row>
    <row r="98" spans="3:18" s="22" customFormat="1" x14ac:dyDescent="0.25">
      <c r="C98" s="146"/>
      <c r="D98" s="144"/>
      <c r="E98" s="147"/>
      <c r="F98" s="143"/>
      <c r="G98" s="143"/>
      <c r="H98" s="143"/>
      <c r="I98" s="143"/>
      <c r="J98" s="143"/>
      <c r="K98" s="144"/>
      <c r="L98" s="145"/>
      <c r="M98" s="144"/>
      <c r="N98" s="144"/>
      <c r="O98" s="144"/>
      <c r="P98" s="144"/>
    </row>
    <row r="99" spans="3:18" s="22" customFormat="1" x14ac:dyDescent="0.25">
      <c r="C99" s="146"/>
      <c r="D99" s="144"/>
      <c r="E99" s="147"/>
      <c r="F99" s="143"/>
      <c r="G99" s="143"/>
      <c r="H99" s="143"/>
      <c r="I99" s="143"/>
      <c r="J99" s="143"/>
      <c r="K99" s="144"/>
      <c r="L99" s="145"/>
      <c r="M99" s="144"/>
      <c r="N99" s="144"/>
      <c r="O99" s="144"/>
      <c r="P99" s="144"/>
    </row>
    <row r="100" spans="3:18" s="22" customFormat="1" x14ac:dyDescent="0.25">
      <c r="C100" s="146"/>
      <c r="D100" s="144"/>
      <c r="E100" s="149"/>
      <c r="F100" s="143"/>
      <c r="G100" s="143"/>
      <c r="H100" s="143"/>
      <c r="I100" s="143"/>
      <c r="J100" s="143"/>
      <c r="K100" s="144"/>
      <c r="L100" s="145"/>
      <c r="M100" s="144"/>
      <c r="N100" s="144"/>
      <c r="O100" s="144"/>
      <c r="P100" s="144"/>
    </row>
    <row r="101" spans="3:18" s="22" customFormat="1" x14ac:dyDescent="0.25">
      <c r="C101" s="146"/>
      <c r="D101" s="144"/>
      <c r="E101" s="147"/>
      <c r="F101" s="143"/>
      <c r="G101" s="143"/>
      <c r="H101" s="143"/>
      <c r="I101" s="143"/>
      <c r="J101" s="143"/>
      <c r="K101" s="144"/>
      <c r="L101" s="145"/>
      <c r="M101" s="144"/>
      <c r="N101" s="144"/>
      <c r="O101" s="144"/>
      <c r="P101" s="144"/>
    </row>
    <row r="102" spans="3:18" s="22" customFormat="1" x14ac:dyDescent="0.25">
      <c r="C102" s="146"/>
      <c r="D102" s="144"/>
      <c r="E102" s="148"/>
      <c r="F102" s="143"/>
      <c r="G102" s="143"/>
      <c r="H102" s="143"/>
      <c r="I102" s="143"/>
      <c r="J102" s="143"/>
      <c r="K102" s="144"/>
      <c r="L102" s="145"/>
      <c r="M102" s="144"/>
      <c r="N102" s="144"/>
      <c r="O102" s="144"/>
      <c r="P102" s="144"/>
    </row>
    <row r="103" spans="3:18" s="22" customFormat="1" x14ac:dyDescent="0.25">
      <c r="C103" s="146"/>
      <c r="D103" s="144"/>
      <c r="E103" s="148"/>
      <c r="F103" s="143"/>
      <c r="G103" s="143"/>
      <c r="H103" s="143"/>
      <c r="I103" s="143"/>
      <c r="J103" s="143"/>
      <c r="K103" s="144"/>
      <c r="L103" s="145"/>
      <c r="M103" s="144"/>
      <c r="N103" s="144"/>
      <c r="O103" s="144"/>
      <c r="P103" s="144"/>
    </row>
    <row r="104" spans="3:18" s="22" customFormat="1" x14ac:dyDescent="0.25">
      <c r="C104" s="146"/>
      <c r="D104" s="144"/>
      <c r="E104" s="148"/>
      <c r="F104" s="143"/>
      <c r="G104" s="143"/>
      <c r="H104" s="143"/>
      <c r="I104" s="143"/>
      <c r="J104" s="143"/>
      <c r="K104" s="144"/>
      <c r="L104" s="145"/>
      <c r="M104" s="144"/>
      <c r="N104" s="144"/>
      <c r="O104" s="144"/>
      <c r="P104" s="144"/>
    </row>
    <row r="105" spans="3:18" s="22" customFormat="1" x14ac:dyDescent="0.25">
      <c r="C105" s="150"/>
      <c r="D105" s="144"/>
      <c r="E105" s="151"/>
      <c r="F105" s="143"/>
      <c r="G105" s="143"/>
      <c r="H105" s="143"/>
      <c r="I105" s="143"/>
      <c r="J105" s="143"/>
      <c r="K105" s="144"/>
      <c r="L105" s="145"/>
      <c r="M105" s="144"/>
      <c r="N105" s="144"/>
      <c r="O105" s="144"/>
      <c r="P105" s="144"/>
    </row>
    <row r="106" spans="3:18" s="22" customFormat="1" x14ac:dyDescent="0.25">
      <c r="C106" s="25"/>
      <c r="E106" s="23"/>
      <c r="R106" s="24"/>
    </row>
  </sheetData>
  <mergeCells count="22">
    <mergeCell ref="H10:K10"/>
    <mergeCell ref="N10:P10"/>
    <mergeCell ref="C87:P87"/>
    <mergeCell ref="C9:C11"/>
    <mergeCell ref="D9:D11"/>
    <mergeCell ref="E9:E11"/>
    <mergeCell ref="F9:F11"/>
    <mergeCell ref="G10:G11"/>
    <mergeCell ref="M10:M11"/>
    <mergeCell ref="G9:K9"/>
    <mergeCell ref="M9:P9"/>
    <mergeCell ref="C86:P86"/>
    <mergeCell ref="C88:P88"/>
    <mergeCell ref="C91:P91"/>
    <mergeCell ref="C93:P93"/>
    <mergeCell ref="C90:P90"/>
    <mergeCell ref="C89:P89"/>
    <mergeCell ref="A1:D1"/>
    <mergeCell ref="A2:K2"/>
    <mergeCell ref="A3:F3"/>
    <mergeCell ref="G3:K3"/>
    <mergeCell ref="M3:O3"/>
  </mergeCells>
  <conditionalFormatting sqref="K80 K40 K47 K51:K54 P17 K19 K34:K35 K25 K37 K58:K63 K66 K85 K28:K30 K69:K70 K17 P79:P80 P88 P91 K91">
    <cfRule type="cellIs" dxfId="139" priority="156" stopIfTrue="1" operator="greaterThan">
      <formula>100</formula>
    </cfRule>
  </conditionalFormatting>
  <conditionalFormatting sqref="K80 K40 K47 K51:K54 K17 K19 K34:K35 K25 K37 K58:K63 K66 K85 K28:K30 K69:K70">
    <cfRule type="cellIs" dxfId="138" priority="154" stopIfTrue="1" operator="greaterThan">
      <formula>100</formula>
    </cfRule>
    <cfRule type="cellIs" dxfId="137" priority="155" stopIfTrue="1" operator="greaterThan">
      <formula>100</formula>
    </cfRule>
  </conditionalFormatting>
  <conditionalFormatting sqref="K20 K22">
    <cfRule type="cellIs" dxfId="136" priority="153" stopIfTrue="1" operator="greaterThan">
      <formula>100</formula>
    </cfRule>
  </conditionalFormatting>
  <conditionalFormatting sqref="K20 K22">
    <cfRule type="cellIs" dxfId="135" priority="151" stopIfTrue="1" operator="greaterThan">
      <formula>100</formula>
    </cfRule>
    <cfRule type="cellIs" dxfId="134" priority="152" stopIfTrue="1" operator="greaterThan">
      <formula>100</formula>
    </cfRule>
  </conditionalFormatting>
  <conditionalFormatting sqref="K31 K33">
    <cfRule type="cellIs" dxfId="133" priority="150" stopIfTrue="1" operator="greaterThan">
      <formula>100</formula>
    </cfRule>
  </conditionalFormatting>
  <conditionalFormatting sqref="K31 K33">
    <cfRule type="cellIs" dxfId="132" priority="148" stopIfTrue="1" operator="greaterThan">
      <formula>100</formula>
    </cfRule>
    <cfRule type="cellIs" dxfId="131" priority="149" stopIfTrue="1" operator="greaterThan">
      <formula>100</formula>
    </cfRule>
  </conditionalFormatting>
  <conditionalFormatting sqref="K39">
    <cfRule type="cellIs" dxfId="130" priority="147" stopIfTrue="1" operator="greaterThan">
      <formula>100</formula>
    </cfRule>
  </conditionalFormatting>
  <conditionalFormatting sqref="K39">
    <cfRule type="cellIs" dxfId="129" priority="145" stopIfTrue="1" operator="greaterThan">
      <formula>100</formula>
    </cfRule>
    <cfRule type="cellIs" dxfId="128" priority="146" stopIfTrue="1" operator="greaterThan">
      <formula>100</formula>
    </cfRule>
  </conditionalFormatting>
  <conditionalFormatting sqref="K41:K45">
    <cfRule type="cellIs" dxfId="127" priority="144" stopIfTrue="1" operator="greaterThan">
      <formula>100</formula>
    </cfRule>
  </conditionalFormatting>
  <conditionalFormatting sqref="K41:K45">
    <cfRule type="cellIs" dxfId="126" priority="142" stopIfTrue="1" operator="greaterThan">
      <formula>100</formula>
    </cfRule>
    <cfRule type="cellIs" dxfId="125" priority="143" stopIfTrue="1" operator="greaterThan">
      <formula>100</formula>
    </cfRule>
  </conditionalFormatting>
  <conditionalFormatting sqref="K49:K50">
    <cfRule type="cellIs" dxfId="124" priority="141" stopIfTrue="1" operator="greaterThan">
      <formula>100</formula>
    </cfRule>
  </conditionalFormatting>
  <conditionalFormatting sqref="K49:K50">
    <cfRule type="cellIs" dxfId="123" priority="139" stopIfTrue="1" operator="greaterThan">
      <formula>100</formula>
    </cfRule>
    <cfRule type="cellIs" dxfId="122" priority="140" stopIfTrue="1" operator="greaterThan">
      <formula>100</formula>
    </cfRule>
  </conditionalFormatting>
  <conditionalFormatting sqref="K46">
    <cfRule type="cellIs" dxfId="121" priority="138" stopIfTrue="1" operator="greaterThan">
      <formula>100</formula>
    </cfRule>
  </conditionalFormatting>
  <conditionalFormatting sqref="K46">
    <cfRule type="cellIs" dxfId="120" priority="136" stopIfTrue="1" operator="greaterThan">
      <formula>100</formula>
    </cfRule>
    <cfRule type="cellIs" dxfId="119" priority="137" stopIfTrue="1" operator="greaterThan">
      <formula>100</formula>
    </cfRule>
  </conditionalFormatting>
  <conditionalFormatting sqref="K56:K57">
    <cfRule type="cellIs" dxfId="118" priority="135" stopIfTrue="1" operator="greaterThan">
      <formula>100</formula>
    </cfRule>
  </conditionalFormatting>
  <conditionalFormatting sqref="K55">
    <cfRule type="cellIs" dxfId="117" priority="134" stopIfTrue="1" operator="greaterThan">
      <formula>100</formula>
    </cfRule>
  </conditionalFormatting>
  <conditionalFormatting sqref="K55">
    <cfRule type="cellIs" dxfId="116" priority="132" stopIfTrue="1" operator="greaterThan">
      <formula>100</formula>
    </cfRule>
    <cfRule type="cellIs" dxfId="115" priority="133" stopIfTrue="1" operator="greaterThan">
      <formula>100</formula>
    </cfRule>
  </conditionalFormatting>
  <conditionalFormatting sqref="K83">
    <cfRule type="cellIs" dxfId="114" priority="130" stopIfTrue="1" operator="greaterThan">
      <formula>100</formula>
    </cfRule>
  </conditionalFormatting>
  <conditionalFormatting sqref="K83">
    <cfRule type="cellIs" dxfId="113" priority="128" stopIfTrue="1" operator="greaterThan">
      <formula>100</formula>
    </cfRule>
    <cfRule type="cellIs" dxfId="112" priority="129" stopIfTrue="1" operator="greaterThan">
      <formula>100</formula>
    </cfRule>
  </conditionalFormatting>
  <conditionalFormatting sqref="K48">
    <cfRule type="cellIs" dxfId="111" priority="127" stopIfTrue="1" operator="greaterThan">
      <formula>100</formula>
    </cfRule>
  </conditionalFormatting>
  <conditionalFormatting sqref="K48">
    <cfRule type="cellIs" dxfId="110" priority="125" stopIfTrue="1" operator="greaterThan">
      <formula>100</formula>
    </cfRule>
    <cfRule type="cellIs" dxfId="109" priority="126" stopIfTrue="1" operator="greaterThan">
      <formula>100</formula>
    </cfRule>
  </conditionalFormatting>
  <conditionalFormatting sqref="K80 K17 K19:K20 K25 K85 K33:K35 K37 K66 K83 K22 K28:K31 K39:K63 K69:K70">
    <cfRule type="cellIs" dxfId="108" priority="124" operator="greaterThan">
      <formula>100</formula>
    </cfRule>
  </conditionalFormatting>
  <conditionalFormatting sqref="K79">
    <cfRule type="cellIs" dxfId="107" priority="123" stopIfTrue="1" operator="greaterThan">
      <formula>100</formula>
    </cfRule>
  </conditionalFormatting>
  <conditionalFormatting sqref="K79">
    <cfRule type="cellIs" dxfId="106" priority="121" stopIfTrue="1" operator="greaterThan">
      <formula>100</formula>
    </cfRule>
    <cfRule type="cellIs" dxfId="105" priority="122" stopIfTrue="1" operator="greaterThan">
      <formula>100</formula>
    </cfRule>
  </conditionalFormatting>
  <conditionalFormatting sqref="K18">
    <cfRule type="cellIs" dxfId="104" priority="120" stopIfTrue="1" operator="greaterThan">
      <formula>100</formula>
    </cfRule>
  </conditionalFormatting>
  <conditionalFormatting sqref="K18">
    <cfRule type="cellIs" dxfId="103" priority="118" stopIfTrue="1" operator="greaterThan">
      <formula>100</formula>
    </cfRule>
    <cfRule type="cellIs" dxfId="102" priority="119" stopIfTrue="1" operator="greaterThan">
      <formula>100</formula>
    </cfRule>
  </conditionalFormatting>
  <conditionalFormatting sqref="K18">
    <cfRule type="cellIs" dxfId="101" priority="117" operator="greaterThan">
      <formula>100</formula>
    </cfRule>
  </conditionalFormatting>
  <conditionalFormatting sqref="K23:K24">
    <cfRule type="cellIs" dxfId="100" priority="116" stopIfTrue="1" operator="greaterThan">
      <formula>100</formula>
    </cfRule>
  </conditionalFormatting>
  <conditionalFormatting sqref="K23:K24">
    <cfRule type="cellIs" dxfId="99" priority="114" stopIfTrue="1" operator="greaterThan">
      <formula>100</formula>
    </cfRule>
    <cfRule type="cellIs" dxfId="98" priority="115" stopIfTrue="1" operator="greaterThan">
      <formula>100</formula>
    </cfRule>
  </conditionalFormatting>
  <conditionalFormatting sqref="K23:K24">
    <cfRule type="cellIs" dxfId="97" priority="113" operator="greaterThan">
      <formula>100</formula>
    </cfRule>
  </conditionalFormatting>
  <conditionalFormatting sqref="K84">
    <cfRule type="cellIs" dxfId="96" priority="112" stopIfTrue="1" operator="greaterThan">
      <formula>100</formula>
    </cfRule>
  </conditionalFormatting>
  <conditionalFormatting sqref="K84">
    <cfRule type="cellIs" dxfId="95" priority="110" stopIfTrue="1" operator="greaterThan">
      <formula>100</formula>
    </cfRule>
    <cfRule type="cellIs" dxfId="94" priority="111" stopIfTrue="1" operator="greaterThan">
      <formula>100</formula>
    </cfRule>
  </conditionalFormatting>
  <conditionalFormatting sqref="K84">
    <cfRule type="cellIs" dxfId="93" priority="109" operator="greaterThan">
      <formula>100</formula>
    </cfRule>
  </conditionalFormatting>
  <conditionalFormatting sqref="K32">
    <cfRule type="cellIs" dxfId="92" priority="108" stopIfTrue="1" operator="greaterThan">
      <formula>100</formula>
    </cfRule>
  </conditionalFormatting>
  <conditionalFormatting sqref="K32">
    <cfRule type="cellIs" dxfId="91" priority="106" stopIfTrue="1" operator="greaterThan">
      <formula>100</formula>
    </cfRule>
    <cfRule type="cellIs" dxfId="90" priority="107" stopIfTrue="1" operator="greaterThan">
      <formula>100</formula>
    </cfRule>
  </conditionalFormatting>
  <conditionalFormatting sqref="K32">
    <cfRule type="cellIs" dxfId="89" priority="105" operator="greaterThan">
      <formula>100</formula>
    </cfRule>
  </conditionalFormatting>
  <conditionalFormatting sqref="K36">
    <cfRule type="cellIs" dxfId="88" priority="104" stopIfTrue="1" operator="greaterThan">
      <formula>100</formula>
    </cfRule>
  </conditionalFormatting>
  <conditionalFormatting sqref="K36">
    <cfRule type="cellIs" dxfId="87" priority="102" stopIfTrue="1" operator="greaterThan">
      <formula>100</formula>
    </cfRule>
    <cfRule type="cellIs" dxfId="86" priority="103" stopIfTrue="1" operator="greaterThan">
      <formula>100</formula>
    </cfRule>
  </conditionalFormatting>
  <conditionalFormatting sqref="K36">
    <cfRule type="cellIs" dxfId="85" priority="101" operator="greaterThan">
      <formula>100</formula>
    </cfRule>
  </conditionalFormatting>
  <conditionalFormatting sqref="K38">
    <cfRule type="cellIs" dxfId="84" priority="100" stopIfTrue="1" operator="greaterThan">
      <formula>100</formula>
    </cfRule>
  </conditionalFormatting>
  <conditionalFormatting sqref="K38">
    <cfRule type="cellIs" dxfId="83" priority="98" stopIfTrue="1" operator="greaterThan">
      <formula>100</formula>
    </cfRule>
    <cfRule type="cellIs" dxfId="82" priority="99" stopIfTrue="1" operator="greaterThan">
      <formula>100</formula>
    </cfRule>
  </conditionalFormatting>
  <conditionalFormatting sqref="K38">
    <cfRule type="cellIs" dxfId="81" priority="97" operator="greaterThan">
      <formula>100</formula>
    </cfRule>
  </conditionalFormatting>
  <conditionalFormatting sqref="K81">
    <cfRule type="cellIs" dxfId="80" priority="96" stopIfTrue="1" operator="greaterThan">
      <formula>100</formula>
    </cfRule>
  </conditionalFormatting>
  <conditionalFormatting sqref="K81">
    <cfRule type="cellIs" dxfId="79" priority="94" stopIfTrue="1" operator="greaterThan">
      <formula>100</formula>
    </cfRule>
    <cfRule type="cellIs" dxfId="78" priority="95" stopIfTrue="1" operator="greaterThan">
      <formula>100</formula>
    </cfRule>
  </conditionalFormatting>
  <conditionalFormatting sqref="K81">
    <cfRule type="cellIs" dxfId="77" priority="93" operator="greaterThan">
      <formula>100</formula>
    </cfRule>
  </conditionalFormatting>
  <conditionalFormatting sqref="K82">
    <cfRule type="cellIs" dxfId="76" priority="92" stopIfTrue="1" operator="greaterThan">
      <formula>100</formula>
    </cfRule>
  </conditionalFormatting>
  <conditionalFormatting sqref="K82">
    <cfRule type="cellIs" dxfId="75" priority="90" stopIfTrue="1" operator="greaterThan">
      <formula>100</formula>
    </cfRule>
    <cfRule type="cellIs" dxfId="74" priority="91" stopIfTrue="1" operator="greaterThan">
      <formula>100</formula>
    </cfRule>
  </conditionalFormatting>
  <conditionalFormatting sqref="K82">
    <cfRule type="cellIs" dxfId="73" priority="89" operator="greaterThan">
      <formula>100</formula>
    </cfRule>
  </conditionalFormatting>
  <conditionalFormatting sqref="K74:K75 K77">
    <cfRule type="cellIs" dxfId="72" priority="88" stopIfTrue="1" operator="greaterThan">
      <formula>100</formula>
    </cfRule>
  </conditionalFormatting>
  <conditionalFormatting sqref="K74:K75 K77">
    <cfRule type="cellIs" dxfId="71" priority="86" stopIfTrue="1" operator="greaterThan">
      <formula>100</formula>
    </cfRule>
    <cfRule type="cellIs" dxfId="70" priority="87" stopIfTrue="1" operator="greaterThan">
      <formula>100</formula>
    </cfRule>
  </conditionalFormatting>
  <conditionalFormatting sqref="K74:K75 K77">
    <cfRule type="cellIs" dxfId="69" priority="85" operator="greaterThan">
      <formula>100</formula>
    </cfRule>
  </conditionalFormatting>
  <conditionalFormatting sqref="K76">
    <cfRule type="cellIs" dxfId="68" priority="84" stopIfTrue="1" operator="greaterThan">
      <formula>100</formula>
    </cfRule>
  </conditionalFormatting>
  <conditionalFormatting sqref="K76">
    <cfRule type="cellIs" dxfId="67" priority="82" stopIfTrue="1" operator="greaterThan">
      <formula>100</formula>
    </cfRule>
    <cfRule type="cellIs" dxfId="66" priority="83" stopIfTrue="1" operator="greaterThan">
      <formula>100</formula>
    </cfRule>
  </conditionalFormatting>
  <conditionalFormatting sqref="K76">
    <cfRule type="cellIs" dxfId="65" priority="81" operator="greaterThan">
      <formula>100</formula>
    </cfRule>
  </conditionalFormatting>
  <conditionalFormatting sqref="K78">
    <cfRule type="cellIs" dxfId="64" priority="80" stopIfTrue="1" operator="greaterThan">
      <formula>100</formula>
    </cfRule>
  </conditionalFormatting>
  <conditionalFormatting sqref="K78">
    <cfRule type="cellIs" dxfId="63" priority="78" stopIfTrue="1" operator="greaterThan">
      <formula>100</formula>
    </cfRule>
    <cfRule type="cellIs" dxfId="62" priority="79" stopIfTrue="1" operator="greaterThan">
      <formula>100</formula>
    </cfRule>
  </conditionalFormatting>
  <conditionalFormatting sqref="K78">
    <cfRule type="cellIs" dxfId="61" priority="77" operator="greaterThan">
      <formula>100</formula>
    </cfRule>
  </conditionalFormatting>
  <conditionalFormatting sqref="K21">
    <cfRule type="cellIs" dxfId="60" priority="76" stopIfTrue="1" operator="greaterThan">
      <formula>100</formula>
    </cfRule>
  </conditionalFormatting>
  <conditionalFormatting sqref="K21">
    <cfRule type="cellIs" dxfId="59" priority="74" stopIfTrue="1" operator="greaterThan">
      <formula>100</formula>
    </cfRule>
    <cfRule type="cellIs" dxfId="58" priority="75" stopIfTrue="1" operator="greaterThan">
      <formula>100</formula>
    </cfRule>
  </conditionalFormatting>
  <conditionalFormatting sqref="K21">
    <cfRule type="cellIs" dxfId="57" priority="73" operator="greaterThan">
      <formula>100</formula>
    </cfRule>
  </conditionalFormatting>
  <conditionalFormatting sqref="K26:K27">
    <cfRule type="cellIs" dxfId="56" priority="72" stopIfTrue="1" operator="greaterThan">
      <formula>100</formula>
    </cfRule>
  </conditionalFormatting>
  <conditionalFormatting sqref="K26:K27">
    <cfRule type="cellIs" dxfId="55" priority="70" stopIfTrue="1" operator="greaterThan">
      <formula>100</formula>
    </cfRule>
    <cfRule type="cellIs" dxfId="54" priority="71" stopIfTrue="1" operator="greaterThan">
      <formula>100</formula>
    </cfRule>
  </conditionalFormatting>
  <conditionalFormatting sqref="K26:K27">
    <cfRule type="cellIs" dxfId="53" priority="69" operator="greaterThan">
      <formula>100</formula>
    </cfRule>
  </conditionalFormatting>
  <conditionalFormatting sqref="K64:K65">
    <cfRule type="cellIs" dxfId="52" priority="56" stopIfTrue="1" operator="greaterThan">
      <formula>100</formula>
    </cfRule>
  </conditionalFormatting>
  <conditionalFormatting sqref="K64:K65">
    <cfRule type="cellIs" dxfId="51" priority="54" stopIfTrue="1" operator="greaterThan">
      <formula>100</formula>
    </cfRule>
    <cfRule type="cellIs" dxfId="50" priority="55" stopIfTrue="1" operator="greaterThan">
      <formula>100</formula>
    </cfRule>
  </conditionalFormatting>
  <conditionalFormatting sqref="K64:K65">
    <cfRule type="cellIs" dxfId="49" priority="53" operator="greaterThan">
      <formula>100</formula>
    </cfRule>
  </conditionalFormatting>
  <conditionalFormatting sqref="K67:K68">
    <cfRule type="cellIs" dxfId="48" priority="52" stopIfTrue="1" operator="greaterThan">
      <formula>100</formula>
    </cfRule>
  </conditionalFormatting>
  <conditionalFormatting sqref="K67:K68">
    <cfRule type="cellIs" dxfId="47" priority="50" stopIfTrue="1" operator="greaterThan">
      <formula>100</formula>
    </cfRule>
    <cfRule type="cellIs" dxfId="46" priority="51" stopIfTrue="1" operator="greaterThan">
      <formula>100</formula>
    </cfRule>
  </conditionalFormatting>
  <conditionalFormatting sqref="K67:K68">
    <cfRule type="cellIs" dxfId="45" priority="49" operator="greaterThan">
      <formula>100</formula>
    </cfRule>
  </conditionalFormatting>
  <conditionalFormatting sqref="K71:K73">
    <cfRule type="cellIs" dxfId="44" priority="48" stopIfTrue="1" operator="greaterThan">
      <formula>100</formula>
    </cfRule>
  </conditionalFormatting>
  <conditionalFormatting sqref="K71:K73">
    <cfRule type="cellIs" dxfId="43" priority="46" stopIfTrue="1" operator="greaterThan">
      <formula>100</formula>
    </cfRule>
    <cfRule type="cellIs" dxfId="42" priority="47" stopIfTrue="1" operator="greaterThan">
      <formula>100</formula>
    </cfRule>
  </conditionalFormatting>
  <conditionalFormatting sqref="K71:K73">
    <cfRule type="cellIs" dxfId="41" priority="45" operator="greaterThan">
      <formula>100</formula>
    </cfRule>
  </conditionalFormatting>
  <conditionalFormatting sqref="C92 C4:C12 C94:C1048576 C14:C85">
    <cfRule type="duplicateValues" dxfId="40" priority="44"/>
  </conditionalFormatting>
  <conditionalFormatting sqref="P87">
    <cfRule type="cellIs" dxfId="39" priority="39" stopIfTrue="1" operator="greaterThan">
      <formula>100</formula>
    </cfRule>
  </conditionalFormatting>
  <conditionalFormatting sqref="C87">
    <cfRule type="duplicateValues" dxfId="38" priority="38"/>
  </conditionalFormatting>
  <conditionalFormatting sqref="C87">
    <cfRule type="duplicateValues" dxfId="37" priority="37"/>
  </conditionalFormatting>
  <conditionalFormatting sqref="K88">
    <cfRule type="cellIs" dxfId="36" priority="36" stopIfTrue="1" operator="greaterThan">
      <formula>100</formula>
    </cfRule>
  </conditionalFormatting>
  <conditionalFormatting sqref="K93 P93">
    <cfRule type="cellIs" dxfId="35" priority="33" stopIfTrue="1" operator="greaterThan">
      <formula>100</formula>
    </cfRule>
  </conditionalFormatting>
  <conditionalFormatting sqref="C93">
    <cfRule type="duplicateValues" dxfId="34" priority="32"/>
  </conditionalFormatting>
  <conditionalFormatting sqref="C93">
    <cfRule type="duplicateValues" dxfId="33" priority="31"/>
  </conditionalFormatting>
  <conditionalFormatting sqref="P90">
    <cfRule type="cellIs" dxfId="32" priority="30" stopIfTrue="1" operator="greaterThan">
      <formula>100</formula>
    </cfRule>
  </conditionalFormatting>
  <conditionalFormatting sqref="C90">
    <cfRule type="duplicateValues" dxfId="31" priority="29"/>
  </conditionalFormatting>
  <conditionalFormatting sqref="P40 P47 P51:P54 P19 P34:P35 P25 P37 P58:P63 P66 P85 P28:P30 P69:P70">
    <cfRule type="cellIs" dxfId="30" priority="28" stopIfTrue="1" operator="greaterThan">
      <formula>100</formula>
    </cfRule>
  </conditionalFormatting>
  <conditionalFormatting sqref="P20 P22">
    <cfRule type="cellIs" dxfId="29" priority="27" stopIfTrue="1" operator="greaterThan">
      <formula>100</formula>
    </cfRule>
  </conditionalFormatting>
  <conditionalFormatting sqref="P31 P33">
    <cfRule type="cellIs" dxfId="28" priority="26" stopIfTrue="1" operator="greaterThan">
      <formula>100</formula>
    </cfRule>
  </conditionalFormatting>
  <conditionalFormatting sqref="P39">
    <cfRule type="cellIs" dxfId="27" priority="25" stopIfTrue="1" operator="greaterThan">
      <formula>100</formula>
    </cfRule>
  </conditionalFormatting>
  <conditionalFormatting sqref="P41:P46">
    <cfRule type="cellIs" dxfId="26" priority="24" stopIfTrue="1" operator="greaterThan">
      <formula>100</formula>
    </cfRule>
  </conditionalFormatting>
  <conditionalFormatting sqref="P48:P50">
    <cfRule type="cellIs" dxfId="25" priority="23" stopIfTrue="1" operator="greaterThan">
      <formula>100</formula>
    </cfRule>
  </conditionalFormatting>
  <conditionalFormatting sqref="P83">
    <cfRule type="cellIs" dxfId="24" priority="22" stopIfTrue="1" operator="greaterThan">
      <formula>100</formula>
    </cfRule>
  </conditionalFormatting>
  <conditionalFormatting sqref="P18">
    <cfRule type="cellIs" dxfId="23" priority="21" stopIfTrue="1" operator="greaterThan">
      <formula>100</formula>
    </cfRule>
  </conditionalFormatting>
  <conditionalFormatting sqref="P23:P24">
    <cfRule type="cellIs" dxfId="22" priority="20" stopIfTrue="1" operator="greaterThan">
      <formula>100</formula>
    </cfRule>
  </conditionalFormatting>
  <conditionalFormatting sqref="P84">
    <cfRule type="cellIs" dxfId="21" priority="19" stopIfTrue="1" operator="greaterThan">
      <formula>100</formula>
    </cfRule>
  </conditionalFormatting>
  <conditionalFormatting sqref="P32">
    <cfRule type="cellIs" dxfId="20" priority="18" stopIfTrue="1" operator="greaterThan">
      <formula>100</formula>
    </cfRule>
  </conditionalFormatting>
  <conditionalFormatting sqref="P38">
    <cfRule type="cellIs" dxfId="19" priority="16" stopIfTrue="1" operator="greaterThan">
      <formula>100</formula>
    </cfRule>
  </conditionalFormatting>
  <conditionalFormatting sqref="P81">
    <cfRule type="cellIs" dxfId="18" priority="15" stopIfTrue="1" operator="greaterThan">
      <formula>100</formula>
    </cfRule>
  </conditionalFormatting>
  <conditionalFormatting sqref="P82">
    <cfRule type="cellIs" dxfId="17" priority="14" stopIfTrue="1" operator="greaterThan">
      <formula>100</formula>
    </cfRule>
  </conditionalFormatting>
  <conditionalFormatting sqref="P74:P75 P77">
    <cfRule type="cellIs" dxfId="16" priority="13" stopIfTrue="1" operator="greaterThan">
      <formula>100</formula>
    </cfRule>
  </conditionalFormatting>
  <conditionalFormatting sqref="P76">
    <cfRule type="cellIs" dxfId="15" priority="12" stopIfTrue="1" operator="greaterThan">
      <formula>100</formula>
    </cfRule>
  </conditionalFormatting>
  <conditionalFormatting sqref="P78">
    <cfRule type="cellIs" dxfId="14" priority="11" stopIfTrue="1" operator="greaterThan">
      <formula>100</formula>
    </cfRule>
  </conditionalFormatting>
  <conditionalFormatting sqref="P21">
    <cfRule type="cellIs" dxfId="13" priority="10" stopIfTrue="1" operator="greaterThan">
      <formula>100</formula>
    </cfRule>
  </conditionalFormatting>
  <conditionalFormatting sqref="P26:P27">
    <cfRule type="cellIs" dxfId="12" priority="9" stopIfTrue="1" operator="greaterThan">
      <formula>100</formula>
    </cfRule>
  </conditionalFormatting>
  <conditionalFormatting sqref="P64:P65">
    <cfRule type="cellIs" dxfId="11" priority="8" stopIfTrue="1" operator="greaterThan">
      <formula>100</formula>
    </cfRule>
  </conditionalFormatting>
  <conditionalFormatting sqref="P67:P68">
    <cfRule type="cellIs" dxfId="10" priority="7" stopIfTrue="1" operator="greaterThan">
      <formula>100</formula>
    </cfRule>
  </conditionalFormatting>
  <conditionalFormatting sqref="P71:P73">
    <cfRule type="cellIs" dxfId="9" priority="6" stopIfTrue="1" operator="greaterThan">
      <formula>100</formula>
    </cfRule>
  </conditionalFormatting>
  <conditionalFormatting sqref="P36">
    <cfRule type="cellIs" dxfId="8" priority="5" stopIfTrue="1" operator="greaterThan">
      <formula>100</formula>
    </cfRule>
  </conditionalFormatting>
  <conditionalFormatting sqref="A17:A85 A87:A88">
    <cfRule type="duplicateValues" dxfId="7" priority="252" stopIfTrue="1"/>
  </conditionalFormatting>
  <conditionalFormatting sqref="B89:B90">
    <cfRule type="duplicateValues" dxfId="6" priority="253"/>
  </conditionalFormatting>
  <conditionalFormatting sqref="P86 K86">
    <cfRule type="cellIs" dxfId="5" priority="4" stopIfTrue="1" operator="greaterThan">
      <formula>100</formula>
    </cfRule>
  </conditionalFormatting>
  <conditionalFormatting sqref="C86">
    <cfRule type="duplicateValues" dxfId="4" priority="3"/>
  </conditionalFormatting>
  <conditionalFormatting sqref="C86">
    <cfRule type="duplicateValues" dxfId="3" priority="2"/>
  </conditionalFormatting>
  <conditionalFormatting sqref="C91 C88:C89">
    <cfRule type="duplicateValues" dxfId="2" priority="258"/>
  </conditionalFormatting>
  <conditionalFormatting sqref="C91 C87:C89">
    <cfRule type="duplicateValues" dxfId="1" priority="260"/>
  </conditionalFormatting>
  <conditionalFormatting sqref="C13">
    <cfRule type="duplicateValues" dxfId="0" priority="1"/>
  </conditionalFormatting>
  <pageMargins left="0.70866141732283472" right="0.70866141732283472" top="0.74803149606299213" bottom="0.74803149606299213" header="0.31496062992125984" footer="0.31496062992125984"/>
  <pageSetup scale="55" fitToHeight="0" orientation="landscape" r:id="rId1"/>
  <ignoredErrors>
    <ignoredError sqref="K48 J83" formula="1"/>
    <ignoredError sqref="E12:Q12"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84"/>
  <sheetViews>
    <sheetView showGridLines="0" zoomScale="90" zoomScaleNormal="90" zoomScaleSheetLayoutView="51" workbookViewId="0">
      <selection sqref="A1:D1"/>
    </sheetView>
  </sheetViews>
  <sheetFormatPr baseColWidth="10" defaultRowHeight="15" x14ac:dyDescent="0.25"/>
  <cols>
    <col min="1" max="1" width="6.5703125" customWidth="1"/>
    <col min="2" max="2" width="5.7109375" customWidth="1"/>
    <col min="3" max="3" width="46.42578125" customWidth="1"/>
    <col min="4" max="4" width="20" bestFit="1" customWidth="1"/>
    <col min="5" max="5" width="19.28515625" customWidth="1"/>
    <col min="6" max="6" width="13.28515625" bestFit="1" customWidth="1"/>
    <col min="7" max="7" width="16" bestFit="1" customWidth="1"/>
    <col min="8" max="8" width="17.85546875" bestFit="1" customWidth="1"/>
    <col min="9" max="9" width="3.140625" customWidth="1"/>
    <col min="10" max="10" width="11.5703125" bestFit="1" customWidth="1"/>
    <col min="11" max="11" width="18.85546875" customWidth="1"/>
    <col min="12" max="12" width="13.28515625" bestFit="1" customWidth="1"/>
    <col min="13" max="13" width="17.140625" bestFit="1" customWidth="1"/>
    <col min="14" max="14" width="12.5703125" bestFit="1" customWidth="1"/>
    <col min="15" max="15" width="11.5703125" bestFit="1" customWidth="1"/>
  </cols>
  <sheetData>
    <row r="1" spans="1:22" s="1" customFormat="1" ht="60" customHeight="1" x14ac:dyDescent="0.2">
      <c r="A1" s="403" t="s">
        <v>899</v>
      </c>
      <c r="B1" s="403"/>
      <c r="C1" s="403"/>
      <c r="D1" s="403"/>
      <c r="E1" s="417" t="s">
        <v>901</v>
      </c>
      <c r="F1" s="417"/>
      <c r="G1" s="417"/>
      <c r="H1" s="417"/>
      <c r="I1" s="417"/>
      <c r="J1" s="417"/>
      <c r="K1" s="417"/>
      <c r="L1" s="417"/>
      <c r="M1" s="417"/>
      <c r="N1" s="417"/>
      <c r="O1" s="417"/>
    </row>
    <row r="2" spans="1:22" s="1" customFormat="1" ht="36" customHeight="1" thickBot="1" x14ac:dyDescent="0.45">
      <c r="A2" s="418" t="s">
        <v>900</v>
      </c>
      <c r="B2" s="418"/>
      <c r="C2" s="418"/>
      <c r="D2" s="418"/>
      <c r="E2" s="418"/>
      <c r="F2" s="418"/>
      <c r="G2" s="418"/>
      <c r="H2" s="418"/>
      <c r="I2" s="418"/>
      <c r="J2" s="418"/>
      <c r="K2" s="418"/>
      <c r="L2" s="418"/>
      <c r="M2" s="418"/>
      <c r="N2" s="418"/>
      <c r="O2" s="418"/>
    </row>
    <row r="3" spans="1:22" ht="6" customHeight="1" x14ac:dyDescent="0.4">
      <c r="A3" s="405"/>
      <c r="B3" s="405"/>
      <c r="C3" s="405"/>
      <c r="D3" s="405"/>
      <c r="E3" s="405"/>
      <c r="F3" s="405"/>
      <c r="G3" s="405"/>
      <c r="H3" s="405"/>
      <c r="I3" s="405"/>
      <c r="J3" s="405"/>
      <c r="K3" s="405"/>
      <c r="L3" s="405"/>
      <c r="M3" s="405"/>
      <c r="N3" s="405"/>
      <c r="O3" s="405"/>
    </row>
    <row r="4" spans="1:22" s="35" customFormat="1" ht="15" customHeight="1" x14ac:dyDescent="0.2">
      <c r="A4" s="420" t="s">
        <v>933</v>
      </c>
      <c r="B4" s="420"/>
      <c r="C4" s="420"/>
      <c r="D4" s="420"/>
      <c r="E4" s="420"/>
      <c r="F4" s="420"/>
      <c r="G4" s="420"/>
      <c r="H4" s="420"/>
      <c r="I4" s="420"/>
      <c r="J4" s="420"/>
      <c r="K4" s="420"/>
      <c r="L4" s="420"/>
      <c r="M4" s="420"/>
      <c r="N4" s="175"/>
      <c r="O4" s="175"/>
    </row>
    <row r="5" spans="1:22" s="35" customFormat="1" ht="15" customHeight="1" x14ac:dyDescent="0.2">
      <c r="A5" s="420" t="s">
        <v>403</v>
      </c>
      <c r="B5" s="420"/>
      <c r="C5" s="420"/>
      <c r="D5" s="420"/>
      <c r="E5" s="420"/>
      <c r="F5" s="420"/>
      <c r="G5" s="420"/>
      <c r="H5" s="420"/>
      <c r="I5" s="420"/>
      <c r="J5" s="420"/>
      <c r="K5" s="420"/>
      <c r="L5" s="420"/>
      <c r="M5" s="420"/>
      <c r="N5" s="175"/>
      <c r="O5" s="175"/>
    </row>
    <row r="6" spans="1:22" s="35" customFormat="1" ht="15" customHeight="1" x14ac:dyDescent="0.2">
      <c r="A6" s="420" t="s">
        <v>1</v>
      </c>
      <c r="B6" s="420"/>
      <c r="C6" s="420"/>
      <c r="D6" s="420"/>
      <c r="E6" s="420"/>
      <c r="F6" s="420"/>
      <c r="G6" s="420"/>
      <c r="H6" s="420"/>
      <c r="I6" s="420"/>
      <c r="J6" s="420"/>
      <c r="K6" s="420"/>
      <c r="L6" s="420"/>
      <c r="M6" s="420"/>
      <c r="N6" s="175"/>
      <c r="O6" s="175"/>
    </row>
    <row r="7" spans="1:22" s="35" customFormat="1" ht="15" customHeight="1" x14ac:dyDescent="0.2">
      <c r="A7" s="421" t="s">
        <v>898</v>
      </c>
      <c r="B7" s="420"/>
      <c r="C7" s="420"/>
      <c r="D7" s="420"/>
      <c r="E7" s="420"/>
      <c r="F7" s="420"/>
      <c r="G7" s="420"/>
      <c r="H7" s="420"/>
      <c r="I7" s="420"/>
      <c r="J7" s="420"/>
      <c r="K7" s="420"/>
      <c r="L7" s="420"/>
      <c r="M7" s="420"/>
      <c r="N7" s="175"/>
      <c r="O7" s="175"/>
    </row>
    <row r="8" spans="1:22" s="35" customFormat="1" ht="15" customHeight="1" x14ac:dyDescent="0.2">
      <c r="A8" s="420" t="s">
        <v>934</v>
      </c>
      <c r="B8" s="420"/>
      <c r="C8" s="420"/>
      <c r="D8" s="420"/>
      <c r="E8" s="420"/>
      <c r="F8" s="420"/>
      <c r="G8" s="420"/>
      <c r="H8" s="420"/>
      <c r="I8" s="420"/>
      <c r="J8" s="420"/>
      <c r="K8" s="420"/>
      <c r="L8" s="420"/>
      <c r="M8" s="420"/>
      <c r="N8" s="175"/>
      <c r="O8" s="175"/>
    </row>
    <row r="9" spans="1:22" s="30" customFormat="1" ht="15" customHeight="1" x14ac:dyDescent="0.25">
      <c r="A9" s="422" t="s">
        <v>3</v>
      </c>
      <c r="B9" s="422"/>
      <c r="C9" s="422"/>
      <c r="D9" s="423" t="s">
        <v>402</v>
      </c>
      <c r="E9" s="423"/>
      <c r="F9" s="423"/>
      <c r="G9" s="423"/>
      <c r="H9" s="423"/>
      <c r="I9" s="176"/>
      <c r="J9" s="423" t="s">
        <v>401</v>
      </c>
      <c r="K9" s="423"/>
      <c r="L9" s="423"/>
      <c r="M9" s="423"/>
      <c r="N9" s="423"/>
      <c r="O9" s="34"/>
    </row>
    <row r="10" spans="1:22" s="30" customFormat="1" ht="15" customHeight="1" x14ac:dyDescent="0.25">
      <c r="A10" s="422"/>
      <c r="B10" s="422"/>
      <c r="C10" s="422"/>
      <c r="D10" s="177"/>
      <c r="E10" s="424" t="s">
        <v>400</v>
      </c>
      <c r="F10" s="424"/>
      <c r="G10" s="424"/>
      <c r="H10" s="177"/>
      <c r="I10" s="177"/>
      <c r="J10" s="177"/>
      <c r="K10" s="424" t="s">
        <v>399</v>
      </c>
      <c r="L10" s="424"/>
      <c r="M10" s="424"/>
      <c r="N10" s="177"/>
      <c r="O10" s="34"/>
    </row>
    <row r="11" spans="1:22" s="30" customFormat="1" ht="15" customHeight="1" x14ac:dyDescent="0.25">
      <c r="A11" s="422"/>
      <c r="B11" s="422"/>
      <c r="C11" s="422"/>
      <c r="D11" s="425" t="s">
        <v>398</v>
      </c>
      <c r="E11" s="178" t="s">
        <v>390</v>
      </c>
      <c r="F11" s="176"/>
      <c r="G11" s="176"/>
      <c r="H11" s="425" t="s">
        <v>397</v>
      </c>
      <c r="I11" s="179"/>
      <c r="J11" s="422" t="s">
        <v>398</v>
      </c>
      <c r="K11" s="178" t="s">
        <v>390</v>
      </c>
      <c r="L11" s="176"/>
      <c r="M11" s="176"/>
      <c r="N11" s="425" t="s">
        <v>397</v>
      </c>
      <c r="O11" s="419" t="s">
        <v>396</v>
      </c>
    </row>
    <row r="12" spans="1:22" s="30" customFormat="1" ht="15" customHeight="1" x14ac:dyDescent="0.25">
      <c r="A12" s="422"/>
      <c r="B12" s="422"/>
      <c r="C12" s="422"/>
      <c r="D12" s="425"/>
      <c r="E12" s="176" t="s">
        <v>395</v>
      </c>
      <c r="F12" s="180" t="s">
        <v>394</v>
      </c>
      <c r="G12" s="176" t="s">
        <v>393</v>
      </c>
      <c r="H12" s="425"/>
      <c r="I12" s="179"/>
      <c r="J12" s="422"/>
      <c r="K12" s="176" t="s">
        <v>395</v>
      </c>
      <c r="L12" s="180" t="s">
        <v>394</v>
      </c>
      <c r="M12" s="176" t="s">
        <v>393</v>
      </c>
      <c r="N12" s="425"/>
      <c r="O12" s="419"/>
    </row>
    <row r="13" spans="1:22" s="30" customFormat="1" ht="15" customHeight="1" x14ac:dyDescent="0.25">
      <c r="A13" s="422"/>
      <c r="B13" s="422"/>
      <c r="C13" s="422"/>
      <c r="D13" s="425"/>
      <c r="E13" s="176" t="s">
        <v>392</v>
      </c>
      <c r="F13" s="180" t="s">
        <v>391</v>
      </c>
      <c r="G13" s="176" t="s">
        <v>390</v>
      </c>
      <c r="H13" s="425"/>
      <c r="I13" s="179"/>
      <c r="J13" s="422"/>
      <c r="K13" s="176" t="s">
        <v>392</v>
      </c>
      <c r="L13" s="180" t="s">
        <v>391</v>
      </c>
      <c r="M13" s="176" t="s">
        <v>390</v>
      </c>
      <c r="N13" s="425"/>
      <c r="O13" s="419"/>
    </row>
    <row r="14" spans="1:22" s="30" customFormat="1" ht="15" customHeight="1" x14ac:dyDescent="0.25">
      <c r="A14" s="422"/>
      <c r="B14" s="422"/>
      <c r="C14" s="422"/>
      <c r="D14" s="425"/>
      <c r="E14" s="176" t="s">
        <v>389</v>
      </c>
      <c r="F14" s="180" t="s">
        <v>388</v>
      </c>
      <c r="G14" s="176"/>
      <c r="H14" s="425"/>
      <c r="I14" s="179"/>
      <c r="J14" s="422"/>
      <c r="K14" s="176" t="s">
        <v>389</v>
      </c>
      <c r="L14" s="180" t="s">
        <v>388</v>
      </c>
      <c r="M14" s="176"/>
      <c r="N14" s="425"/>
      <c r="O14" s="419"/>
    </row>
    <row r="15" spans="1:22" s="30" customFormat="1" ht="15" customHeight="1" thickBot="1" x14ac:dyDescent="0.3">
      <c r="A15" s="422"/>
      <c r="B15" s="422"/>
      <c r="C15" s="422"/>
      <c r="D15" s="191" t="s">
        <v>387</v>
      </c>
      <c r="E15" s="191" t="s">
        <v>386</v>
      </c>
      <c r="F15" s="192" t="s">
        <v>385</v>
      </c>
      <c r="G15" s="191" t="s">
        <v>384</v>
      </c>
      <c r="H15" s="176" t="s">
        <v>383</v>
      </c>
      <c r="I15" s="176"/>
      <c r="J15" s="193" t="s">
        <v>382</v>
      </c>
      <c r="K15" s="193" t="s">
        <v>381</v>
      </c>
      <c r="L15" s="192" t="s">
        <v>380</v>
      </c>
      <c r="M15" s="193" t="s">
        <v>379</v>
      </c>
      <c r="N15" s="176" t="s">
        <v>378</v>
      </c>
      <c r="O15" s="33" t="s">
        <v>377</v>
      </c>
    </row>
    <row r="16" spans="1:22" s="203" customFormat="1" ht="6" customHeight="1" thickBot="1" x14ac:dyDescent="0.35">
      <c r="A16" s="194"/>
      <c r="B16" s="194"/>
      <c r="C16" s="194"/>
      <c r="D16" s="195"/>
      <c r="E16" s="195"/>
      <c r="F16" s="195"/>
      <c r="G16" s="195"/>
      <c r="H16" s="196"/>
      <c r="I16" s="196"/>
      <c r="J16" s="195"/>
      <c r="K16" s="197"/>
      <c r="L16" s="195"/>
      <c r="M16" s="197"/>
      <c r="N16" s="196"/>
      <c r="O16" s="196"/>
      <c r="P16" s="198"/>
      <c r="Q16" s="199"/>
      <c r="R16" s="200"/>
      <c r="S16" s="201"/>
      <c r="T16" s="199"/>
      <c r="U16" s="200"/>
      <c r="V16" s="202"/>
    </row>
    <row r="17" spans="1:20" s="31" customFormat="1" ht="15" customHeight="1" x14ac:dyDescent="0.25">
      <c r="A17" s="204"/>
      <c r="B17" s="204"/>
      <c r="C17" s="204" t="s">
        <v>85</v>
      </c>
      <c r="D17" s="205">
        <f>SUM(D18:D277)</f>
        <v>176115.28350200001</v>
      </c>
      <c r="E17" s="205">
        <f>SUM(E18:E277)</f>
        <v>61397.167801999967</v>
      </c>
      <c r="F17" s="205">
        <f>SUM(F18:F277)</f>
        <v>0</v>
      </c>
      <c r="G17" s="205">
        <f>SUM(G18:G277)</f>
        <v>6915.438149999999</v>
      </c>
      <c r="H17" s="205">
        <f>SUM(H18:H277)</f>
        <v>107802.67755000002</v>
      </c>
      <c r="I17" s="205"/>
      <c r="J17" s="205">
        <f>SUM(J18:J277)</f>
        <v>113811.31855567468</v>
      </c>
      <c r="K17" s="205">
        <f>SUM(K18:K277)</f>
        <v>44269.676802992151</v>
      </c>
      <c r="L17" s="205">
        <f>SUM(L18:L277)</f>
        <v>0</v>
      </c>
      <c r="M17" s="205">
        <f>SUM(M18:M277)</f>
        <v>6996.0738683600021</v>
      </c>
      <c r="N17" s="205">
        <f>SUM(N18:N277)</f>
        <v>62545.56788432243</v>
      </c>
      <c r="O17" s="210">
        <f t="shared" ref="O17:O80" si="0">IF(OR(H17=0,N17=0),"N.A.",IF((((N17-H17)/H17))*100&gt;=500,"500&lt;",IF((((N17-H17)/H17))*100&lt;=-500,"&lt;-500",(((N17-H17)/H17))*100)))</f>
        <v>-41.981433758625215</v>
      </c>
      <c r="P17" s="32"/>
      <c r="Q17" s="32"/>
      <c r="R17" s="32"/>
      <c r="S17" s="32"/>
      <c r="T17" s="32"/>
    </row>
    <row r="18" spans="1:20" s="29" customFormat="1" ht="18" customHeight="1" x14ac:dyDescent="0.25">
      <c r="A18" s="206">
        <v>1</v>
      </c>
      <c r="B18" s="207" t="s">
        <v>110</v>
      </c>
      <c r="C18" s="206" t="s">
        <v>376</v>
      </c>
      <c r="D18" s="208">
        <v>0</v>
      </c>
      <c r="E18" s="209">
        <v>0</v>
      </c>
      <c r="F18" s="208">
        <v>0</v>
      </c>
      <c r="G18" s="208">
        <v>0</v>
      </c>
      <c r="H18" s="210">
        <f t="shared" ref="H18:H81" si="1">D18-E18-G18</f>
        <v>0</v>
      </c>
      <c r="I18" s="210"/>
      <c r="J18" s="208">
        <v>0</v>
      </c>
      <c r="K18" s="211">
        <v>0</v>
      </c>
      <c r="L18" s="208">
        <v>0</v>
      </c>
      <c r="M18" s="208">
        <v>0</v>
      </c>
      <c r="N18" s="211">
        <f t="shared" ref="N18:N81" si="2">J18-K18-M18</f>
        <v>0</v>
      </c>
      <c r="O18" s="210" t="str">
        <f t="shared" si="0"/>
        <v>N.A.</v>
      </c>
    </row>
    <row r="19" spans="1:20" s="29" customFormat="1" ht="18" customHeight="1" x14ac:dyDescent="0.25">
      <c r="A19" s="206">
        <v>2</v>
      </c>
      <c r="B19" s="207" t="s">
        <v>120</v>
      </c>
      <c r="C19" s="206" t="s">
        <v>375</v>
      </c>
      <c r="D19" s="208">
        <v>0</v>
      </c>
      <c r="E19" s="209">
        <v>0</v>
      </c>
      <c r="F19" s="208">
        <v>0</v>
      </c>
      <c r="G19" s="208">
        <v>0</v>
      </c>
      <c r="H19" s="210">
        <f t="shared" si="1"/>
        <v>0</v>
      </c>
      <c r="I19" s="210"/>
      <c r="J19" s="208">
        <v>0</v>
      </c>
      <c r="K19" s="211">
        <v>0</v>
      </c>
      <c r="L19" s="208">
        <v>0</v>
      </c>
      <c r="M19" s="208">
        <v>0</v>
      </c>
      <c r="N19" s="211">
        <f t="shared" si="2"/>
        <v>0</v>
      </c>
      <c r="O19" s="210" t="str">
        <f t="shared" si="0"/>
        <v>N.A.</v>
      </c>
    </row>
    <row r="20" spans="1:20" s="29" customFormat="1" ht="18" customHeight="1" x14ac:dyDescent="0.25">
      <c r="A20" s="206">
        <v>3</v>
      </c>
      <c r="B20" s="207" t="s">
        <v>140</v>
      </c>
      <c r="C20" s="206" t="s">
        <v>374</v>
      </c>
      <c r="D20" s="208">
        <v>0</v>
      </c>
      <c r="E20" s="209">
        <v>0</v>
      </c>
      <c r="F20" s="208">
        <v>0</v>
      </c>
      <c r="G20" s="208">
        <v>0</v>
      </c>
      <c r="H20" s="210">
        <f t="shared" si="1"/>
        <v>0</v>
      </c>
      <c r="I20" s="210"/>
      <c r="J20" s="208">
        <v>0</v>
      </c>
      <c r="K20" s="211">
        <v>0</v>
      </c>
      <c r="L20" s="208">
        <v>0</v>
      </c>
      <c r="M20" s="208">
        <v>0</v>
      </c>
      <c r="N20" s="211">
        <f t="shared" si="2"/>
        <v>0</v>
      </c>
      <c r="O20" s="210" t="str">
        <f t="shared" si="0"/>
        <v>N.A.</v>
      </c>
    </row>
    <row r="21" spans="1:20" s="29" customFormat="1" ht="18" customHeight="1" x14ac:dyDescent="0.25">
      <c r="A21" s="206">
        <v>4</v>
      </c>
      <c r="B21" s="207" t="s">
        <v>120</v>
      </c>
      <c r="C21" s="206" t="s">
        <v>373</v>
      </c>
      <c r="D21" s="208">
        <v>0</v>
      </c>
      <c r="E21" s="209">
        <v>0</v>
      </c>
      <c r="F21" s="208">
        <v>0</v>
      </c>
      <c r="G21" s="208">
        <v>0</v>
      </c>
      <c r="H21" s="210">
        <f t="shared" si="1"/>
        <v>0</v>
      </c>
      <c r="I21" s="210"/>
      <c r="J21" s="208">
        <v>0</v>
      </c>
      <c r="K21" s="211">
        <v>0</v>
      </c>
      <c r="L21" s="208">
        <v>0</v>
      </c>
      <c r="M21" s="208">
        <v>0</v>
      </c>
      <c r="N21" s="211">
        <f t="shared" si="2"/>
        <v>0</v>
      </c>
      <c r="O21" s="210" t="str">
        <f t="shared" si="0"/>
        <v>N.A.</v>
      </c>
    </row>
    <row r="22" spans="1:20" s="29" customFormat="1" ht="18" customHeight="1" x14ac:dyDescent="0.25">
      <c r="A22" s="206">
        <v>5</v>
      </c>
      <c r="B22" s="207" t="s">
        <v>372</v>
      </c>
      <c r="C22" s="206" t="s">
        <v>371</v>
      </c>
      <c r="D22" s="208">
        <v>0</v>
      </c>
      <c r="E22" s="209">
        <v>0</v>
      </c>
      <c r="F22" s="208">
        <v>0</v>
      </c>
      <c r="G22" s="208">
        <v>0</v>
      </c>
      <c r="H22" s="210">
        <f t="shared" si="1"/>
        <v>0</v>
      </c>
      <c r="I22" s="210"/>
      <c r="J22" s="208">
        <v>0</v>
      </c>
      <c r="K22" s="211">
        <v>0</v>
      </c>
      <c r="L22" s="208">
        <v>0</v>
      </c>
      <c r="M22" s="208">
        <v>0</v>
      </c>
      <c r="N22" s="211">
        <f t="shared" si="2"/>
        <v>0</v>
      </c>
      <c r="O22" s="210" t="str">
        <f t="shared" si="0"/>
        <v>N.A.</v>
      </c>
    </row>
    <row r="23" spans="1:20" s="29" customFormat="1" ht="18" customHeight="1" x14ac:dyDescent="0.25">
      <c r="A23" s="206">
        <v>6</v>
      </c>
      <c r="B23" s="207" t="s">
        <v>120</v>
      </c>
      <c r="C23" s="206" t="s">
        <v>370</v>
      </c>
      <c r="D23" s="208">
        <v>0</v>
      </c>
      <c r="E23" s="209">
        <v>0</v>
      </c>
      <c r="F23" s="208">
        <v>0</v>
      </c>
      <c r="G23" s="208">
        <v>0</v>
      </c>
      <c r="H23" s="210">
        <f t="shared" si="1"/>
        <v>0</v>
      </c>
      <c r="I23" s="210"/>
      <c r="J23" s="208">
        <v>0</v>
      </c>
      <c r="K23" s="211">
        <v>0</v>
      </c>
      <c r="L23" s="208">
        <v>0</v>
      </c>
      <c r="M23" s="208">
        <v>0</v>
      </c>
      <c r="N23" s="211">
        <f t="shared" si="2"/>
        <v>0</v>
      </c>
      <c r="O23" s="210" t="str">
        <f t="shared" si="0"/>
        <v>N.A.</v>
      </c>
    </row>
    <row r="24" spans="1:20" s="29" customFormat="1" ht="18" customHeight="1" x14ac:dyDescent="0.25">
      <c r="A24" s="206">
        <v>7</v>
      </c>
      <c r="B24" s="207" t="s">
        <v>179</v>
      </c>
      <c r="C24" s="206" t="s">
        <v>369</v>
      </c>
      <c r="D24" s="208">
        <v>0</v>
      </c>
      <c r="E24" s="209">
        <v>0</v>
      </c>
      <c r="F24" s="208">
        <v>0</v>
      </c>
      <c r="G24" s="208">
        <v>0</v>
      </c>
      <c r="H24" s="210">
        <f t="shared" si="1"/>
        <v>0</v>
      </c>
      <c r="I24" s="210"/>
      <c r="J24" s="208">
        <v>0</v>
      </c>
      <c r="K24" s="211">
        <v>0</v>
      </c>
      <c r="L24" s="208">
        <v>0</v>
      </c>
      <c r="M24" s="208">
        <v>0</v>
      </c>
      <c r="N24" s="211">
        <f t="shared" si="2"/>
        <v>0</v>
      </c>
      <c r="O24" s="210" t="str">
        <f t="shared" si="0"/>
        <v>N.A.</v>
      </c>
    </row>
    <row r="25" spans="1:20" s="29" customFormat="1" ht="18" customHeight="1" x14ac:dyDescent="0.25">
      <c r="A25" s="206">
        <v>9</v>
      </c>
      <c r="B25" s="207" t="s">
        <v>108</v>
      </c>
      <c r="C25" s="206" t="s">
        <v>368</v>
      </c>
      <c r="D25" s="208">
        <v>0</v>
      </c>
      <c r="E25" s="209">
        <v>0</v>
      </c>
      <c r="F25" s="208">
        <v>0</v>
      </c>
      <c r="G25" s="208">
        <v>0</v>
      </c>
      <c r="H25" s="210">
        <f t="shared" si="1"/>
        <v>0</v>
      </c>
      <c r="I25" s="210"/>
      <c r="J25" s="208">
        <v>0</v>
      </c>
      <c r="K25" s="211">
        <v>0</v>
      </c>
      <c r="L25" s="208">
        <v>0</v>
      </c>
      <c r="M25" s="208">
        <v>0</v>
      </c>
      <c r="N25" s="211">
        <f t="shared" si="2"/>
        <v>0</v>
      </c>
      <c r="O25" s="210" t="str">
        <f t="shared" si="0"/>
        <v>N.A.</v>
      </c>
    </row>
    <row r="26" spans="1:20" s="29" customFormat="1" ht="18" customHeight="1" x14ac:dyDescent="0.25">
      <c r="A26" s="206">
        <v>10</v>
      </c>
      <c r="B26" s="207" t="s">
        <v>108</v>
      </c>
      <c r="C26" s="206" t="s">
        <v>367</v>
      </c>
      <c r="D26" s="208">
        <v>0</v>
      </c>
      <c r="E26" s="209">
        <v>0</v>
      </c>
      <c r="F26" s="208">
        <v>0</v>
      </c>
      <c r="G26" s="208">
        <v>0</v>
      </c>
      <c r="H26" s="210">
        <f t="shared" si="1"/>
        <v>0</v>
      </c>
      <c r="I26" s="210"/>
      <c r="J26" s="208">
        <v>0</v>
      </c>
      <c r="K26" s="211">
        <v>0</v>
      </c>
      <c r="L26" s="208">
        <v>0</v>
      </c>
      <c r="M26" s="208">
        <v>0</v>
      </c>
      <c r="N26" s="211">
        <f t="shared" si="2"/>
        <v>0</v>
      </c>
      <c r="O26" s="210" t="str">
        <f t="shared" si="0"/>
        <v>N.A.</v>
      </c>
    </row>
    <row r="27" spans="1:20" s="29" customFormat="1" ht="18" customHeight="1" x14ac:dyDescent="0.25">
      <c r="A27" s="206">
        <v>11</v>
      </c>
      <c r="B27" s="207" t="s">
        <v>108</v>
      </c>
      <c r="C27" s="206" t="s">
        <v>366</v>
      </c>
      <c r="D27" s="208">
        <v>0</v>
      </c>
      <c r="E27" s="209">
        <v>0</v>
      </c>
      <c r="F27" s="208">
        <v>0</v>
      </c>
      <c r="G27" s="208">
        <v>0</v>
      </c>
      <c r="H27" s="210">
        <f t="shared" si="1"/>
        <v>0</v>
      </c>
      <c r="I27" s="210"/>
      <c r="J27" s="208">
        <v>0</v>
      </c>
      <c r="K27" s="211">
        <v>0</v>
      </c>
      <c r="L27" s="208">
        <v>0</v>
      </c>
      <c r="M27" s="208">
        <v>0</v>
      </c>
      <c r="N27" s="211">
        <f t="shared" si="2"/>
        <v>0</v>
      </c>
      <c r="O27" s="210" t="str">
        <f t="shared" si="0"/>
        <v>N.A.</v>
      </c>
    </row>
    <row r="28" spans="1:20" s="29" customFormat="1" ht="18" customHeight="1" x14ac:dyDescent="0.25">
      <c r="A28" s="206">
        <v>12</v>
      </c>
      <c r="B28" s="207" t="s">
        <v>102</v>
      </c>
      <c r="C28" s="206" t="s">
        <v>365</v>
      </c>
      <c r="D28" s="208">
        <v>0</v>
      </c>
      <c r="E28" s="209">
        <v>0</v>
      </c>
      <c r="F28" s="208">
        <v>0</v>
      </c>
      <c r="G28" s="208">
        <v>0</v>
      </c>
      <c r="H28" s="210">
        <f t="shared" si="1"/>
        <v>0</v>
      </c>
      <c r="I28" s="210"/>
      <c r="J28" s="208">
        <v>0</v>
      </c>
      <c r="K28" s="211">
        <v>0</v>
      </c>
      <c r="L28" s="208">
        <v>0</v>
      </c>
      <c r="M28" s="208">
        <v>0</v>
      </c>
      <c r="N28" s="211">
        <f t="shared" si="2"/>
        <v>0</v>
      </c>
      <c r="O28" s="210" t="str">
        <f t="shared" si="0"/>
        <v>N.A.</v>
      </c>
    </row>
    <row r="29" spans="1:20" s="29" customFormat="1" ht="18" customHeight="1" x14ac:dyDescent="0.25">
      <c r="A29" s="206">
        <v>13</v>
      </c>
      <c r="B29" s="207" t="s">
        <v>102</v>
      </c>
      <c r="C29" s="206" t="s">
        <v>364</v>
      </c>
      <c r="D29" s="208">
        <v>0</v>
      </c>
      <c r="E29" s="209">
        <v>0</v>
      </c>
      <c r="F29" s="208">
        <v>0</v>
      </c>
      <c r="G29" s="208">
        <v>0</v>
      </c>
      <c r="H29" s="210">
        <f t="shared" si="1"/>
        <v>0</v>
      </c>
      <c r="I29" s="210"/>
      <c r="J29" s="208">
        <v>0</v>
      </c>
      <c r="K29" s="211">
        <v>0</v>
      </c>
      <c r="L29" s="208">
        <v>0</v>
      </c>
      <c r="M29" s="208">
        <v>0</v>
      </c>
      <c r="N29" s="211">
        <f t="shared" si="2"/>
        <v>0</v>
      </c>
      <c r="O29" s="210" t="str">
        <f t="shared" si="0"/>
        <v>N.A.</v>
      </c>
    </row>
    <row r="30" spans="1:20" s="29" customFormat="1" ht="18" customHeight="1" x14ac:dyDescent="0.25">
      <c r="A30" s="206">
        <v>14</v>
      </c>
      <c r="B30" s="207" t="s">
        <v>102</v>
      </c>
      <c r="C30" s="206" t="s">
        <v>363</v>
      </c>
      <c r="D30" s="208">
        <v>0</v>
      </c>
      <c r="E30" s="209">
        <v>0</v>
      </c>
      <c r="F30" s="208">
        <v>0</v>
      </c>
      <c r="G30" s="208">
        <v>0</v>
      </c>
      <c r="H30" s="210">
        <f t="shared" si="1"/>
        <v>0</v>
      </c>
      <c r="I30" s="210"/>
      <c r="J30" s="208">
        <v>0</v>
      </c>
      <c r="K30" s="211">
        <v>0</v>
      </c>
      <c r="L30" s="208">
        <v>0</v>
      </c>
      <c r="M30" s="208">
        <v>0</v>
      </c>
      <c r="N30" s="211">
        <f t="shared" si="2"/>
        <v>0</v>
      </c>
      <c r="O30" s="210" t="str">
        <f t="shared" si="0"/>
        <v>N.A.</v>
      </c>
    </row>
    <row r="31" spans="1:20" s="29" customFormat="1" ht="18" customHeight="1" x14ac:dyDescent="0.25">
      <c r="A31" s="206">
        <v>15</v>
      </c>
      <c r="B31" s="207" t="s">
        <v>102</v>
      </c>
      <c r="C31" s="206" t="s">
        <v>362</v>
      </c>
      <c r="D31" s="208">
        <v>0</v>
      </c>
      <c r="E31" s="209">
        <v>0</v>
      </c>
      <c r="F31" s="208">
        <v>0</v>
      </c>
      <c r="G31" s="208">
        <v>0</v>
      </c>
      <c r="H31" s="210">
        <f t="shared" si="1"/>
        <v>0</v>
      </c>
      <c r="I31" s="210"/>
      <c r="J31" s="208">
        <v>0</v>
      </c>
      <c r="K31" s="211">
        <v>0</v>
      </c>
      <c r="L31" s="208">
        <v>0</v>
      </c>
      <c r="M31" s="208">
        <v>0</v>
      </c>
      <c r="N31" s="211">
        <f t="shared" si="2"/>
        <v>0</v>
      </c>
      <c r="O31" s="210" t="str">
        <f t="shared" si="0"/>
        <v>N.A.</v>
      </c>
    </row>
    <row r="32" spans="1:20" s="29" customFormat="1" ht="18" customHeight="1" x14ac:dyDescent="0.25">
      <c r="A32" s="206">
        <v>16</v>
      </c>
      <c r="B32" s="207" t="s">
        <v>102</v>
      </c>
      <c r="C32" s="206" t="s">
        <v>361</v>
      </c>
      <c r="D32" s="208">
        <v>0</v>
      </c>
      <c r="E32" s="209">
        <v>0</v>
      </c>
      <c r="F32" s="208">
        <v>0</v>
      </c>
      <c r="G32" s="208">
        <v>0</v>
      </c>
      <c r="H32" s="210">
        <f t="shared" si="1"/>
        <v>0</v>
      </c>
      <c r="I32" s="210"/>
      <c r="J32" s="208">
        <v>0</v>
      </c>
      <c r="K32" s="211">
        <v>0</v>
      </c>
      <c r="L32" s="208">
        <v>0</v>
      </c>
      <c r="M32" s="208">
        <v>0</v>
      </c>
      <c r="N32" s="211">
        <f t="shared" si="2"/>
        <v>0</v>
      </c>
      <c r="O32" s="210" t="str">
        <f t="shared" si="0"/>
        <v>N.A.</v>
      </c>
    </row>
    <row r="33" spans="1:15" s="29" customFormat="1" ht="18" customHeight="1" x14ac:dyDescent="0.25">
      <c r="A33" s="206">
        <v>17</v>
      </c>
      <c r="B33" s="207" t="s">
        <v>108</v>
      </c>
      <c r="C33" s="206" t="s">
        <v>360</v>
      </c>
      <c r="D33" s="208">
        <v>0</v>
      </c>
      <c r="E33" s="209">
        <v>0</v>
      </c>
      <c r="F33" s="208">
        <v>0</v>
      </c>
      <c r="G33" s="208">
        <v>0</v>
      </c>
      <c r="H33" s="210">
        <f t="shared" si="1"/>
        <v>0</v>
      </c>
      <c r="I33" s="210"/>
      <c r="J33" s="208">
        <v>0</v>
      </c>
      <c r="K33" s="211">
        <v>0</v>
      </c>
      <c r="L33" s="208">
        <v>0</v>
      </c>
      <c r="M33" s="208">
        <v>0</v>
      </c>
      <c r="N33" s="211">
        <f t="shared" si="2"/>
        <v>0</v>
      </c>
      <c r="O33" s="210" t="str">
        <f t="shared" si="0"/>
        <v>N.A.</v>
      </c>
    </row>
    <row r="34" spans="1:15" s="29" customFormat="1" ht="18" customHeight="1" x14ac:dyDescent="0.25">
      <c r="A34" s="206">
        <v>18</v>
      </c>
      <c r="B34" s="207" t="s">
        <v>108</v>
      </c>
      <c r="C34" s="206" t="s">
        <v>359</v>
      </c>
      <c r="D34" s="208">
        <v>0</v>
      </c>
      <c r="E34" s="209">
        <v>0</v>
      </c>
      <c r="F34" s="208">
        <v>0</v>
      </c>
      <c r="G34" s="208">
        <v>0</v>
      </c>
      <c r="H34" s="210">
        <f t="shared" si="1"/>
        <v>0</v>
      </c>
      <c r="I34" s="210"/>
      <c r="J34" s="208">
        <v>0</v>
      </c>
      <c r="K34" s="211">
        <v>0</v>
      </c>
      <c r="L34" s="208">
        <v>0</v>
      </c>
      <c r="M34" s="208">
        <v>0</v>
      </c>
      <c r="N34" s="211">
        <f t="shared" si="2"/>
        <v>0</v>
      </c>
      <c r="O34" s="210" t="str">
        <f t="shared" si="0"/>
        <v>N.A.</v>
      </c>
    </row>
    <row r="35" spans="1:15" s="29" customFormat="1" ht="18" customHeight="1" x14ac:dyDescent="0.25">
      <c r="A35" s="206">
        <v>19</v>
      </c>
      <c r="B35" s="207" t="s">
        <v>108</v>
      </c>
      <c r="C35" s="206" t="s">
        <v>358</v>
      </c>
      <c r="D35" s="208">
        <v>0</v>
      </c>
      <c r="E35" s="209">
        <v>0</v>
      </c>
      <c r="F35" s="208">
        <v>0</v>
      </c>
      <c r="G35" s="208">
        <v>0</v>
      </c>
      <c r="H35" s="210">
        <f t="shared" si="1"/>
        <v>0</v>
      </c>
      <c r="I35" s="210"/>
      <c r="J35" s="208">
        <v>0</v>
      </c>
      <c r="K35" s="211">
        <v>0</v>
      </c>
      <c r="L35" s="208">
        <v>0</v>
      </c>
      <c r="M35" s="208">
        <v>0</v>
      </c>
      <c r="N35" s="211">
        <f t="shared" si="2"/>
        <v>0</v>
      </c>
      <c r="O35" s="210" t="str">
        <f t="shared" si="0"/>
        <v>N.A.</v>
      </c>
    </row>
    <row r="36" spans="1:15" s="29" customFormat="1" ht="18" customHeight="1" x14ac:dyDescent="0.25">
      <c r="A36" s="206">
        <v>20</v>
      </c>
      <c r="B36" s="207" t="s">
        <v>108</v>
      </c>
      <c r="C36" s="206" t="s">
        <v>357</v>
      </c>
      <c r="D36" s="208">
        <v>0</v>
      </c>
      <c r="E36" s="209">
        <v>0</v>
      </c>
      <c r="F36" s="208">
        <v>0</v>
      </c>
      <c r="G36" s="208">
        <v>0</v>
      </c>
      <c r="H36" s="210">
        <f t="shared" si="1"/>
        <v>0</v>
      </c>
      <c r="I36" s="210"/>
      <c r="J36" s="208">
        <v>0</v>
      </c>
      <c r="K36" s="211">
        <v>0</v>
      </c>
      <c r="L36" s="208">
        <v>0</v>
      </c>
      <c r="M36" s="208">
        <v>0</v>
      </c>
      <c r="N36" s="211">
        <f t="shared" si="2"/>
        <v>0</v>
      </c>
      <c r="O36" s="210" t="str">
        <f t="shared" si="0"/>
        <v>N.A.</v>
      </c>
    </row>
    <row r="37" spans="1:15" s="29" customFormat="1" ht="18" customHeight="1" x14ac:dyDescent="0.25">
      <c r="A37" s="206">
        <v>21</v>
      </c>
      <c r="B37" s="207" t="s">
        <v>102</v>
      </c>
      <c r="C37" s="206" t="s">
        <v>356</v>
      </c>
      <c r="D37" s="208">
        <v>0</v>
      </c>
      <c r="E37" s="209">
        <v>0</v>
      </c>
      <c r="F37" s="208">
        <v>0</v>
      </c>
      <c r="G37" s="208">
        <v>0</v>
      </c>
      <c r="H37" s="210">
        <f t="shared" si="1"/>
        <v>0</v>
      </c>
      <c r="I37" s="210"/>
      <c r="J37" s="208">
        <v>0</v>
      </c>
      <c r="K37" s="211">
        <v>0</v>
      </c>
      <c r="L37" s="208">
        <v>0</v>
      </c>
      <c r="M37" s="208">
        <v>0</v>
      </c>
      <c r="N37" s="211">
        <f t="shared" si="2"/>
        <v>0</v>
      </c>
      <c r="O37" s="210" t="str">
        <f t="shared" si="0"/>
        <v>N.A.</v>
      </c>
    </row>
    <row r="38" spans="1:15" s="29" customFormat="1" ht="18" customHeight="1" x14ac:dyDescent="0.25">
      <c r="A38" s="206">
        <v>22</v>
      </c>
      <c r="B38" s="207" t="s">
        <v>102</v>
      </c>
      <c r="C38" s="206" t="s">
        <v>355</v>
      </c>
      <c r="D38" s="208">
        <v>0</v>
      </c>
      <c r="E38" s="209">
        <v>0</v>
      </c>
      <c r="F38" s="208">
        <v>0</v>
      </c>
      <c r="G38" s="208">
        <v>0</v>
      </c>
      <c r="H38" s="210">
        <f t="shared" si="1"/>
        <v>0</v>
      </c>
      <c r="I38" s="210"/>
      <c r="J38" s="208">
        <v>0</v>
      </c>
      <c r="K38" s="211">
        <v>0</v>
      </c>
      <c r="L38" s="208">
        <v>0</v>
      </c>
      <c r="M38" s="208">
        <v>0</v>
      </c>
      <c r="N38" s="211">
        <f t="shared" si="2"/>
        <v>0</v>
      </c>
      <c r="O38" s="210" t="str">
        <f t="shared" si="0"/>
        <v>N.A.</v>
      </c>
    </row>
    <row r="39" spans="1:15" s="29" customFormat="1" ht="18" customHeight="1" x14ac:dyDescent="0.25">
      <c r="A39" s="206">
        <v>23</v>
      </c>
      <c r="B39" s="207" t="s">
        <v>102</v>
      </c>
      <c r="C39" s="206" t="s">
        <v>354</v>
      </c>
      <c r="D39" s="208">
        <v>0</v>
      </c>
      <c r="E39" s="209">
        <v>0</v>
      </c>
      <c r="F39" s="208">
        <v>0</v>
      </c>
      <c r="G39" s="208">
        <v>0</v>
      </c>
      <c r="H39" s="210">
        <f t="shared" si="1"/>
        <v>0</v>
      </c>
      <c r="I39" s="210"/>
      <c r="J39" s="208">
        <v>0</v>
      </c>
      <c r="K39" s="211">
        <v>0</v>
      </c>
      <c r="L39" s="208">
        <v>0</v>
      </c>
      <c r="M39" s="208">
        <v>0</v>
      </c>
      <c r="N39" s="211">
        <f t="shared" si="2"/>
        <v>0</v>
      </c>
      <c r="O39" s="210" t="str">
        <f t="shared" si="0"/>
        <v>N.A.</v>
      </c>
    </row>
    <row r="40" spans="1:15" s="29" customFormat="1" ht="18" customHeight="1" x14ac:dyDescent="0.25">
      <c r="A40" s="206">
        <v>24</v>
      </c>
      <c r="B40" s="207" t="s">
        <v>102</v>
      </c>
      <c r="C40" s="206" t="s">
        <v>353</v>
      </c>
      <c r="D40" s="208">
        <v>0</v>
      </c>
      <c r="E40" s="209">
        <v>0</v>
      </c>
      <c r="F40" s="208">
        <v>0</v>
      </c>
      <c r="G40" s="208">
        <v>0</v>
      </c>
      <c r="H40" s="210">
        <f t="shared" si="1"/>
        <v>0</v>
      </c>
      <c r="I40" s="210"/>
      <c r="J40" s="208">
        <v>0</v>
      </c>
      <c r="K40" s="211">
        <v>0</v>
      </c>
      <c r="L40" s="208">
        <v>0</v>
      </c>
      <c r="M40" s="208">
        <v>0</v>
      </c>
      <c r="N40" s="211">
        <f t="shared" si="2"/>
        <v>0</v>
      </c>
      <c r="O40" s="210" t="str">
        <f t="shared" si="0"/>
        <v>N.A.</v>
      </c>
    </row>
    <row r="41" spans="1:15" s="29" customFormat="1" ht="18" customHeight="1" x14ac:dyDescent="0.25">
      <c r="A41" s="206">
        <v>25</v>
      </c>
      <c r="B41" s="207" t="s">
        <v>110</v>
      </c>
      <c r="C41" s="206" t="s">
        <v>352</v>
      </c>
      <c r="D41" s="208">
        <v>0</v>
      </c>
      <c r="E41" s="209">
        <v>0</v>
      </c>
      <c r="F41" s="208">
        <v>0</v>
      </c>
      <c r="G41" s="208">
        <v>0</v>
      </c>
      <c r="H41" s="210">
        <f t="shared" si="1"/>
        <v>0</v>
      </c>
      <c r="I41" s="210"/>
      <c r="J41" s="208">
        <v>0</v>
      </c>
      <c r="K41" s="211">
        <v>0</v>
      </c>
      <c r="L41" s="208">
        <v>0</v>
      </c>
      <c r="M41" s="208">
        <v>0</v>
      </c>
      <c r="N41" s="211">
        <f t="shared" si="2"/>
        <v>0</v>
      </c>
      <c r="O41" s="210" t="str">
        <f t="shared" si="0"/>
        <v>N.A.</v>
      </c>
    </row>
    <row r="42" spans="1:15" s="29" customFormat="1" ht="18" customHeight="1" x14ac:dyDescent="0.25">
      <c r="A42" s="206">
        <v>26</v>
      </c>
      <c r="B42" s="207" t="s">
        <v>351</v>
      </c>
      <c r="C42" s="206" t="s">
        <v>350</v>
      </c>
      <c r="D42" s="208">
        <v>0</v>
      </c>
      <c r="E42" s="209">
        <v>0</v>
      </c>
      <c r="F42" s="208">
        <v>0</v>
      </c>
      <c r="G42" s="208">
        <v>0</v>
      </c>
      <c r="H42" s="210">
        <f t="shared" si="1"/>
        <v>0</v>
      </c>
      <c r="I42" s="210"/>
      <c r="J42" s="208">
        <v>0</v>
      </c>
      <c r="K42" s="211">
        <v>0</v>
      </c>
      <c r="L42" s="208">
        <v>0</v>
      </c>
      <c r="M42" s="208">
        <v>0</v>
      </c>
      <c r="N42" s="211">
        <f t="shared" si="2"/>
        <v>0</v>
      </c>
      <c r="O42" s="210" t="str">
        <f t="shared" si="0"/>
        <v>N.A.</v>
      </c>
    </row>
    <row r="43" spans="1:15" s="29" customFormat="1" ht="18" customHeight="1" x14ac:dyDescent="0.25">
      <c r="A43" s="206">
        <v>27</v>
      </c>
      <c r="B43" s="207" t="s">
        <v>108</v>
      </c>
      <c r="C43" s="206" t="s">
        <v>349</v>
      </c>
      <c r="D43" s="208">
        <v>0</v>
      </c>
      <c r="E43" s="209">
        <v>0</v>
      </c>
      <c r="F43" s="208">
        <v>0</v>
      </c>
      <c r="G43" s="208">
        <v>0</v>
      </c>
      <c r="H43" s="210">
        <f t="shared" si="1"/>
        <v>0</v>
      </c>
      <c r="I43" s="210"/>
      <c r="J43" s="208">
        <v>0</v>
      </c>
      <c r="K43" s="211">
        <v>0</v>
      </c>
      <c r="L43" s="208">
        <v>0</v>
      </c>
      <c r="M43" s="208">
        <v>0</v>
      </c>
      <c r="N43" s="211">
        <f t="shared" si="2"/>
        <v>0</v>
      </c>
      <c r="O43" s="210" t="str">
        <f t="shared" si="0"/>
        <v>N.A.</v>
      </c>
    </row>
    <row r="44" spans="1:15" s="29" customFormat="1" ht="18" customHeight="1" x14ac:dyDescent="0.25">
      <c r="A44" s="206">
        <v>28</v>
      </c>
      <c r="B44" s="207" t="s">
        <v>108</v>
      </c>
      <c r="C44" s="206" t="s">
        <v>348</v>
      </c>
      <c r="D44" s="208">
        <v>0</v>
      </c>
      <c r="E44" s="209">
        <v>0</v>
      </c>
      <c r="F44" s="208">
        <v>0</v>
      </c>
      <c r="G44" s="208">
        <v>0</v>
      </c>
      <c r="H44" s="210">
        <f t="shared" si="1"/>
        <v>0</v>
      </c>
      <c r="I44" s="210"/>
      <c r="J44" s="208">
        <v>0</v>
      </c>
      <c r="K44" s="211">
        <v>0</v>
      </c>
      <c r="L44" s="208">
        <v>0</v>
      </c>
      <c r="M44" s="208">
        <v>0</v>
      </c>
      <c r="N44" s="211">
        <f t="shared" si="2"/>
        <v>0</v>
      </c>
      <c r="O44" s="210" t="str">
        <f t="shared" si="0"/>
        <v>N.A.</v>
      </c>
    </row>
    <row r="45" spans="1:15" s="29" customFormat="1" ht="18" customHeight="1" x14ac:dyDescent="0.25">
      <c r="A45" s="206">
        <v>29</v>
      </c>
      <c r="B45" s="207" t="s">
        <v>108</v>
      </c>
      <c r="C45" s="206" t="s">
        <v>347</v>
      </c>
      <c r="D45" s="208">
        <v>0</v>
      </c>
      <c r="E45" s="209">
        <v>0</v>
      </c>
      <c r="F45" s="208">
        <v>0</v>
      </c>
      <c r="G45" s="208">
        <v>0</v>
      </c>
      <c r="H45" s="210">
        <f t="shared" si="1"/>
        <v>0</v>
      </c>
      <c r="I45" s="210"/>
      <c r="J45" s="208">
        <v>0</v>
      </c>
      <c r="K45" s="211">
        <v>0</v>
      </c>
      <c r="L45" s="208">
        <v>0</v>
      </c>
      <c r="M45" s="208">
        <v>0</v>
      </c>
      <c r="N45" s="211">
        <f t="shared" si="2"/>
        <v>0</v>
      </c>
      <c r="O45" s="210" t="str">
        <f t="shared" si="0"/>
        <v>N.A.</v>
      </c>
    </row>
    <row r="46" spans="1:15" s="29" customFormat="1" ht="18" customHeight="1" x14ac:dyDescent="0.25">
      <c r="A46" s="206">
        <v>30</v>
      </c>
      <c r="B46" s="207" t="s">
        <v>108</v>
      </c>
      <c r="C46" s="206" t="s">
        <v>346</v>
      </c>
      <c r="D46" s="208">
        <v>0</v>
      </c>
      <c r="E46" s="209">
        <v>0</v>
      </c>
      <c r="F46" s="208">
        <v>0</v>
      </c>
      <c r="G46" s="208">
        <v>0</v>
      </c>
      <c r="H46" s="210">
        <f t="shared" si="1"/>
        <v>0</v>
      </c>
      <c r="I46" s="210"/>
      <c r="J46" s="208">
        <v>0</v>
      </c>
      <c r="K46" s="211">
        <v>0</v>
      </c>
      <c r="L46" s="208">
        <v>0</v>
      </c>
      <c r="M46" s="208">
        <v>0</v>
      </c>
      <c r="N46" s="211">
        <f t="shared" si="2"/>
        <v>0</v>
      </c>
      <c r="O46" s="210" t="str">
        <f t="shared" si="0"/>
        <v>N.A.</v>
      </c>
    </row>
    <row r="47" spans="1:15" s="29" customFormat="1" ht="18" customHeight="1" x14ac:dyDescent="0.25">
      <c r="A47" s="206">
        <v>31</v>
      </c>
      <c r="B47" s="207" t="s">
        <v>108</v>
      </c>
      <c r="C47" s="206" t="s">
        <v>345</v>
      </c>
      <c r="D47" s="208">
        <v>0</v>
      </c>
      <c r="E47" s="209">
        <v>0</v>
      </c>
      <c r="F47" s="208">
        <v>0</v>
      </c>
      <c r="G47" s="208">
        <v>0</v>
      </c>
      <c r="H47" s="210">
        <f t="shared" si="1"/>
        <v>0</v>
      </c>
      <c r="I47" s="210"/>
      <c r="J47" s="208">
        <v>0</v>
      </c>
      <c r="K47" s="211">
        <v>0</v>
      </c>
      <c r="L47" s="208">
        <v>0</v>
      </c>
      <c r="M47" s="208">
        <v>0</v>
      </c>
      <c r="N47" s="211">
        <f t="shared" si="2"/>
        <v>0</v>
      </c>
      <c r="O47" s="210" t="str">
        <f t="shared" si="0"/>
        <v>N.A.</v>
      </c>
    </row>
    <row r="48" spans="1:15" s="29" customFormat="1" ht="18" customHeight="1" x14ac:dyDescent="0.25">
      <c r="A48" s="206">
        <v>32</v>
      </c>
      <c r="B48" s="207" t="s">
        <v>102</v>
      </c>
      <c r="C48" s="206" t="s">
        <v>344</v>
      </c>
      <c r="D48" s="208">
        <v>0</v>
      </c>
      <c r="E48" s="209">
        <v>0</v>
      </c>
      <c r="F48" s="208">
        <v>0</v>
      </c>
      <c r="G48" s="208">
        <v>0</v>
      </c>
      <c r="H48" s="210">
        <f t="shared" si="1"/>
        <v>0</v>
      </c>
      <c r="I48" s="210"/>
      <c r="J48" s="208">
        <v>0</v>
      </c>
      <c r="K48" s="211">
        <v>0</v>
      </c>
      <c r="L48" s="208">
        <v>0</v>
      </c>
      <c r="M48" s="208">
        <v>0</v>
      </c>
      <c r="N48" s="211">
        <f t="shared" si="2"/>
        <v>0</v>
      </c>
      <c r="O48" s="210" t="str">
        <f t="shared" si="0"/>
        <v>N.A.</v>
      </c>
    </row>
    <row r="49" spans="1:15" s="29" customFormat="1" ht="18" customHeight="1" x14ac:dyDescent="0.25">
      <c r="A49" s="206">
        <v>33</v>
      </c>
      <c r="B49" s="207" t="s">
        <v>102</v>
      </c>
      <c r="C49" s="206" t="s">
        <v>343</v>
      </c>
      <c r="D49" s="208">
        <v>0</v>
      </c>
      <c r="E49" s="209">
        <v>0</v>
      </c>
      <c r="F49" s="208">
        <v>0</v>
      </c>
      <c r="G49" s="208">
        <v>0</v>
      </c>
      <c r="H49" s="210">
        <f t="shared" si="1"/>
        <v>0</v>
      </c>
      <c r="I49" s="210"/>
      <c r="J49" s="208">
        <v>0</v>
      </c>
      <c r="K49" s="211">
        <v>0</v>
      </c>
      <c r="L49" s="208">
        <v>0</v>
      </c>
      <c r="M49" s="208">
        <v>0</v>
      </c>
      <c r="N49" s="211">
        <f t="shared" si="2"/>
        <v>0</v>
      </c>
      <c r="O49" s="210" t="str">
        <f t="shared" si="0"/>
        <v>N.A.</v>
      </c>
    </row>
    <row r="50" spans="1:15" s="29" customFormat="1" ht="18" customHeight="1" x14ac:dyDescent="0.25">
      <c r="A50" s="206">
        <v>34</v>
      </c>
      <c r="B50" s="207" t="s">
        <v>102</v>
      </c>
      <c r="C50" s="206" t="s">
        <v>342</v>
      </c>
      <c r="D50" s="208">
        <v>0</v>
      </c>
      <c r="E50" s="209">
        <v>0</v>
      </c>
      <c r="F50" s="208">
        <v>0</v>
      </c>
      <c r="G50" s="208">
        <v>0</v>
      </c>
      <c r="H50" s="210">
        <f t="shared" si="1"/>
        <v>0</v>
      </c>
      <c r="I50" s="210"/>
      <c r="J50" s="208">
        <v>0</v>
      </c>
      <c r="K50" s="211">
        <v>0</v>
      </c>
      <c r="L50" s="208">
        <v>0</v>
      </c>
      <c r="M50" s="208">
        <v>0</v>
      </c>
      <c r="N50" s="211">
        <f t="shared" si="2"/>
        <v>0</v>
      </c>
      <c r="O50" s="210" t="str">
        <f t="shared" si="0"/>
        <v>N.A.</v>
      </c>
    </row>
    <row r="51" spans="1:15" s="29" customFormat="1" ht="18" customHeight="1" x14ac:dyDescent="0.25">
      <c r="A51" s="206">
        <v>35</v>
      </c>
      <c r="B51" s="207" t="s">
        <v>102</v>
      </c>
      <c r="C51" s="206" t="s">
        <v>341</v>
      </c>
      <c r="D51" s="208">
        <v>0</v>
      </c>
      <c r="E51" s="209">
        <v>0</v>
      </c>
      <c r="F51" s="208">
        <v>0</v>
      </c>
      <c r="G51" s="208">
        <v>0</v>
      </c>
      <c r="H51" s="210">
        <f t="shared" si="1"/>
        <v>0</v>
      </c>
      <c r="I51" s="210"/>
      <c r="J51" s="208">
        <v>0</v>
      </c>
      <c r="K51" s="211">
        <v>0</v>
      </c>
      <c r="L51" s="208">
        <v>0</v>
      </c>
      <c r="M51" s="208">
        <v>0</v>
      </c>
      <c r="N51" s="211">
        <f t="shared" si="2"/>
        <v>0</v>
      </c>
      <c r="O51" s="210" t="str">
        <f t="shared" si="0"/>
        <v>N.A.</v>
      </c>
    </row>
    <row r="52" spans="1:15" s="29" customFormat="1" ht="18" customHeight="1" x14ac:dyDescent="0.25">
      <c r="A52" s="206">
        <v>36</v>
      </c>
      <c r="B52" s="207" t="s">
        <v>102</v>
      </c>
      <c r="C52" s="206" t="s">
        <v>340</v>
      </c>
      <c r="D52" s="208">
        <v>0</v>
      </c>
      <c r="E52" s="209">
        <v>0</v>
      </c>
      <c r="F52" s="208">
        <v>0</v>
      </c>
      <c r="G52" s="208">
        <v>0</v>
      </c>
      <c r="H52" s="210">
        <f t="shared" si="1"/>
        <v>0</v>
      </c>
      <c r="I52" s="210"/>
      <c r="J52" s="208">
        <v>0</v>
      </c>
      <c r="K52" s="211">
        <v>0</v>
      </c>
      <c r="L52" s="208">
        <v>0</v>
      </c>
      <c r="M52" s="208">
        <v>0</v>
      </c>
      <c r="N52" s="211">
        <f t="shared" si="2"/>
        <v>0</v>
      </c>
      <c r="O52" s="210" t="str">
        <f t="shared" si="0"/>
        <v>N.A.</v>
      </c>
    </row>
    <row r="53" spans="1:15" s="29" customFormat="1" ht="18" customHeight="1" x14ac:dyDescent="0.25">
      <c r="A53" s="206">
        <v>37</v>
      </c>
      <c r="B53" s="207" t="s">
        <v>102</v>
      </c>
      <c r="C53" s="206" t="s">
        <v>339</v>
      </c>
      <c r="D53" s="208">
        <v>0</v>
      </c>
      <c r="E53" s="209">
        <v>0</v>
      </c>
      <c r="F53" s="208">
        <v>0</v>
      </c>
      <c r="G53" s="208">
        <v>0</v>
      </c>
      <c r="H53" s="210">
        <f t="shared" si="1"/>
        <v>0</v>
      </c>
      <c r="I53" s="210"/>
      <c r="J53" s="208">
        <v>0</v>
      </c>
      <c r="K53" s="211">
        <v>0</v>
      </c>
      <c r="L53" s="208">
        <v>0</v>
      </c>
      <c r="M53" s="208">
        <v>0</v>
      </c>
      <c r="N53" s="211">
        <f t="shared" si="2"/>
        <v>0</v>
      </c>
      <c r="O53" s="210" t="str">
        <f t="shared" si="0"/>
        <v>N.A.</v>
      </c>
    </row>
    <row r="54" spans="1:15" s="29" customFormat="1" ht="18" customHeight="1" x14ac:dyDescent="0.25">
      <c r="A54" s="206">
        <v>38</v>
      </c>
      <c r="B54" s="207" t="s">
        <v>120</v>
      </c>
      <c r="C54" s="206" t="s">
        <v>338</v>
      </c>
      <c r="D54" s="208">
        <v>0</v>
      </c>
      <c r="E54" s="209">
        <v>0</v>
      </c>
      <c r="F54" s="208">
        <v>0</v>
      </c>
      <c r="G54" s="208">
        <v>0</v>
      </c>
      <c r="H54" s="210">
        <f t="shared" si="1"/>
        <v>0</v>
      </c>
      <c r="I54" s="210"/>
      <c r="J54" s="208">
        <v>0</v>
      </c>
      <c r="K54" s="211">
        <v>0</v>
      </c>
      <c r="L54" s="208">
        <v>0</v>
      </c>
      <c r="M54" s="208">
        <v>0</v>
      </c>
      <c r="N54" s="211">
        <f t="shared" si="2"/>
        <v>0</v>
      </c>
      <c r="O54" s="210" t="str">
        <f t="shared" si="0"/>
        <v>N.A.</v>
      </c>
    </row>
    <row r="55" spans="1:15" s="29" customFormat="1" ht="18" customHeight="1" x14ac:dyDescent="0.25">
      <c r="A55" s="206">
        <v>39</v>
      </c>
      <c r="B55" s="207" t="s">
        <v>108</v>
      </c>
      <c r="C55" s="206" t="s">
        <v>337</v>
      </c>
      <c r="D55" s="208">
        <v>0</v>
      </c>
      <c r="E55" s="209">
        <v>0</v>
      </c>
      <c r="F55" s="208">
        <v>0</v>
      </c>
      <c r="G55" s="208">
        <v>0</v>
      </c>
      <c r="H55" s="210">
        <f t="shared" si="1"/>
        <v>0</v>
      </c>
      <c r="I55" s="210"/>
      <c r="J55" s="208">
        <v>0</v>
      </c>
      <c r="K55" s="211">
        <v>0</v>
      </c>
      <c r="L55" s="208">
        <v>0</v>
      </c>
      <c r="M55" s="208">
        <v>0</v>
      </c>
      <c r="N55" s="211">
        <f t="shared" si="2"/>
        <v>0</v>
      </c>
      <c r="O55" s="210" t="str">
        <f t="shared" si="0"/>
        <v>N.A.</v>
      </c>
    </row>
    <row r="56" spans="1:15" s="29" customFormat="1" ht="18" customHeight="1" x14ac:dyDescent="0.25">
      <c r="A56" s="206">
        <v>40</v>
      </c>
      <c r="B56" s="207" t="s">
        <v>108</v>
      </c>
      <c r="C56" s="206" t="s">
        <v>336</v>
      </c>
      <c r="D56" s="208">
        <v>0</v>
      </c>
      <c r="E56" s="209">
        <v>0</v>
      </c>
      <c r="F56" s="208">
        <v>0</v>
      </c>
      <c r="G56" s="208">
        <v>0</v>
      </c>
      <c r="H56" s="210">
        <f t="shared" si="1"/>
        <v>0</v>
      </c>
      <c r="I56" s="210"/>
      <c r="J56" s="208">
        <v>0</v>
      </c>
      <c r="K56" s="211">
        <v>0</v>
      </c>
      <c r="L56" s="208">
        <v>0</v>
      </c>
      <c r="M56" s="208">
        <v>0</v>
      </c>
      <c r="N56" s="211">
        <f t="shared" si="2"/>
        <v>0</v>
      </c>
      <c r="O56" s="210" t="str">
        <f t="shared" si="0"/>
        <v>N.A.</v>
      </c>
    </row>
    <row r="57" spans="1:15" s="29" customFormat="1" ht="18" customHeight="1" x14ac:dyDescent="0.25">
      <c r="A57" s="206">
        <v>41</v>
      </c>
      <c r="B57" s="207" t="s">
        <v>108</v>
      </c>
      <c r="C57" s="206" t="s">
        <v>335</v>
      </c>
      <c r="D57" s="208">
        <v>0</v>
      </c>
      <c r="E57" s="209">
        <v>0</v>
      </c>
      <c r="F57" s="208">
        <v>0</v>
      </c>
      <c r="G57" s="208">
        <v>0</v>
      </c>
      <c r="H57" s="210">
        <f t="shared" si="1"/>
        <v>0</v>
      </c>
      <c r="I57" s="210"/>
      <c r="J57" s="208">
        <v>0</v>
      </c>
      <c r="K57" s="211">
        <v>0</v>
      </c>
      <c r="L57" s="208">
        <v>0</v>
      </c>
      <c r="M57" s="208">
        <v>0</v>
      </c>
      <c r="N57" s="211">
        <f t="shared" si="2"/>
        <v>0</v>
      </c>
      <c r="O57" s="210" t="str">
        <f t="shared" si="0"/>
        <v>N.A.</v>
      </c>
    </row>
    <row r="58" spans="1:15" s="29" customFormat="1" ht="18" customHeight="1" x14ac:dyDescent="0.25">
      <c r="A58" s="206">
        <v>42</v>
      </c>
      <c r="B58" s="207" t="s">
        <v>108</v>
      </c>
      <c r="C58" s="206" t="s">
        <v>334</v>
      </c>
      <c r="D58" s="208">
        <v>0</v>
      </c>
      <c r="E58" s="209">
        <v>0</v>
      </c>
      <c r="F58" s="208">
        <v>0</v>
      </c>
      <c r="G58" s="208">
        <v>0</v>
      </c>
      <c r="H58" s="210">
        <f t="shared" si="1"/>
        <v>0</v>
      </c>
      <c r="I58" s="210"/>
      <c r="J58" s="208">
        <v>0</v>
      </c>
      <c r="K58" s="211">
        <v>0</v>
      </c>
      <c r="L58" s="208">
        <v>0</v>
      </c>
      <c r="M58" s="208">
        <v>0</v>
      </c>
      <c r="N58" s="211">
        <f t="shared" si="2"/>
        <v>0</v>
      </c>
      <c r="O58" s="210" t="str">
        <f t="shared" si="0"/>
        <v>N.A.</v>
      </c>
    </row>
    <row r="59" spans="1:15" s="29" customFormat="1" ht="18" customHeight="1" x14ac:dyDescent="0.25">
      <c r="A59" s="206">
        <v>43</v>
      </c>
      <c r="B59" s="207" t="s">
        <v>108</v>
      </c>
      <c r="C59" s="206" t="s">
        <v>333</v>
      </c>
      <c r="D59" s="208">
        <v>0</v>
      </c>
      <c r="E59" s="209">
        <v>0</v>
      </c>
      <c r="F59" s="208">
        <v>0</v>
      </c>
      <c r="G59" s="208">
        <v>0</v>
      </c>
      <c r="H59" s="210">
        <f t="shared" si="1"/>
        <v>0</v>
      </c>
      <c r="I59" s="210"/>
      <c r="J59" s="208">
        <v>0</v>
      </c>
      <c r="K59" s="211">
        <v>0</v>
      </c>
      <c r="L59" s="208">
        <v>0</v>
      </c>
      <c r="M59" s="208">
        <v>0</v>
      </c>
      <c r="N59" s="211">
        <f t="shared" si="2"/>
        <v>0</v>
      </c>
      <c r="O59" s="210" t="str">
        <f t="shared" si="0"/>
        <v>N.A.</v>
      </c>
    </row>
    <row r="60" spans="1:15" s="29" customFormat="1" ht="18" customHeight="1" x14ac:dyDescent="0.25">
      <c r="A60" s="206">
        <v>44</v>
      </c>
      <c r="B60" s="207" t="s">
        <v>102</v>
      </c>
      <c r="C60" s="206" t="s">
        <v>332</v>
      </c>
      <c r="D60" s="208">
        <v>0</v>
      </c>
      <c r="E60" s="209">
        <v>0</v>
      </c>
      <c r="F60" s="208">
        <v>0</v>
      </c>
      <c r="G60" s="208">
        <v>0</v>
      </c>
      <c r="H60" s="210">
        <f t="shared" si="1"/>
        <v>0</v>
      </c>
      <c r="I60" s="210"/>
      <c r="J60" s="208">
        <v>0</v>
      </c>
      <c r="K60" s="211">
        <v>0</v>
      </c>
      <c r="L60" s="208">
        <v>0</v>
      </c>
      <c r="M60" s="208">
        <v>0</v>
      </c>
      <c r="N60" s="211">
        <f t="shared" si="2"/>
        <v>0</v>
      </c>
      <c r="O60" s="210" t="str">
        <f t="shared" si="0"/>
        <v>N.A.</v>
      </c>
    </row>
    <row r="61" spans="1:15" s="29" customFormat="1" ht="18" customHeight="1" x14ac:dyDescent="0.25">
      <c r="A61" s="206">
        <v>45</v>
      </c>
      <c r="B61" s="207" t="s">
        <v>102</v>
      </c>
      <c r="C61" s="206" t="s">
        <v>331</v>
      </c>
      <c r="D61" s="208">
        <v>0</v>
      </c>
      <c r="E61" s="209">
        <v>0</v>
      </c>
      <c r="F61" s="208">
        <v>0</v>
      </c>
      <c r="G61" s="208">
        <v>0</v>
      </c>
      <c r="H61" s="210">
        <f t="shared" si="1"/>
        <v>0</v>
      </c>
      <c r="I61" s="210"/>
      <c r="J61" s="208">
        <v>0</v>
      </c>
      <c r="K61" s="211">
        <v>0</v>
      </c>
      <c r="L61" s="208">
        <v>0</v>
      </c>
      <c r="M61" s="208">
        <v>0</v>
      </c>
      <c r="N61" s="211">
        <f t="shared" si="2"/>
        <v>0</v>
      </c>
      <c r="O61" s="210" t="str">
        <f t="shared" si="0"/>
        <v>N.A.</v>
      </c>
    </row>
    <row r="62" spans="1:15" s="29" customFormat="1" ht="18" customHeight="1" x14ac:dyDescent="0.25">
      <c r="A62" s="206">
        <v>46</v>
      </c>
      <c r="B62" s="207" t="s">
        <v>102</v>
      </c>
      <c r="C62" s="206" t="s">
        <v>330</v>
      </c>
      <c r="D62" s="208">
        <v>0</v>
      </c>
      <c r="E62" s="209">
        <v>0</v>
      </c>
      <c r="F62" s="208">
        <v>0</v>
      </c>
      <c r="G62" s="208">
        <v>0</v>
      </c>
      <c r="H62" s="210">
        <f t="shared" si="1"/>
        <v>0</v>
      </c>
      <c r="I62" s="210"/>
      <c r="J62" s="208">
        <v>0</v>
      </c>
      <c r="K62" s="211">
        <v>0</v>
      </c>
      <c r="L62" s="208">
        <v>0</v>
      </c>
      <c r="M62" s="208">
        <v>0</v>
      </c>
      <c r="N62" s="211">
        <f t="shared" si="2"/>
        <v>0</v>
      </c>
      <c r="O62" s="210" t="str">
        <f t="shared" si="0"/>
        <v>N.A.</v>
      </c>
    </row>
    <row r="63" spans="1:15" s="29" customFormat="1" ht="18" customHeight="1" x14ac:dyDescent="0.25">
      <c r="A63" s="206">
        <v>47</v>
      </c>
      <c r="B63" s="207" t="s">
        <v>102</v>
      </c>
      <c r="C63" s="206" t="s">
        <v>329</v>
      </c>
      <c r="D63" s="208">
        <v>0</v>
      </c>
      <c r="E63" s="209">
        <v>0</v>
      </c>
      <c r="F63" s="208">
        <v>0</v>
      </c>
      <c r="G63" s="208">
        <v>0</v>
      </c>
      <c r="H63" s="210">
        <f t="shared" si="1"/>
        <v>0</v>
      </c>
      <c r="I63" s="210"/>
      <c r="J63" s="208">
        <v>0</v>
      </c>
      <c r="K63" s="211">
        <v>0</v>
      </c>
      <c r="L63" s="208">
        <v>0</v>
      </c>
      <c r="M63" s="208">
        <v>0</v>
      </c>
      <c r="N63" s="211">
        <f t="shared" si="2"/>
        <v>0</v>
      </c>
      <c r="O63" s="210" t="str">
        <f t="shared" si="0"/>
        <v>N.A.</v>
      </c>
    </row>
    <row r="64" spans="1:15" s="29" customFormat="1" ht="18" customHeight="1" x14ac:dyDescent="0.25">
      <c r="A64" s="206">
        <v>48</v>
      </c>
      <c r="B64" s="207" t="s">
        <v>140</v>
      </c>
      <c r="C64" s="206" t="s">
        <v>328</v>
      </c>
      <c r="D64" s="208">
        <v>0</v>
      </c>
      <c r="E64" s="209">
        <v>0</v>
      </c>
      <c r="F64" s="208">
        <v>0</v>
      </c>
      <c r="G64" s="208">
        <v>0</v>
      </c>
      <c r="H64" s="210">
        <f t="shared" si="1"/>
        <v>0</v>
      </c>
      <c r="I64" s="210"/>
      <c r="J64" s="208">
        <v>0</v>
      </c>
      <c r="K64" s="211">
        <v>0</v>
      </c>
      <c r="L64" s="208">
        <v>0</v>
      </c>
      <c r="M64" s="208">
        <v>0</v>
      </c>
      <c r="N64" s="211">
        <f t="shared" si="2"/>
        <v>0</v>
      </c>
      <c r="O64" s="210" t="str">
        <f t="shared" si="0"/>
        <v>N.A.</v>
      </c>
    </row>
    <row r="65" spans="1:15" s="29" customFormat="1" ht="18" customHeight="1" x14ac:dyDescent="0.25">
      <c r="A65" s="206">
        <v>49</v>
      </c>
      <c r="B65" s="207" t="s">
        <v>108</v>
      </c>
      <c r="C65" s="206" t="s">
        <v>327</v>
      </c>
      <c r="D65" s="208">
        <v>0</v>
      </c>
      <c r="E65" s="209">
        <v>0</v>
      </c>
      <c r="F65" s="208">
        <v>0</v>
      </c>
      <c r="G65" s="208">
        <v>0</v>
      </c>
      <c r="H65" s="210">
        <f t="shared" si="1"/>
        <v>0</v>
      </c>
      <c r="I65" s="210"/>
      <c r="J65" s="208">
        <v>0</v>
      </c>
      <c r="K65" s="211">
        <v>0</v>
      </c>
      <c r="L65" s="208">
        <v>0</v>
      </c>
      <c r="M65" s="208">
        <v>0</v>
      </c>
      <c r="N65" s="211">
        <f t="shared" si="2"/>
        <v>0</v>
      </c>
      <c r="O65" s="210" t="str">
        <f t="shared" si="0"/>
        <v>N.A.</v>
      </c>
    </row>
    <row r="66" spans="1:15" s="29" customFormat="1" ht="18" customHeight="1" x14ac:dyDescent="0.25">
      <c r="A66" s="206">
        <v>50</v>
      </c>
      <c r="B66" s="207" t="s">
        <v>108</v>
      </c>
      <c r="C66" s="206" t="s">
        <v>326</v>
      </c>
      <c r="D66" s="208">
        <v>0</v>
      </c>
      <c r="E66" s="209">
        <v>0</v>
      </c>
      <c r="F66" s="208">
        <v>0</v>
      </c>
      <c r="G66" s="208">
        <v>0</v>
      </c>
      <c r="H66" s="210">
        <f t="shared" si="1"/>
        <v>0</v>
      </c>
      <c r="I66" s="210"/>
      <c r="J66" s="208">
        <v>0</v>
      </c>
      <c r="K66" s="211">
        <v>0</v>
      </c>
      <c r="L66" s="208">
        <v>0</v>
      </c>
      <c r="M66" s="208">
        <v>0</v>
      </c>
      <c r="N66" s="211">
        <f t="shared" si="2"/>
        <v>0</v>
      </c>
      <c r="O66" s="210" t="str">
        <f t="shared" si="0"/>
        <v>N.A.</v>
      </c>
    </row>
    <row r="67" spans="1:15" s="29" customFormat="1" ht="18" customHeight="1" x14ac:dyDescent="0.25">
      <c r="A67" s="206">
        <v>51</v>
      </c>
      <c r="B67" s="207" t="s">
        <v>108</v>
      </c>
      <c r="C67" s="206" t="s">
        <v>325</v>
      </c>
      <c r="D67" s="208">
        <v>0</v>
      </c>
      <c r="E67" s="209">
        <v>0</v>
      </c>
      <c r="F67" s="208">
        <v>0</v>
      </c>
      <c r="G67" s="208">
        <v>0</v>
      </c>
      <c r="H67" s="210">
        <f t="shared" si="1"/>
        <v>0</v>
      </c>
      <c r="I67" s="210"/>
      <c r="J67" s="208">
        <v>0</v>
      </c>
      <c r="K67" s="211">
        <v>0</v>
      </c>
      <c r="L67" s="208">
        <v>0</v>
      </c>
      <c r="M67" s="208">
        <v>0</v>
      </c>
      <c r="N67" s="211">
        <f t="shared" si="2"/>
        <v>0</v>
      </c>
      <c r="O67" s="210" t="str">
        <f t="shared" si="0"/>
        <v>N.A.</v>
      </c>
    </row>
    <row r="68" spans="1:15" s="29" customFormat="1" ht="18" customHeight="1" x14ac:dyDescent="0.25">
      <c r="A68" s="206">
        <v>52</v>
      </c>
      <c r="B68" s="207" t="s">
        <v>108</v>
      </c>
      <c r="C68" s="206" t="s">
        <v>324</v>
      </c>
      <c r="D68" s="208">
        <v>0</v>
      </c>
      <c r="E68" s="209">
        <v>0</v>
      </c>
      <c r="F68" s="208">
        <v>0</v>
      </c>
      <c r="G68" s="208">
        <v>0</v>
      </c>
      <c r="H68" s="210">
        <f t="shared" si="1"/>
        <v>0</v>
      </c>
      <c r="I68" s="210"/>
      <c r="J68" s="208">
        <v>0</v>
      </c>
      <c r="K68" s="211">
        <v>0</v>
      </c>
      <c r="L68" s="208">
        <v>0</v>
      </c>
      <c r="M68" s="208">
        <v>0</v>
      </c>
      <c r="N68" s="211">
        <f t="shared" si="2"/>
        <v>0</v>
      </c>
      <c r="O68" s="210" t="str">
        <f t="shared" si="0"/>
        <v>N.A.</v>
      </c>
    </row>
    <row r="69" spans="1:15" s="29" customFormat="1" ht="18" customHeight="1" x14ac:dyDescent="0.25">
      <c r="A69" s="206">
        <v>53</v>
      </c>
      <c r="B69" s="207" t="s">
        <v>108</v>
      </c>
      <c r="C69" s="206" t="s">
        <v>323</v>
      </c>
      <c r="D69" s="208">
        <v>0</v>
      </c>
      <c r="E69" s="209">
        <v>0</v>
      </c>
      <c r="F69" s="208">
        <v>0</v>
      </c>
      <c r="G69" s="208">
        <v>0</v>
      </c>
      <c r="H69" s="210">
        <f t="shared" si="1"/>
        <v>0</v>
      </c>
      <c r="I69" s="210"/>
      <c r="J69" s="208">
        <v>0</v>
      </c>
      <c r="K69" s="211">
        <v>0</v>
      </c>
      <c r="L69" s="208">
        <v>0</v>
      </c>
      <c r="M69" s="208">
        <v>0</v>
      </c>
      <c r="N69" s="211">
        <f t="shared" si="2"/>
        <v>0</v>
      </c>
      <c r="O69" s="210" t="str">
        <f t="shared" si="0"/>
        <v>N.A.</v>
      </c>
    </row>
    <row r="70" spans="1:15" s="29" customFormat="1" ht="18" customHeight="1" x14ac:dyDescent="0.25">
      <c r="A70" s="206">
        <v>54</v>
      </c>
      <c r="B70" s="207" t="s">
        <v>108</v>
      </c>
      <c r="C70" s="206" t="s">
        <v>322</v>
      </c>
      <c r="D70" s="208">
        <v>0</v>
      </c>
      <c r="E70" s="209">
        <v>0</v>
      </c>
      <c r="F70" s="208">
        <v>0</v>
      </c>
      <c r="G70" s="208">
        <v>0</v>
      </c>
      <c r="H70" s="210">
        <f t="shared" si="1"/>
        <v>0</v>
      </c>
      <c r="I70" s="210"/>
      <c r="J70" s="208">
        <v>0</v>
      </c>
      <c r="K70" s="211">
        <v>0</v>
      </c>
      <c r="L70" s="208">
        <v>0</v>
      </c>
      <c r="M70" s="208">
        <v>0</v>
      </c>
      <c r="N70" s="211">
        <f t="shared" si="2"/>
        <v>0</v>
      </c>
      <c r="O70" s="210" t="str">
        <f t="shared" si="0"/>
        <v>N.A.</v>
      </c>
    </row>
    <row r="71" spans="1:15" s="29" customFormat="1" ht="18" customHeight="1" x14ac:dyDescent="0.25">
      <c r="A71" s="206">
        <v>55</v>
      </c>
      <c r="B71" s="207" t="s">
        <v>108</v>
      </c>
      <c r="C71" s="206" t="s">
        <v>321</v>
      </c>
      <c r="D71" s="208">
        <v>0</v>
      </c>
      <c r="E71" s="209">
        <v>0</v>
      </c>
      <c r="F71" s="208">
        <v>0</v>
      </c>
      <c r="G71" s="208">
        <v>0</v>
      </c>
      <c r="H71" s="210">
        <f t="shared" si="1"/>
        <v>0</v>
      </c>
      <c r="I71" s="210"/>
      <c r="J71" s="208">
        <v>0</v>
      </c>
      <c r="K71" s="211">
        <v>0</v>
      </c>
      <c r="L71" s="208">
        <v>0</v>
      </c>
      <c r="M71" s="208">
        <v>0</v>
      </c>
      <c r="N71" s="211">
        <f t="shared" si="2"/>
        <v>0</v>
      </c>
      <c r="O71" s="210" t="str">
        <f t="shared" si="0"/>
        <v>N.A.</v>
      </c>
    </row>
    <row r="72" spans="1:15" s="29" customFormat="1" ht="18" customHeight="1" x14ac:dyDescent="0.25">
      <c r="A72" s="206">
        <v>57</v>
      </c>
      <c r="B72" s="207" t="s">
        <v>108</v>
      </c>
      <c r="C72" s="206" t="s">
        <v>320</v>
      </c>
      <c r="D72" s="208">
        <v>0</v>
      </c>
      <c r="E72" s="209">
        <v>0</v>
      </c>
      <c r="F72" s="208">
        <v>0</v>
      </c>
      <c r="G72" s="208">
        <v>0</v>
      </c>
      <c r="H72" s="210">
        <f t="shared" si="1"/>
        <v>0</v>
      </c>
      <c r="I72" s="210"/>
      <c r="J72" s="208">
        <v>0</v>
      </c>
      <c r="K72" s="211">
        <v>0</v>
      </c>
      <c r="L72" s="208">
        <v>0</v>
      </c>
      <c r="M72" s="208">
        <v>0</v>
      </c>
      <c r="N72" s="211">
        <f t="shared" si="2"/>
        <v>0</v>
      </c>
      <c r="O72" s="210" t="str">
        <f t="shared" si="0"/>
        <v>N.A.</v>
      </c>
    </row>
    <row r="73" spans="1:15" s="29" customFormat="1" ht="18" customHeight="1" x14ac:dyDescent="0.25">
      <c r="A73" s="206">
        <v>58</v>
      </c>
      <c r="B73" s="207" t="s">
        <v>102</v>
      </c>
      <c r="C73" s="206" t="s">
        <v>319</v>
      </c>
      <c r="D73" s="208">
        <v>0</v>
      </c>
      <c r="E73" s="209">
        <v>0</v>
      </c>
      <c r="F73" s="208">
        <v>0</v>
      </c>
      <c r="G73" s="208">
        <v>0</v>
      </c>
      <c r="H73" s="210">
        <f t="shared" si="1"/>
        <v>0</v>
      </c>
      <c r="I73" s="210"/>
      <c r="J73" s="208">
        <v>0</v>
      </c>
      <c r="K73" s="211">
        <v>0</v>
      </c>
      <c r="L73" s="208">
        <v>0</v>
      </c>
      <c r="M73" s="208">
        <v>0</v>
      </c>
      <c r="N73" s="211">
        <f t="shared" si="2"/>
        <v>0</v>
      </c>
      <c r="O73" s="210" t="str">
        <f t="shared" si="0"/>
        <v>N.A.</v>
      </c>
    </row>
    <row r="74" spans="1:15" s="29" customFormat="1" ht="18" customHeight="1" x14ac:dyDescent="0.25">
      <c r="A74" s="206">
        <v>59</v>
      </c>
      <c r="B74" s="207" t="s">
        <v>102</v>
      </c>
      <c r="C74" s="206" t="s">
        <v>318</v>
      </c>
      <c r="D74" s="208">
        <v>0</v>
      </c>
      <c r="E74" s="209">
        <v>0</v>
      </c>
      <c r="F74" s="208">
        <v>0</v>
      </c>
      <c r="G74" s="208">
        <v>0</v>
      </c>
      <c r="H74" s="210">
        <f t="shared" si="1"/>
        <v>0</v>
      </c>
      <c r="I74" s="210"/>
      <c r="J74" s="208">
        <v>0</v>
      </c>
      <c r="K74" s="211">
        <v>0</v>
      </c>
      <c r="L74" s="208">
        <v>0</v>
      </c>
      <c r="M74" s="208">
        <v>0</v>
      </c>
      <c r="N74" s="211">
        <f t="shared" si="2"/>
        <v>0</v>
      </c>
      <c r="O74" s="210" t="str">
        <f t="shared" si="0"/>
        <v>N.A.</v>
      </c>
    </row>
    <row r="75" spans="1:15" s="29" customFormat="1" ht="18" customHeight="1" x14ac:dyDescent="0.25">
      <c r="A75" s="206">
        <v>60</v>
      </c>
      <c r="B75" s="207" t="s">
        <v>202</v>
      </c>
      <c r="C75" s="206" t="s">
        <v>317</v>
      </c>
      <c r="D75" s="208">
        <v>0</v>
      </c>
      <c r="E75" s="209">
        <v>0</v>
      </c>
      <c r="F75" s="208">
        <v>0</v>
      </c>
      <c r="G75" s="208">
        <v>0</v>
      </c>
      <c r="H75" s="210">
        <f t="shared" si="1"/>
        <v>0</v>
      </c>
      <c r="I75" s="210"/>
      <c r="J75" s="208">
        <v>0</v>
      </c>
      <c r="K75" s="211">
        <v>0</v>
      </c>
      <c r="L75" s="208">
        <v>0</v>
      </c>
      <c r="M75" s="208">
        <v>0</v>
      </c>
      <c r="N75" s="211">
        <f t="shared" si="2"/>
        <v>0</v>
      </c>
      <c r="O75" s="210" t="str">
        <f t="shared" si="0"/>
        <v>N.A.</v>
      </c>
    </row>
    <row r="76" spans="1:15" s="29" customFormat="1" ht="18" customHeight="1" x14ac:dyDescent="0.25">
      <c r="A76" s="206">
        <v>61</v>
      </c>
      <c r="B76" s="207" t="s">
        <v>120</v>
      </c>
      <c r="C76" s="206" t="s">
        <v>316</v>
      </c>
      <c r="D76" s="208">
        <v>0</v>
      </c>
      <c r="E76" s="209">
        <v>0</v>
      </c>
      <c r="F76" s="208">
        <v>0</v>
      </c>
      <c r="G76" s="208">
        <v>0</v>
      </c>
      <c r="H76" s="210">
        <f t="shared" si="1"/>
        <v>0</v>
      </c>
      <c r="I76" s="210"/>
      <c r="J76" s="208">
        <v>0</v>
      </c>
      <c r="K76" s="211">
        <v>0</v>
      </c>
      <c r="L76" s="208">
        <v>0</v>
      </c>
      <c r="M76" s="208">
        <v>0</v>
      </c>
      <c r="N76" s="211">
        <f t="shared" si="2"/>
        <v>0</v>
      </c>
      <c r="O76" s="210" t="str">
        <f t="shared" si="0"/>
        <v>N.A.</v>
      </c>
    </row>
    <row r="77" spans="1:15" s="29" customFormat="1" ht="18" customHeight="1" x14ac:dyDescent="0.25">
      <c r="A77" s="206">
        <v>62</v>
      </c>
      <c r="B77" s="207" t="s">
        <v>157</v>
      </c>
      <c r="C77" s="206" t="s">
        <v>315</v>
      </c>
      <c r="D77" s="208">
        <v>3290.992941</v>
      </c>
      <c r="E77" s="209">
        <v>689.87431699999991</v>
      </c>
      <c r="F77" s="208">
        <v>0</v>
      </c>
      <c r="G77" s="208">
        <v>0.75122299999999997</v>
      </c>
      <c r="H77" s="210">
        <f t="shared" si="1"/>
        <v>2600.367401</v>
      </c>
      <c r="I77" s="210"/>
      <c r="J77" s="208">
        <v>4833.0839615637797</v>
      </c>
      <c r="K77" s="211">
        <v>2730.0321980836356</v>
      </c>
      <c r="L77" s="208">
        <v>0</v>
      </c>
      <c r="M77" s="208">
        <v>2.80165373</v>
      </c>
      <c r="N77" s="211">
        <f t="shared" si="2"/>
        <v>2100.250109750144</v>
      </c>
      <c r="O77" s="210">
        <f t="shared" si="0"/>
        <v>-19.232562716235034</v>
      </c>
    </row>
    <row r="78" spans="1:15" s="29" customFormat="1" ht="18" customHeight="1" x14ac:dyDescent="0.25">
      <c r="A78" s="206">
        <v>63</v>
      </c>
      <c r="B78" s="207" t="s">
        <v>250</v>
      </c>
      <c r="C78" s="206" t="s">
        <v>314</v>
      </c>
      <c r="D78" s="208">
        <v>2496.0759410000005</v>
      </c>
      <c r="E78" s="209">
        <v>554.82378800000015</v>
      </c>
      <c r="F78" s="208">
        <v>0</v>
      </c>
      <c r="G78" s="208">
        <v>244.18661700000001</v>
      </c>
      <c r="H78" s="210">
        <f t="shared" si="1"/>
        <v>1697.0655360000003</v>
      </c>
      <c r="I78" s="210"/>
      <c r="J78" s="208">
        <v>3373.6386014162258</v>
      </c>
      <c r="K78" s="211">
        <v>578.43600158000004</v>
      </c>
      <c r="L78" s="208">
        <v>0</v>
      </c>
      <c r="M78" s="208">
        <v>256.91096123</v>
      </c>
      <c r="N78" s="211">
        <f t="shared" si="2"/>
        <v>2538.2916386062261</v>
      </c>
      <c r="O78" s="210">
        <f t="shared" si="0"/>
        <v>49.569452962258829</v>
      </c>
    </row>
    <row r="79" spans="1:15" s="29" customFormat="1" ht="18" customHeight="1" x14ac:dyDescent="0.25">
      <c r="A79" s="206">
        <v>64</v>
      </c>
      <c r="B79" s="207" t="s">
        <v>108</v>
      </c>
      <c r="C79" s="206" t="s">
        <v>313</v>
      </c>
      <c r="D79" s="208">
        <v>0</v>
      </c>
      <c r="E79" s="209">
        <v>0</v>
      </c>
      <c r="F79" s="208">
        <v>0</v>
      </c>
      <c r="G79" s="208">
        <v>0</v>
      </c>
      <c r="H79" s="210">
        <f t="shared" si="1"/>
        <v>0</v>
      </c>
      <c r="I79" s="210"/>
      <c r="J79" s="208">
        <v>0</v>
      </c>
      <c r="K79" s="211">
        <v>0</v>
      </c>
      <c r="L79" s="208">
        <v>0</v>
      </c>
      <c r="M79" s="208">
        <v>0</v>
      </c>
      <c r="N79" s="211">
        <f t="shared" si="2"/>
        <v>0</v>
      </c>
      <c r="O79" s="210" t="str">
        <f t="shared" si="0"/>
        <v>N.A.</v>
      </c>
    </row>
    <row r="80" spans="1:15" s="29" customFormat="1" ht="18" customHeight="1" x14ac:dyDescent="0.25">
      <c r="A80" s="206">
        <v>65</v>
      </c>
      <c r="B80" s="207" t="s">
        <v>108</v>
      </c>
      <c r="C80" s="206" t="s">
        <v>312</v>
      </c>
      <c r="D80" s="208">
        <v>0</v>
      </c>
      <c r="E80" s="209">
        <v>0</v>
      </c>
      <c r="F80" s="208">
        <v>0</v>
      </c>
      <c r="G80" s="208">
        <v>0</v>
      </c>
      <c r="H80" s="210">
        <f t="shared" si="1"/>
        <v>0</v>
      </c>
      <c r="I80" s="210"/>
      <c r="J80" s="208">
        <v>0</v>
      </c>
      <c r="K80" s="211">
        <v>0</v>
      </c>
      <c r="L80" s="208">
        <v>0</v>
      </c>
      <c r="M80" s="208">
        <v>0</v>
      </c>
      <c r="N80" s="211">
        <f t="shared" si="2"/>
        <v>0</v>
      </c>
      <c r="O80" s="210" t="str">
        <f t="shared" si="0"/>
        <v>N.A.</v>
      </c>
    </row>
    <row r="81" spans="1:15" s="29" customFormat="1" ht="18" customHeight="1" x14ac:dyDescent="0.25">
      <c r="A81" s="206">
        <v>66</v>
      </c>
      <c r="B81" s="207" t="s">
        <v>108</v>
      </c>
      <c r="C81" s="206" t="s">
        <v>311</v>
      </c>
      <c r="D81" s="208">
        <v>0</v>
      </c>
      <c r="E81" s="209">
        <v>0</v>
      </c>
      <c r="F81" s="208">
        <v>0</v>
      </c>
      <c r="G81" s="208">
        <v>0</v>
      </c>
      <c r="H81" s="210">
        <f t="shared" si="1"/>
        <v>0</v>
      </c>
      <c r="I81" s="210"/>
      <c r="J81" s="208">
        <v>0</v>
      </c>
      <c r="K81" s="211">
        <v>0</v>
      </c>
      <c r="L81" s="208">
        <v>0</v>
      </c>
      <c r="M81" s="208">
        <v>0</v>
      </c>
      <c r="N81" s="211">
        <f t="shared" si="2"/>
        <v>0</v>
      </c>
      <c r="O81" s="210" t="str">
        <f t="shared" ref="O81:O144" si="3">IF(OR(H81=0,N81=0),"N.A.",IF((((N81-H81)/H81))*100&gt;=500,"500&lt;",IF((((N81-H81)/H81))*100&lt;=-500,"&lt;-500",(((N81-H81)/H81))*100)))</f>
        <v>N.A.</v>
      </c>
    </row>
    <row r="82" spans="1:15" s="29" customFormat="1" ht="18" customHeight="1" x14ac:dyDescent="0.25">
      <c r="A82" s="206">
        <v>67</v>
      </c>
      <c r="B82" s="207" t="s">
        <v>108</v>
      </c>
      <c r="C82" s="206" t="s">
        <v>310</v>
      </c>
      <c r="D82" s="208">
        <v>0</v>
      </c>
      <c r="E82" s="209">
        <v>0</v>
      </c>
      <c r="F82" s="208">
        <v>0</v>
      </c>
      <c r="G82" s="208">
        <v>0</v>
      </c>
      <c r="H82" s="210">
        <f t="shared" ref="H82:H145" si="4">D82-E82-G82</f>
        <v>0</v>
      </c>
      <c r="I82" s="210"/>
      <c r="J82" s="208">
        <v>0</v>
      </c>
      <c r="K82" s="211">
        <v>0</v>
      </c>
      <c r="L82" s="208">
        <v>0</v>
      </c>
      <c r="M82" s="208">
        <v>0</v>
      </c>
      <c r="N82" s="211">
        <f t="shared" ref="N82:N145" si="5">J82-K82-M82</f>
        <v>0</v>
      </c>
      <c r="O82" s="210" t="str">
        <f t="shared" si="3"/>
        <v>N.A.</v>
      </c>
    </row>
    <row r="83" spans="1:15" s="29" customFormat="1" ht="18" customHeight="1" x14ac:dyDescent="0.25">
      <c r="A83" s="206">
        <v>68</v>
      </c>
      <c r="B83" s="207" t="s">
        <v>108</v>
      </c>
      <c r="C83" s="206" t="s">
        <v>309</v>
      </c>
      <c r="D83" s="208">
        <v>393.80500000000006</v>
      </c>
      <c r="E83" s="209">
        <v>95.407779999999974</v>
      </c>
      <c r="F83" s="208">
        <v>0</v>
      </c>
      <c r="G83" s="208">
        <v>9.952831999999999</v>
      </c>
      <c r="H83" s="210">
        <f t="shared" si="4"/>
        <v>288.44438800000006</v>
      </c>
      <c r="I83" s="210"/>
      <c r="J83" s="208">
        <v>84.418631794040365</v>
      </c>
      <c r="K83" s="211">
        <v>72.554544663961153</v>
      </c>
      <c r="L83" s="208">
        <v>0</v>
      </c>
      <c r="M83" s="208">
        <v>10.208819839999997</v>
      </c>
      <c r="N83" s="211">
        <f t="shared" si="5"/>
        <v>1.655267290079216</v>
      </c>
      <c r="O83" s="210">
        <f t="shared" si="3"/>
        <v>-99.426139887291114</v>
      </c>
    </row>
    <row r="84" spans="1:15" s="29" customFormat="1" ht="18" customHeight="1" x14ac:dyDescent="0.25">
      <c r="A84" s="206">
        <v>69</v>
      </c>
      <c r="B84" s="207" t="s">
        <v>108</v>
      </c>
      <c r="C84" s="206" t="s">
        <v>308</v>
      </c>
      <c r="D84" s="208">
        <v>0</v>
      </c>
      <c r="E84" s="209">
        <v>0</v>
      </c>
      <c r="F84" s="208">
        <v>0</v>
      </c>
      <c r="G84" s="208">
        <v>0</v>
      </c>
      <c r="H84" s="210">
        <f t="shared" si="4"/>
        <v>0</v>
      </c>
      <c r="I84" s="210"/>
      <c r="J84" s="208">
        <v>0</v>
      </c>
      <c r="K84" s="211">
        <v>0</v>
      </c>
      <c r="L84" s="208">
        <v>0</v>
      </c>
      <c r="M84" s="208">
        <v>0</v>
      </c>
      <c r="N84" s="211">
        <f t="shared" si="5"/>
        <v>0</v>
      </c>
      <c r="O84" s="210" t="str">
        <f t="shared" si="3"/>
        <v>N.A.</v>
      </c>
    </row>
    <row r="85" spans="1:15" s="29" customFormat="1" ht="18" customHeight="1" x14ac:dyDescent="0.25">
      <c r="A85" s="206">
        <v>70</v>
      </c>
      <c r="B85" s="207" t="s">
        <v>108</v>
      </c>
      <c r="C85" s="206" t="s">
        <v>307</v>
      </c>
      <c r="D85" s="208">
        <v>0</v>
      </c>
      <c r="E85" s="209">
        <v>0</v>
      </c>
      <c r="F85" s="208">
        <v>0</v>
      </c>
      <c r="G85" s="208">
        <v>0</v>
      </c>
      <c r="H85" s="210">
        <f t="shared" si="4"/>
        <v>0</v>
      </c>
      <c r="I85" s="210"/>
      <c r="J85" s="208">
        <v>0</v>
      </c>
      <c r="K85" s="211">
        <v>0</v>
      </c>
      <c r="L85" s="208">
        <v>0</v>
      </c>
      <c r="M85" s="208">
        <v>0</v>
      </c>
      <c r="N85" s="211">
        <f t="shared" si="5"/>
        <v>0</v>
      </c>
      <c r="O85" s="210" t="str">
        <f t="shared" si="3"/>
        <v>N.A.</v>
      </c>
    </row>
    <row r="86" spans="1:15" s="29" customFormat="1" ht="18" customHeight="1" x14ac:dyDescent="0.25">
      <c r="A86" s="206">
        <v>71</v>
      </c>
      <c r="B86" s="207" t="s">
        <v>306</v>
      </c>
      <c r="C86" s="206" t="s">
        <v>305</v>
      </c>
      <c r="D86" s="208">
        <v>0</v>
      </c>
      <c r="E86" s="209">
        <v>0</v>
      </c>
      <c r="F86" s="208">
        <v>0</v>
      </c>
      <c r="G86" s="208">
        <v>0</v>
      </c>
      <c r="H86" s="210">
        <f t="shared" si="4"/>
        <v>0</v>
      </c>
      <c r="I86" s="210"/>
      <c r="J86" s="208">
        <v>0</v>
      </c>
      <c r="K86" s="211">
        <v>0</v>
      </c>
      <c r="L86" s="208">
        <v>0</v>
      </c>
      <c r="M86" s="208">
        <v>0</v>
      </c>
      <c r="N86" s="211">
        <f t="shared" si="5"/>
        <v>0</v>
      </c>
      <c r="O86" s="210" t="str">
        <f t="shared" si="3"/>
        <v>N.A.</v>
      </c>
    </row>
    <row r="87" spans="1:15" s="29" customFormat="1" ht="18" customHeight="1" x14ac:dyDescent="0.25">
      <c r="A87" s="206">
        <v>72</v>
      </c>
      <c r="B87" s="207" t="s">
        <v>122</v>
      </c>
      <c r="C87" s="206" t="s">
        <v>304</v>
      </c>
      <c r="D87" s="208">
        <v>0</v>
      </c>
      <c r="E87" s="209">
        <v>0</v>
      </c>
      <c r="F87" s="208">
        <v>0</v>
      </c>
      <c r="G87" s="208">
        <v>0</v>
      </c>
      <c r="H87" s="210">
        <f t="shared" si="4"/>
        <v>0</v>
      </c>
      <c r="I87" s="210"/>
      <c r="J87" s="208">
        <v>0</v>
      </c>
      <c r="K87" s="211">
        <v>0</v>
      </c>
      <c r="L87" s="208">
        <v>0</v>
      </c>
      <c r="M87" s="208">
        <v>0</v>
      </c>
      <c r="N87" s="211">
        <f t="shared" si="5"/>
        <v>0</v>
      </c>
      <c r="O87" s="210" t="str">
        <f t="shared" si="3"/>
        <v>N.A.</v>
      </c>
    </row>
    <row r="88" spans="1:15" s="29" customFormat="1" ht="18" customHeight="1" x14ac:dyDescent="0.25">
      <c r="A88" s="206">
        <v>73</v>
      </c>
      <c r="B88" s="207" t="s">
        <v>122</v>
      </c>
      <c r="C88" s="206" t="s">
        <v>303</v>
      </c>
      <c r="D88" s="208">
        <v>0</v>
      </c>
      <c r="E88" s="209">
        <v>0</v>
      </c>
      <c r="F88" s="208">
        <v>0</v>
      </c>
      <c r="G88" s="208">
        <v>0</v>
      </c>
      <c r="H88" s="210">
        <f t="shared" si="4"/>
        <v>0</v>
      </c>
      <c r="I88" s="210"/>
      <c r="J88" s="208">
        <v>0</v>
      </c>
      <c r="K88" s="211">
        <v>0</v>
      </c>
      <c r="L88" s="208">
        <v>0</v>
      </c>
      <c r="M88" s="208">
        <v>0</v>
      </c>
      <c r="N88" s="211">
        <f t="shared" si="5"/>
        <v>0</v>
      </c>
      <c r="O88" s="210" t="str">
        <f t="shared" si="3"/>
        <v>N.A.</v>
      </c>
    </row>
    <row r="89" spans="1:15" s="29" customFormat="1" ht="18" customHeight="1" x14ac:dyDescent="0.25">
      <c r="A89" s="206">
        <v>74</v>
      </c>
      <c r="B89" s="207" t="s">
        <v>122</v>
      </c>
      <c r="C89" s="206" t="s">
        <v>302</v>
      </c>
      <c r="D89" s="208">
        <v>0</v>
      </c>
      <c r="E89" s="209">
        <v>0</v>
      </c>
      <c r="F89" s="208">
        <v>0</v>
      </c>
      <c r="G89" s="208">
        <v>0</v>
      </c>
      <c r="H89" s="210">
        <f t="shared" si="4"/>
        <v>0</v>
      </c>
      <c r="I89" s="210"/>
      <c r="J89" s="208">
        <v>0</v>
      </c>
      <c r="K89" s="211">
        <v>0</v>
      </c>
      <c r="L89" s="208">
        <v>0</v>
      </c>
      <c r="M89" s="208">
        <v>0</v>
      </c>
      <c r="N89" s="211">
        <f t="shared" si="5"/>
        <v>0</v>
      </c>
      <c r="O89" s="210" t="str">
        <f t="shared" si="3"/>
        <v>N.A.</v>
      </c>
    </row>
    <row r="90" spans="1:15" s="29" customFormat="1" ht="18" customHeight="1" x14ac:dyDescent="0.25">
      <c r="A90" s="206">
        <v>75</v>
      </c>
      <c r="B90" s="207" t="s">
        <v>122</v>
      </c>
      <c r="C90" s="206" t="s">
        <v>301</v>
      </c>
      <c r="D90" s="208">
        <v>0</v>
      </c>
      <c r="E90" s="209">
        <v>0</v>
      </c>
      <c r="F90" s="208">
        <v>0</v>
      </c>
      <c r="G90" s="208">
        <v>0</v>
      </c>
      <c r="H90" s="210">
        <f t="shared" si="4"/>
        <v>0</v>
      </c>
      <c r="I90" s="210"/>
      <c r="J90" s="208">
        <v>0</v>
      </c>
      <c r="K90" s="211">
        <v>0</v>
      </c>
      <c r="L90" s="208">
        <v>0</v>
      </c>
      <c r="M90" s="208">
        <v>0</v>
      </c>
      <c r="N90" s="211">
        <f t="shared" si="5"/>
        <v>0</v>
      </c>
      <c r="O90" s="210" t="str">
        <f t="shared" si="3"/>
        <v>N.A.</v>
      </c>
    </row>
    <row r="91" spans="1:15" s="29" customFormat="1" ht="18" customHeight="1" x14ac:dyDescent="0.25">
      <c r="A91" s="206">
        <v>76</v>
      </c>
      <c r="B91" s="207" t="s">
        <v>122</v>
      </c>
      <c r="C91" s="206" t="s">
        <v>300</v>
      </c>
      <c r="D91" s="208">
        <v>0</v>
      </c>
      <c r="E91" s="209">
        <v>0</v>
      </c>
      <c r="F91" s="208">
        <v>0</v>
      </c>
      <c r="G91" s="208">
        <v>0</v>
      </c>
      <c r="H91" s="210">
        <f t="shared" si="4"/>
        <v>0</v>
      </c>
      <c r="I91" s="210"/>
      <c r="J91" s="208">
        <v>0</v>
      </c>
      <c r="K91" s="211">
        <v>0</v>
      </c>
      <c r="L91" s="208">
        <v>0</v>
      </c>
      <c r="M91" s="208">
        <v>0</v>
      </c>
      <c r="N91" s="211">
        <f t="shared" si="5"/>
        <v>0</v>
      </c>
      <c r="O91" s="210" t="str">
        <f t="shared" si="3"/>
        <v>N.A.</v>
      </c>
    </row>
    <row r="92" spans="1:15" s="29" customFormat="1" ht="18" customHeight="1" x14ac:dyDescent="0.25">
      <c r="A92" s="206">
        <v>77</v>
      </c>
      <c r="B92" s="207" t="s">
        <v>122</v>
      </c>
      <c r="C92" s="206" t="s">
        <v>299</v>
      </c>
      <c r="D92" s="208">
        <v>0</v>
      </c>
      <c r="E92" s="209">
        <v>0</v>
      </c>
      <c r="F92" s="208">
        <v>0</v>
      </c>
      <c r="G92" s="208">
        <v>0</v>
      </c>
      <c r="H92" s="210">
        <f t="shared" si="4"/>
        <v>0</v>
      </c>
      <c r="I92" s="210"/>
      <c r="J92" s="208">
        <v>0</v>
      </c>
      <c r="K92" s="211">
        <v>0</v>
      </c>
      <c r="L92" s="208">
        <v>0</v>
      </c>
      <c r="M92" s="208">
        <v>0</v>
      </c>
      <c r="N92" s="211">
        <f t="shared" si="5"/>
        <v>0</v>
      </c>
      <c r="O92" s="210" t="str">
        <f t="shared" si="3"/>
        <v>N.A.</v>
      </c>
    </row>
    <row r="93" spans="1:15" s="29" customFormat="1" ht="18" customHeight="1" x14ac:dyDescent="0.25">
      <c r="A93" s="206">
        <v>78</v>
      </c>
      <c r="B93" s="207" t="s">
        <v>122</v>
      </c>
      <c r="C93" s="206" t="s">
        <v>298</v>
      </c>
      <c r="D93" s="208">
        <v>0</v>
      </c>
      <c r="E93" s="209">
        <v>0</v>
      </c>
      <c r="F93" s="208">
        <v>0</v>
      </c>
      <c r="G93" s="208">
        <v>0</v>
      </c>
      <c r="H93" s="210">
        <f t="shared" si="4"/>
        <v>0</v>
      </c>
      <c r="I93" s="210"/>
      <c r="J93" s="208">
        <v>0</v>
      </c>
      <c r="K93" s="211">
        <v>0</v>
      </c>
      <c r="L93" s="208">
        <v>0</v>
      </c>
      <c r="M93" s="208">
        <v>0</v>
      </c>
      <c r="N93" s="211">
        <f t="shared" si="5"/>
        <v>0</v>
      </c>
      <c r="O93" s="210" t="str">
        <f t="shared" si="3"/>
        <v>N.A.</v>
      </c>
    </row>
    <row r="94" spans="1:15" s="29" customFormat="1" ht="18" customHeight="1" x14ac:dyDescent="0.25">
      <c r="A94" s="206">
        <v>79</v>
      </c>
      <c r="B94" s="207" t="s">
        <v>223</v>
      </c>
      <c r="C94" s="206" t="s">
        <v>297</v>
      </c>
      <c r="D94" s="208">
        <v>0</v>
      </c>
      <c r="E94" s="209">
        <v>0</v>
      </c>
      <c r="F94" s="208">
        <v>0</v>
      </c>
      <c r="G94" s="208">
        <v>0</v>
      </c>
      <c r="H94" s="210">
        <f t="shared" si="4"/>
        <v>0</v>
      </c>
      <c r="I94" s="210"/>
      <c r="J94" s="208">
        <v>0</v>
      </c>
      <c r="K94" s="211">
        <v>0</v>
      </c>
      <c r="L94" s="208">
        <v>0</v>
      </c>
      <c r="M94" s="208">
        <v>0</v>
      </c>
      <c r="N94" s="211">
        <f t="shared" si="5"/>
        <v>0</v>
      </c>
      <c r="O94" s="210" t="str">
        <f t="shared" si="3"/>
        <v>N.A.</v>
      </c>
    </row>
    <row r="95" spans="1:15" s="29" customFormat="1" ht="18" customHeight="1" x14ac:dyDescent="0.25">
      <c r="A95" s="206">
        <v>80</v>
      </c>
      <c r="B95" s="207" t="s">
        <v>122</v>
      </c>
      <c r="C95" s="206" t="s">
        <v>296</v>
      </c>
      <c r="D95" s="208">
        <v>0</v>
      </c>
      <c r="E95" s="209">
        <v>0</v>
      </c>
      <c r="F95" s="208">
        <v>0</v>
      </c>
      <c r="G95" s="208">
        <v>0</v>
      </c>
      <c r="H95" s="210">
        <f t="shared" si="4"/>
        <v>0</v>
      </c>
      <c r="I95" s="210"/>
      <c r="J95" s="208">
        <v>0</v>
      </c>
      <c r="K95" s="211">
        <v>0</v>
      </c>
      <c r="L95" s="208">
        <v>0</v>
      </c>
      <c r="M95" s="208">
        <v>0</v>
      </c>
      <c r="N95" s="211">
        <f t="shared" si="5"/>
        <v>0</v>
      </c>
      <c r="O95" s="210" t="str">
        <f t="shared" si="3"/>
        <v>N.A.</v>
      </c>
    </row>
    <row r="96" spans="1:15" s="29" customFormat="1" ht="18" customHeight="1" x14ac:dyDescent="0.25">
      <c r="A96" s="206">
        <v>82</v>
      </c>
      <c r="B96" s="207" t="s">
        <v>223</v>
      </c>
      <c r="C96" s="206" t="s">
        <v>295</v>
      </c>
      <c r="D96" s="208">
        <v>0</v>
      </c>
      <c r="E96" s="209">
        <v>0</v>
      </c>
      <c r="F96" s="208">
        <v>0</v>
      </c>
      <c r="G96" s="208">
        <v>0</v>
      </c>
      <c r="H96" s="210">
        <f t="shared" si="4"/>
        <v>0</v>
      </c>
      <c r="I96" s="210"/>
      <c r="J96" s="208">
        <v>0</v>
      </c>
      <c r="K96" s="211">
        <v>0</v>
      </c>
      <c r="L96" s="208">
        <v>0</v>
      </c>
      <c r="M96" s="208">
        <v>0</v>
      </c>
      <c r="N96" s="211">
        <f t="shared" si="5"/>
        <v>0</v>
      </c>
      <c r="O96" s="210" t="str">
        <f t="shared" si="3"/>
        <v>N.A.</v>
      </c>
    </row>
    <row r="97" spans="1:15" s="29" customFormat="1" ht="18" customHeight="1" x14ac:dyDescent="0.25">
      <c r="A97" s="206">
        <v>83</v>
      </c>
      <c r="B97" s="207" t="s">
        <v>122</v>
      </c>
      <c r="C97" s="206" t="s">
        <v>294</v>
      </c>
      <c r="D97" s="208">
        <v>0</v>
      </c>
      <c r="E97" s="209">
        <v>0</v>
      </c>
      <c r="F97" s="208">
        <v>0</v>
      </c>
      <c r="G97" s="208">
        <v>0</v>
      </c>
      <c r="H97" s="210">
        <f t="shared" si="4"/>
        <v>0</v>
      </c>
      <c r="I97" s="210"/>
      <c r="J97" s="208">
        <v>0</v>
      </c>
      <c r="K97" s="211">
        <v>0</v>
      </c>
      <c r="L97" s="208">
        <v>0</v>
      </c>
      <c r="M97" s="208">
        <v>0</v>
      </c>
      <c r="N97" s="211">
        <f t="shared" si="5"/>
        <v>0</v>
      </c>
      <c r="O97" s="210" t="str">
        <f t="shared" si="3"/>
        <v>N.A.</v>
      </c>
    </row>
    <row r="98" spans="1:15" s="29" customFormat="1" ht="18" customHeight="1" x14ac:dyDescent="0.25">
      <c r="A98" s="206">
        <v>84</v>
      </c>
      <c r="B98" s="207" t="s">
        <v>223</v>
      </c>
      <c r="C98" s="206" t="s">
        <v>293</v>
      </c>
      <c r="D98" s="208">
        <v>0</v>
      </c>
      <c r="E98" s="209">
        <v>0</v>
      </c>
      <c r="F98" s="208">
        <v>0</v>
      </c>
      <c r="G98" s="208">
        <v>0</v>
      </c>
      <c r="H98" s="210">
        <f t="shared" si="4"/>
        <v>0</v>
      </c>
      <c r="I98" s="210"/>
      <c r="J98" s="208">
        <v>0</v>
      </c>
      <c r="K98" s="211">
        <v>0</v>
      </c>
      <c r="L98" s="208">
        <v>0</v>
      </c>
      <c r="M98" s="208">
        <v>0</v>
      </c>
      <c r="N98" s="211">
        <f t="shared" si="5"/>
        <v>0</v>
      </c>
      <c r="O98" s="210" t="str">
        <f t="shared" si="3"/>
        <v>N.A.</v>
      </c>
    </row>
    <row r="99" spans="1:15" s="29" customFormat="1" ht="18" customHeight="1" x14ac:dyDescent="0.25">
      <c r="A99" s="206">
        <v>87</v>
      </c>
      <c r="B99" s="207" t="s">
        <v>122</v>
      </c>
      <c r="C99" s="206" t="s">
        <v>292</v>
      </c>
      <c r="D99" s="208">
        <v>0</v>
      </c>
      <c r="E99" s="209">
        <v>0</v>
      </c>
      <c r="F99" s="208">
        <v>0</v>
      </c>
      <c r="G99" s="208">
        <v>0</v>
      </c>
      <c r="H99" s="210">
        <f t="shared" si="4"/>
        <v>0</v>
      </c>
      <c r="I99" s="210"/>
      <c r="J99" s="208">
        <v>0</v>
      </c>
      <c r="K99" s="211">
        <v>0</v>
      </c>
      <c r="L99" s="208">
        <v>0</v>
      </c>
      <c r="M99" s="208">
        <v>0</v>
      </c>
      <c r="N99" s="211">
        <f t="shared" si="5"/>
        <v>0</v>
      </c>
      <c r="O99" s="210" t="str">
        <f t="shared" si="3"/>
        <v>N.A.</v>
      </c>
    </row>
    <row r="100" spans="1:15" s="29" customFormat="1" ht="18" customHeight="1" x14ac:dyDescent="0.25">
      <c r="A100" s="206">
        <v>90</v>
      </c>
      <c r="B100" s="207" t="s">
        <v>122</v>
      </c>
      <c r="C100" s="206" t="s">
        <v>291</v>
      </c>
      <c r="D100" s="208">
        <v>0</v>
      </c>
      <c r="E100" s="209">
        <v>0</v>
      </c>
      <c r="F100" s="208">
        <v>0</v>
      </c>
      <c r="G100" s="208">
        <v>0</v>
      </c>
      <c r="H100" s="210">
        <f t="shared" si="4"/>
        <v>0</v>
      </c>
      <c r="I100" s="210"/>
      <c r="J100" s="208">
        <v>0</v>
      </c>
      <c r="K100" s="211">
        <v>0</v>
      </c>
      <c r="L100" s="208">
        <v>0</v>
      </c>
      <c r="M100" s="208">
        <v>0</v>
      </c>
      <c r="N100" s="211">
        <f t="shared" si="5"/>
        <v>0</v>
      </c>
      <c r="O100" s="210" t="str">
        <f t="shared" si="3"/>
        <v>N.A.</v>
      </c>
    </row>
    <row r="101" spans="1:15" s="29" customFormat="1" ht="18" customHeight="1" x14ac:dyDescent="0.25">
      <c r="A101" s="206">
        <v>91</v>
      </c>
      <c r="B101" s="207" t="s">
        <v>122</v>
      </c>
      <c r="C101" s="206" t="s">
        <v>290</v>
      </c>
      <c r="D101" s="208">
        <v>0</v>
      </c>
      <c r="E101" s="209">
        <v>0</v>
      </c>
      <c r="F101" s="208">
        <v>0</v>
      </c>
      <c r="G101" s="208">
        <v>0</v>
      </c>
      <c r="H101" s="210">
        <f t="shared" si="4"/>
        <v>0</v>
      </c>
      <c r="I101" s="210"/>
      <c r="J101" s="208">
        <v>0</v>
      </c>
      <c r="K101" s="211">
        <v>0</v>
      </c>
      <c r="L101" s="208">
        <v>0</v>
      </c>
      <c r="M101" s="208">
        <v>0</v>
      </c>
      <c r="N101" s="211">
        <f t="shared" si="5"/>
        <v>0</v>
      </c>
      <c r="O101" s="210" t="str">
        <f t="shared" si="3"/>
        <v>N.A.</v>
      </c>
    </row>
    <row r="102" spans="1:15" s="29" customFormat="1" ht="18" customHeight="1" x14ac:dyDescent="0.25">
      <c r="A102" s="206">
        <v>92</v>
      </c>
      <c r="B102" s="207" t="s">
        <v>122</v>
      </c>
      <c r="C102" s="206" t="s">
        <v>289</v>
      </c>
      <c r="D102" s="208">
        <v>0</v>
      </c>
      <c r="E102" s="209">
        <v>0</v>
      </c>
      <c r="F102" s="208">
        <v>0</v>
      </c>
      <c r="G102" s="208">
        <v>0</v>
      </c>
      <c r="H102" s="210">
        <f t="shared" si="4"/>
        <v>0</v>
      </c>
      <c r="I102" s="210"/>
      <c r="J102" s="208">
        <v>0</v>
      </c>
      <c r="K102" s="211">
        <v>0</v>
      </c>
      <c r="L102" s="208">
        <v>0</v>
      </c>
      <c r="M102" s="208">
        <v>0</v>
      </c>
      <c r="N102" s="211">
        <f t="shared" si="5"/>
        <v>0</v>
      </c>
      <c r="O102" s="210" t="str">
        <f t="shared" si="3"/>
        <v>N.A.</v>
      </c>
    </row>
    <row r="103" spans="1:15" s="29" customFormat="1" ht="18" customHeight="1" x14ac:dyDescent="0.25">
      <c r="A103" s="206">
        <v>93</v>
      </c>
      <c r="B103" s="207" t="s">
        <v>122</v>
      </c>
      <c r="C103" s="206" t="s">
        <v>288</v>
      </c>
      <c r="D103" s="208">
        <v>0</v>
      </c>
      <c r="E103" s="209">
        <v>0</v>
      </c>
      <c r="F103" s="208">
        <v>0</v>
      </c>
      <c r="G103" s="208">
        <v>0</v>
      </c>
      <c r="H103" s="210">
        <f t="shared" si="4"/>
        <v>0</v>
      </c>
      <c r="I103" s="210"/>
      <c r="J103" s="208">
        <v>0</v>
      </c>
      <c r="K103" s="211">
        <v>0</v>
      </c>
      <c r="L103" s="208">
        <v>0</v>
      </c>
      <c r="M103" s="208">
        <v>0</v>
      </c>
      <c r="N103" s="211">
        <f t="shared" si="5"/>
        <v>0</v>
      </c>
      <c r="O103" s="210" t="str">
        <f t="shared" si="3"/>
        <v>N.A.</v>
      </c>
    </row>
    <row r="104" spans="1:15" s="29" customFormat="1" ht="18" customHeight="1" x14ac:dyDescent="0.25">
      <c r="A104" s="206">
        <v>94</v>
      </c>
      <c r="B104" s="207" t="s">
        <v>122</v>
      </c>
      <c r="C104" s="206" t="s">
        <v>287</v>
      </c>
      <c r="D104" s="208">
        <v>0</v>
      </c>
      <c r="E104" s="209">
        <v>0</v>
      </c>
      <c r="F104" s="208">
        <v>0</v>
      </c>
      <c r="G104" s="208">
        <v>0</v>
      </c>
      <c r="H104" s="210">
        <f t="shared" si="4"/>
        <v>0</v>
      </c>
      <c r="I104" s="210"/>
      <c r="J104" s="208">
        <v>0</v>
      </c>
      <c r="K104" s="211">
        <v>0</v>
      </c>
      <c r="L104" s="208">
        <v>0</v>
      </c>
      <c r="M104" s="208">
        <v>0</v>
      </c>
      <c r="N104" s="211">
        <f t="shared" si="5"/>
        <v>0</v>
      </c>
      <c r="O104" s="210" t="str">
        <f t="shared" si="3"/>
        <v>N.A.</v>
      </c>
    </row>
    <row r="105" spans="1:15" s="29" customFormat="1" ht="18" customHeight="1" x14ac:dyDescent="0.25">
      <c r="A105" s="206">
        <v>95</v>
      </c>
      <c r="B105" s="207" t="s">
        <v>102</v>
      </c>
      <c r="C105" s="206" t="s">
        <v>286</v>
      </c>
      <c r="D105" s="208">
        <v>0</v>
      </c>
      <c r="E105" s="209">
        <v>0</v>
      </c>
      <c r="F105" s="208">
        <v>0</v>
      </c>
      <c r="G105" s="208">
        <v>0</v>
      </c>
      <c r="H105" s="210">
        <f t="shared" si="4"/>
        <v>0</v>
      </c>
      <c r="I105" s="210"/>
      <c r="J105" s="208">
        <v>0</v>
      </c>
      <c r="K105" s="211">
        <v>0</v>
      </c>
      <c r="L105" s="208">
        <v>0</v>
      </c>
      <c r="M105" s="208">
        <v>0</v>
      </c>
      <c r="N105" s="211">
        <f t="shared" si="5"/>
        <v>0</v>
      </c>
      <c r="O105" s="210" t="str">
        <f t="shared" si="3"/>
        <v>N.A.</v>
      </c>
    </row>
    <row r="106" spans="1:15" s="29" customFormat="1" ht="18" customHeight="1" x14ac:dyDescent="0.25">
      <c r="A106" s="206">
        <v>98</v>
      </c>
      <c r="B106" s="207" t="s">
        <v>102</v>
      </c>
      <c r="C106" s="206" t="s">
        <v>285</v>
      </c>
      <c r="D106" s="208">
        <v>0</v>
      </c>
      <c r="E106" s="209">
        <v>0</v>
      </c>
      <c r="F106" s="208">
        <v>0</v>
      </c>
      <c r="G106" s="208">
        <v>0</v>
      </c>
      <c r="H106" s="210">
        <f t="shared" si="4"/>
        <v>0</v>
      </c>
      <c r="I106" s="210"/>
      <c r="J106" s="208">
        <v>0</v>
      </c>
      <c r="K106" s="211">
        <v>0</v>
      </c>
      <c r="L106" s="208">
        <v>0</v>
      </c>
      <c r="M106" s="208">
        <v>0</v>
      </c>
      <c r="N106" s="211">
        <f t="shared" si="5"/>
        <v>0</v>
      </c>
      <c r="O106" s="210" t="str">
        <f t="shared" si="3"/>
        <v>N.A.</v>
      </c>
    </row>
    <row r="107" spans="1:15" s="29" customFormat="1" ht="18" customHeight="1" x14ac:dyDescent="0.25">
      <c r="A107" s="206">
        <v>99</v>
      </c>
      <c r="B107" s="207" t="s">
        <v>102</v>
      </c>
      <c r="C107" s="206" t="s">
        <v>284</v>
      </c>
      <c r="D107" s="208">
        <v>0</v>
      </c>
      <c r="E107" s="209">
        <v>0</v>
      </c>
      <c r="F107" s="208">
        <v>0</v>
      </c>
      <c r="G107" s="208">
        <v>0</v>
      </c>
      <c r="H107" s="210">
        <f t="shared" si="4"/>
        <v>0</v>
      </c>
      <c r="I107" s="210"/>
      <c r="J107" s="208">
        <v>0</v>
      </c>
      <c r="K107" s="211">
        <v>0</v>
      </c>
      <c r="L107" s="208">
        <v>0</v>
      </c>
      <c r="M107" s="208">
        <v>0</v>
      </c>
      <c r="N107" s="211">
        <f t="shared" si="5"/>
        <v>0</v>
      </c>
      <c r="O107" s="210" t="str">
        <f t="shared" si="3"/>
        <v>N.A.</v>
      </c>
    </row>
    <row r="108" spans="1:15" s="29" customFormat="1" ht="18" customHeight="1" x14ac:dyDescent="0.25">
      <c r="A108" s="206">
        <v>100</v>
      </c>
      <c r="B108" s="207" t="s">
        <v>100</v>
      </c>
      <c r="C108" s="206" t="s">
        <v>283</v>
      </c>
      <c r="D108" s="208">
        <v>0</v>
      </c>
      <c r="E108" s="209">
        <v>0</v>
      </c>
      <c r="F108" s="208">
        <v>0</v>
      </c>
      <c r="G108" s="208">
        <v>0</v>
      </c>
      <c r="H108" s="210">
        <f t="shared" si="4"/>
        <v>0</v>
      </c>
      <c r="I108" s="210"/>
      <c r="J108" s="208">
        <v>0</v>
      </c>
      <c r="K108" s="211">
        <v>0</v>
      </c>
      <c r="L108" s="208">
        <v>0</v>
      </c>
      <c r="M108" s="208">
        <v>0</v>
      </c>
      <c r="N108" s="211">
        <f t="shared" si="5"/>
        <v>0</v>
      </c>
      <c r="O108" s="210" t="str">
        <f t="shared" si="3"/>
        <v>N.A.</v>
      </c>
    </row>
    <row r="109" spans="1:15" s="29" customFormat="1" ht="18" customHeight="1" x14ac:dyDescent="0.25">
      <c r="A109" s="206">
        <v>101</v>
      </c>
      <c r="B109" s="207" t="s">
        <v>100</v>
      </c>
      <c r="C109" s="206" t="s">
        <v>282</v>
      </c>
      <c r="D109" s="208">
        <v>0</v>
      </c>
      <c r="E109" s="209">
        <v>0</v>
      </c>
      <c r="F109" s="208">
        <v>0</v>
      </c>
      <c r="G109" s="208">
        <v>0</v>
      </c>
      <c r="H109" s="210">
        <f t="shared" si="4"/>
        <v>0</v>
      </c>
      <c r="I109" s="210"/>
      <c r="J109" s="208">
        <v>0</v>
      </c>
      <c r="K109" s="211">
        <v>0</v>
      </c>
      <c r="L109" s="208">
        <v>0</v>
      </c>
      <c r="M109" s="208">
        <v>0</v>
      </c>
      <c r="N109" s="211">
        <f t="shared" si="5"/>
        <v>0</v>
      </c>
      <c r="O109" s="210" t="str">
        <f t="shared" si="3"/>
        <v>N.A.</v>
      </c>
    </row>
    <row r="110" spans="1:15" s="29" customFormat="1" ht="18" customHeight="1" x14ac:dyDescent="0.25">
      <c r="A110" s="206">
        <v>102</v>
      </c>
      <c r="B110" s="207" t="s">
        <v>100</v>
      </c>
      <c r="C110" s="206" t="s">
        <v>281</v>
      </c>
      <c r="D110" s="208">
        <v>0</v>
      </c>
      <c r="E110" s="209">
        <v>0</v>
      </c>
      <c r="F110" s="208">
        <v>0</v>
      </c>
      <c r="G110" s="208">
        <v>0</v>
      </c>
      <c r="H110" s="210">
        <f t="shared" si="4"/>
        <v>0</v>
      </c>
      <c r="I110" s="210"/>
      <c r="J110" s="208">
        <v>0</v>
      </c>
      <c r="K110" s="211">
        <v>0</v>
      </c>
      <c r="L110" s="208">
        <v>0</v>
      </c>
      <c r="M110" s="208">
        <v>0</v>
      </c>
      <c r="N110" s="211">
        <f t="shared" si="5"/>
        <v>0</v>
      </c>
      <c r="O110" s="210" t="str">
        <f t="shared" si="3"/>
        <v>N.A.</v>
      </c>
    </row>
    <row r="111" spans="1:15" s="29" customFormat="1" ht="18" customHeight="1" x14ac:dyDescent="0.25">
      <c r="A111" s="206">
        <v>103</v>
      </c>
      <c r="B111" s="207" t="s">
        <v>100</v>
      </c>
      <c r="C111" s="206" t="s">
        <v>280</v>
      </c>
      <c r="D111" s="208">
        <v>0</v>
      </c>
      <c r="E111" s="209">
        <v>0</v>
      </c>
      <c r="F111" s="208">
        <v>0</v>
      </c>
      <c r="G111" s="208">
        <v>0</v>
      </c>
      <c r="H111" s="210">
        <f t="shared" si="4"/>
        <v>0</v>
      </c>
      <c r="I111" s="210"/>
      <c r="J111" s="208">
        <v>0</v>
      </c>
      <c r="K111" s="211">
        <v>0</v>
      </c>
      <c r="L111" s="208">
        <v>0</v>
      </c>
      <c r="M111" s="208">
        <v>0</v>
      </c>
      <c r="N111" s="211">
        <f t="shared" si="5"/>
        <v>0</v>
      </c>
      <c r="O111" s="210" t="str">
        <f t="shared" si="3"/>
        <v>N.A.</v>
      </c>
    </row>
    <row r="112" spans="1:15" s="29" customFormat="1" ht="18" customHeight="1" x14ac:dyDescent="0.25">
      <c r="A112" s="206">
        <v>104</v>
      </c>
      <c r="B112" s="207" t="s">
        <v>100</v>
      </c>
      <c r="C112" s="206" t="s">
        <v>279</v>
      </c>
      <c r="D112" s="208">
        <v>272.09650000000005</v>
      </c>
      <c r="E112" s="209">
        <v>103.749762</v>
      </c>
      <c r="F112" s="208">
        <v>0</v>
      </c>
      <c r="G112" s="208">
        <v>9.5721680000000013</v>
      </c>
      <c r="H112" s="210">
        <f t="shared" si="4"/>
        <v>158.77457000000004</v>
      </c>
      <c r="I112" s="210"/>
      <c r="J112" s="208">
        <v>112.81095769071518</v>
      </c>
      <c r="K112" s="211">
        <v>100.98377386815214</v>
      </c>
      <c r="L112" s="208">
        <v>0</v>
      </c>
      <c r="M112" s="208">
        <v>9.6152042600000005</v>
      </c>
      <c r="N112" s="211">
        <f t="shared" si="5"/>
        <v>2.2119795625630427</v>
      </c>
      <c r="O112" s="210">
        <f t="shared" si="3"/>
        <v>-98.606842668468232</v>
      </c>
    </row>
    <row r="113" spans="1:15" s="29" customFormat="1" ht="18" customHeight="1" x14ac:dyDescent="0.25">
      <c r="A113" s="206">
        <v>105</v>
      </c>
      <c r="B113" s="207" t="s">
        <v>100</v>
      </c>
      <c r="C113" s="206" t="s">
        <v>278</v>
      </c>
      <c r="D113" s="208">
        <v>0</v>
      </c>
      <c r="E113" s="209">
        <v>0</v>
      </c>
      <c r="F113" s="208">
        <v>0</v>
      </c>
      <c r="G113" s="208">
        <v>0</v>
      </c>
      <c r="H113" s="210">
        <f t="shared" si="4"/>
        <v>0</v>
      </c>
      <c r="I113" s="210"/>
      <c r="J113" s="208">
        <v>0</v>
      </c>
      <c r="K113" s="211">
        <v>0</v>
      </c>
      <c r="L113" s="208">
        <v>0</v>
      </c>
      <c r="M113" s="208">
        <v>0</v>
      </c>
      <c r="N113" s="211">
        <f t="shared" si="5"/>
        <v>0</v>
      </c>
      <c r="O113" s="210" t="str">
        <f t="shared" si="3"/>
        <v>N.A.</v>
      </c>
    </row>
    <row r="114" spans="1:15" s="29" customFormat="1" ht="18" customHeight="1" x14ac:dyDescent="0.25">
      <c r="A114" s="206">
        <v>106</v>
      </c>
      <c r="B114" s="207" t="s">
        <v>120</v>
      </c>
      <c r="C114" s="206" t="s">
        <v>277</v>
      </c>
      <c r="D114" s="208">
        <v>0</v>
      </c>
      <c r="E114" s="209">
        <v>0</v>
      </c>
      <c r="F114" s="208">
        <v>0</v>
      </c>
      <c r="G114" s="208">
        <v>0</v>
      </c>
      <c r="H114" s="210">
        <f t="shared" si="4"/>
        <v>0</v>
      </c>
      <c r="I114" s="210"/>
      <c r="J114" s="208">
        <v>0</v>
      </c>
      <c r="K114" s="211">
        <v>0</v>
      </c>
      <c r="L114" s="208">
        <v>0</v>
      </c>
      <c r="M114" s="208">
        <v>0</v>
      </c>
      <c r="N114" s="211">
        <f t="shared" si="5"/>
        <v>0</v>
      </c>
      <c r="O114" s="210" t="str">
        <f t="shared" si="3"/>
        <v>N.A.</v>
      </c>
    </row>
    <row r="115" spans="1:15" s="29" customFormat="1" ht="18" customHeight="1" x14ac:dyDescent="0.25">
      <c r="A115" s="206">
        <v>107</v>
      </c>
      <c r="B115" s="207" t="s">
        <v>140</v>
      </c>
      <c r="C115" s="206" t="s">
        <v>276</v>
      </c>
      <c r="D115" s="208">
        <v>0</v>
      </c>
      <c r="E115" s="209">
        <v>0</v>
      </c>
      <c r="F115" s="208">
        <v>0</v>
      </c>
      <c r="G115" s="208">
        <v>0</v>
      </c>
      <c r="H115" s="210">
        <f t="shared" si="4"/>
        <v>0</v>
      </c>
      <c r="I115" s="210"/>
      <c r="J115" s="208">
        <v>0</v>
      </c>
      <c r="K115" s="211">
        <v>0</v>
      </c>
      <c r="L115" s="208">
        <v>0</v>
      </c>
      <c r="M115" s="208">
        <v>0</v>
      </c>
      <c r="N115" s="211">
        <f t="shared" si="5"/>
        <v>0</v>
      </c>
      <c r="O115" s="210" t="str">
        <f t="shared" si="3"/>
        <v>N.A.</v>
      </c>
    </row>
    <row r="116" spans="1:15" s="29" customFormat="1" ht="18" customHeight="1" x14ac:dyDescent="0.25">
      <c r="A116" s="206">
        <v>108</v>
      </c>
      <c r="B116" s="207" t="s">
        <v>108</v>
      </c>
      <c r="C116" s="206" t="s">
        <v>275</v>
      </c>
      <c r="D116" s="208">
        <v>0</v>
      </c>
      <c r="E116" s="209">
        <v>0</v>
      </c>
      <c r="F116" s="208">
        <v>0</v>
      </c>
      <c r="G116" s="208">
        <v>0</v>
      </c>
      <c r="H116" s="210">
        <f t="shared" si="4"/>
        <v>0</v>
      </c>
      <c r="I116" s="210"/>
      <c r="J116" s="208">
        <v>0</v>
      </c>
      <c r="K116" s="211">
        <v>0</v>
      </c>
      <c r="L116" s="208">
        <v>0</v>
      </c>
      <c r="M116" s="208">
        <v>0</v>
      </c>
      <c r="N116" s="211">
        <f t="shared" si="5"/>
        <v>0</v>
      </c>
      <c r="O116" s="210" t="str">
        <f t="shared" si="3"/>
        <v>N.A.</v>
      </c>
    </row>
    <row r="117" spans="1:15" s="29" customFormat="1" ht="18" customHeight="1" x14ac:dyDescent="0.25">
      <c r="A117" s="206">
        <v>110</v>
      </c>
      <c r="B117" s="207" t="s">
        <v>223</v>
      </c>
      <c r="C117" s="206" t="s">
        <v>274</v>
      </c>
      <c r="D117" s="208">
        <v>0</v>
      </c>
      <c r="E117" s="209">
        <v>0</v>
      </c>
      <c r="F117" s="208">
        <v>0</v>
      </c>
      <c r="G117" s="208">
        <v>0</v>
      </c>
      <c r="H117" s="210">
        <f t="shared" si="4"/>
        <v>0</v>
      </c>
      <c r="I117" s="210"/>
      <c r="J117" s="208">
        <v>0</v>
      </c>
      <c r="K117" s="211">
        <v>0</v>
      </c>
      <c r="L117" s="208">
        <v>0</v>
      </c>
      <c r="M117" s="208">
        <v>0</v>
      </c>
      <c r="N117" s="211">
        <f t="shared" si="5"/>
        <v>0</v>
      </c>
      <c r="O117" s="210" t="str">
        <f t="shared" si="3"/>
        <v>N.A.</v>
      </c>
    </row>
    <row r="118" spans="1:15" s="29" customFormat="1" ht="18" customHeight="1" x14ac:dyDescent="0.25">
      <c r="A118" s="206">
        <v>111</v>
      </c>
      <c r="B118" s="207" t="s">
        <v>122</v>
      </c>
      <c r="C118" s="206" t="s">
        <v>273</v>
      </c>
      <c r="D118" s="208">
        <v>0</v>
      </c>
      <c r="E118" s="209">
        <v>0</v>
      </c>
      <c r="F118" s="208">
        <v>0</v>
      </c>
      <c r="G118" s="208">
        <v>0</v>
      </c>
      <c r="H118" s="210">
        <f t="shared" si="4"/>
        <v>0</v>
      </c>
      <c r="I118" s="210"/>
      <c r="J118" s="208">
        <v>0</v>
      </c>
      <c r="K118" s="211">
        <v>0</v>
      </c>
      <c r="L118" s="208">
        <v>0</v>
      </c>
      <c r="M118" s="208">
        <v>0</v>
      </c>
      <c r="N118" s="211">
        <f t="shared" si="5"/>
        <v>0</v>
      </c>
      <c r="O118" s="210" t="str">
        <f t="shared" si="3"/>
        <v>N.A.</v>
      </c>
    </row>
    <row r="119" spans="1:15" s="29" customFormat="1" ht="18" customHeight="1" x14ac:dyDescent="0.25">
      <c r="A119" s="206">
        <v>112</v>
      </c>
      <c r="B119" s="207" t="s">
        <v>122</v>
      </c>
      <c r="C119" s="206" t="s">
        <v>272</v>
      </c>
      <c r="D119" s="208">
        <v>0</v>
      </c>
      <c r="E119" s="209">
        <v>0</v>
      </c>
      <c r="F119" s="208">
        <v>0</v>
      </c>
      <c r="G119" s="208">
        <v>0</v>
      </c>
      <c r="H119" s="210">
        <f t="shared" si="4"/>
        <v>0</v>
      </c>
      <c r="I119" s="210"/>
      <c r="J119" s="208">
        <v>0</v>
      </c>
      <c r="K119" s="211">
        <v>0</v>
      </c>
      <c r="L119" s="208">
        <v>0</v>
      </c>
      <c r="M119" s="208">
        <v>0</v>
      </c>
      <c r="N119" s="211">
        <f t="shared" si="5"/>
        <v>0</v>
      </c>
      <c r="O119" s="210" t="str">
        <f t="shared" si="3"/>
        <v>N.A.</v>
      </c>
    </row>
    <row r="120" spans="1:15" s="29" customFormat="1" ht="18" customHeight="1" x14ac:dyDescent="0.25">
      <c r="A120" s="206">
        <v>113</v>
      </c>
      <c r="B120" s="207" t="s">
        <v>223</v>
      </c>
      <c r="C120" s="206" t="s">
        <v>271</v>
      </c>
      <c r="D120" s="208">
        <v>0</v>
      </c>
      <c r="E120" s="209">
        <v>0</v>
      </c>
      <c r="F120" s="208">
        <v>0</v>
      </c>
      <c r="G120" s="208">
        <v>0</v>
      </c>
      <c r="H120" s="210">
        <f t="shared" si="4"/>
        <v>0</v>
      </c>
      <c r="I120" s="210"/>
      <c r="J120" s="208">
        <v>0</v>
      </c>
      <c r="K120" s="211">
        <v>0</v>
      </c>
      <c r="L120" s="208">
        <v>0</v>
      </c>
      <c r="M120" s="208">
        <v>0</v>
      </c>
      <c r="N120" s="211">
        <f t="shared" si="5"/>
        <v>0</v>
      </c>
      <c r="O120" s="210" t="str">
        <f t="shared" si="3"/>
        <v>N.A.</v>
      </c>
    </row>
    <row r="121" spans="1:15" s="29" customFormat="1" ht="18" customHeight="1" x14ac:dyDescent="0.25">
      <c r="A121" s="206">
        <v>114</v>
      </c>
      <c r="B121" s="207" t="s">
        <v>223</v>
      </c>
      <c r="C121" s="206" t="s">
        <v>270</v>
      </c>
      <c r="D121" s="208">
        <v>0</v>
      </c>
      <c r="E121" s="209">
        <v>0</v>
      </c>
      <c r="F121" s="208">
        <v>0</v>
      </c>
      <c r="G121" s="208">
        <v>0</v>
      </c>
      <c r="H121" s="210">
        <f t="shared" si="4"/>
        <v>0</v>
      </c>
      <c r="I121" s="210"/>
      <c r="J121" s="208">
        <v>0</v>
      </c>
      <c r="K121" s="211">
        <v>0</v>
      </c>
      <c r="L121" s="208">
        <v>0</v>
      </c>
      <c r="M121" s="208">
        <v>0</v>
      </c>
      <c r="N121" s="211">
        <f t="shared" si="5"/>
        <v>0</v>
      </c>
      <c r="O121" s="210" t="str">
        <f t="shared" si="3"/>
        <v>N.A.</v>
      </c>
    </row>
    <row r="122" spans="1:15" s="29" customFormat="1" ht="18" customHeight="1" x14ac:dyDescent="0.25">
      <c r="A122" s="206">
        <v>117</v>
      </c>
      <c r="B122" s="207" t="s">
        <v>223</v>
      </c>
      <c r="C122" s="206" t="s">
        <v>269</v>
      </c>
      <c r="D122" s="208">
        <v>0</v>
      </c>
      <c r="E122" s="209">
        <v>0</v>
      </c>
      <c r="F122" s="208">
        <v>0</v>
      </c>
      <c r="G122" s="208">
        <v>0</v>
      </c>
      <c r="H122" s="210">
        <f t="shared" si="4"/>
        <v>0</v>
      </c>
      <c r="I122" s="210"/>
      <c r="J122" s="208">
        <v>0</v>
      </c>
      <c r="K122" s="211">
        <v>0</v>
      </c>
      <c r="L122" s="208">
        <v>0</v>
      </c>
      <c r="M122" s="208">
        <v>0</v>
      </c>
      <c r="N122" s="211">
        <f t="shared" si="5"/>
        <v>0</v>
      </c>
      <c r="O122" s="210" t="str">
        <f t="shared" si="3"/>
        <v>N.A.</v>
      </c>
    </row>
    <row r="123" spans="1:15" s="29" customFormat="1" ht="18" customHeight="1" x14ac:dyDescent="0.25">
      <c r="A123" s="206">
        <v>118</v>
      </c>
      <c r="B123" s="207" t="s">
        <v>122</v>
      </c>
      <c r="C123" s="206" t="s">
        <v>268</v>
      </c>
      <c r="D123" s="208">
        <v>0</v>
      </c>
      <c r="E123" s="209">
        <v>0</v>
      </c>
      <c r="F123" s="208">
        <v>0</v>
      </c>
      <c r="G123" s="208">
        <v>0</v>
      </c>
      <c r="H123" s="210">
        <f t="shared" si="4"/>
        <v>0</v>
      </c>
      <c r="I123" s="210"/>
      <c r="J123" s="208">
        <v>0</v>
      </c>
      <c r="K123" s="211">
        <v>0</v>
      </c>
      <c r="L123" s="208">
        <v>0</v>
      </c>
      <c r="M123" s="208">
        <v>0</v>
      </c>
      <c r="N123" s="211">
        <f t="shared" si="5"/>
        <v>0</v>
      </c>
      <c r="O123" s="210" t="str">
        <f t="shared" si="3"/>
        <v>N.A.</v>
      </c>
    </row>
    <row r="124" spans="1:15" s="29" customFormat="1" ht="18" customHeight="1" x14ac:dyDescent="0.25">
      <c r="A124" s="206">
        <v>122</v>
      </c>
      <c r="B124" s="207" t="s">
        <v>102</v>
      </c>
      <c r="C124" s="206" t="s">
        <v>267</v>
      </c>
      <c r="D124" s="208">
        <v>0</v>
      </c>
      <c r="E124" s="209">
        <v>0</v>
      </c>
      <c r="F124" s="208">
        <v>0</v>
      </c>
      <c r="G124" s="208">
        <v>0</v>
      </c>
      <c r="H124" s="210">
        <f t="shared" si="4"/>
        <v>0</v>
      </c>
      <c r="I124" s="210"/>
      <c r="J124" s="208">
        <v>0</v>
      </c>
      <c r="K124" s="211">
        <v>0</v>
      </c>
      <c r="L124" s="208">
        <v>0</v>
      </c>
      <c r="M124" s="208">
        <v>0</v>
      </c>
      <c r="N124" s="211">
        <f t="shared" si="5"/>
        <v>0</v>
      </c>
      <c r="O124" s="210" t="str">
        <f t="shared" si="3"/>
        <v>N.A.</v>
      </c>
    </row>
    <row r="125" spans="1:15" s="29" customFormat="1" ht="18" customHeight="1" x14ac:dyDescent="0.25">
      <c r="A125" s="206">
        <v>123</v>
      </c>
      <c r="B125" s="207" t="s">
        <v>199</v>
      </c>
      <c r="C125" s="206" t="s">
        <v>266</v>
      </c>
      <c r="D125" s="208">
        <v>0</v>
      </c>
      <c r="E125" s="209">
        <v>0</v>
      </c>
      <c r="F125" s="208">
        <v>0</v>
      </c>
      <c r="G125" s="208">
        <v>0</v>
      </c>
      <c r="H125" s="210">
        <f t="shared" si="4"/>
        <v>0</v>
      </c>
      <c r="I125" s="210"/>
      <c r="J125" s="208">
        <v>0</v>
      </c>
      <c r="K125" s="211">
        <v>0</v>
      </c>
      <c r="L125" s="208">
        <v>0</v>
      </c>
      <c r="M125" s="208">
        <v>0</v>
      </c>
      <c r="N125" s="211">
        <f t="shared" si="5"/>
        <v>0</v>
      </c>
      <c r="O125" s="210" t="str">
        <f t="shared" si="3"/>
        <v>N.A.</v>
      </c>
    </row>
    <row r="126" spans="1:15" s="29" customFormat="1" ht="18" customHeight="1" x14ac:dyDescent="0.25">
      <c r="A126" s="206">
        <v>124</v>
      </c>
      <c r="B126" s="207" t="s">
        <v>102</v>
      </c>
      <c r="C126" s="206" t="s">
        <v>265</v>
      </c>
      <c r="D126" s="208">
        <v>0</v>
      </c>
      <c r="E126" s="209">
        <v>0</v>
      </c>
      <c r="F126" s="208">
        <v>0</v>
      </c>
      <c r="G126" s="208">
        <v>0</v>
      </c>
      <c r="H126" s="210">
        <f t="shared" si="4"/>
        <v>0</v>
      </c>
      <c r="I126" s="210"/>
      <c r="J126" s="208">
        <v>0</v>
      </c>
      <c r="K126" s="211">
        <v>0</v>
      </c>
      <c r="L126" s="208">
        <v>0</v>
      </c>
      <c r="M126" s="208">
        <v>0</v>
      </c>
      <c r="N126" s="211">
        <f t="shared" si="5"/>
        <v>0</v>
      </c>
      <c r="O126" s="210" t="str">
        <f t="shared" si="3"/>
        <v>N.A.</v>
      </c>
    </row>
    <row r="127" spans="1:15" s="29" customFormat="1" ht="18" customHeight="1" x14ac:dyDescent="0.25">
      <c r="A127" s="206">
        <v>126</v>
      </c>
      <c r="B127" s="207" t="s">
        <v>100</v>
      </c>
      <c r="C127" s="206" t="s">
        <v>264</v>
      </c>
      <c r="D127" s="208">
        <v>0</v>
      </c>
      <c r="E127" s="209">
        <v>0</v>
      </c>
      <c r="F127" s="208">
        <v>0</v>
      </c>
      <c r="G127" s="208">
        <v>0</v>
      </c>
      <c r="H127" s="210">
        <f t="shared" si="4"/>
        <v>0</v>
      </c>
      <c r="I127" s="210"/>
      <c r="J127" s="208">
        <v>0</v>
      </c>
      <c r="K127" s="211">
        <v>0</v>
      </c>
      <c r="L127" s="208">
        <v>0</v>
      </c>
      <c r="M127" s="208">
        <v>0</v>
      </c>
      <c r="N127" s="211">
        <f t="shared" si="5"/>
        <v>0</v>
      </c>
      <c r="O127" s="210" t="str">
        <f t="shared" si="3"/>
        <v>N.A.</v>
      </c>
    </row>
    <row r="128" spans="1:15" s="29" customFormat="1" ht="18" customHeight="1" x14ac:dyDescent="0.25">
      <c r="A128" s="206">
        <v>127</v>
      </c>
      <c r="B128" s="207" t="s">
        <v>205</v>
      </c>
      <c r="C128" s="206" t="s">
        <v>263</v>
      </c>
      <c r="D128" s="208">
        <v>0</v>
      </c>
      <c r="E128" s="209">
        <v>0</v>
      </c>
      <c r="F128" s="208">
        <v>0</v>
      </c>
      <c r="G128" s="208">
        <v>0</v>
      </c>
      <c r="H128" s="210">
        <f t="shared" si="4"/>
        <v>0</v>
      </c>
      <c r="I128" s="210"/>
      <c r="J128" s="208">
        <v>0</v>
      </c>
      <c r="K128" s="211">
        <v>0</v>
      </c>
      <c r="L128" s="208">
        <v>0</v>
      </c>
      <c r="M128" s="208">
        <v>0</v>
      </c>
      <c r="N128" s="211">
        <f t="shared" si="5"/>
        <v>0</v>
      </c>
      <c r="O128" s="210" t="str">
        <f t="shared" si="3"/>
        <v>N.A.</v>
      </c>
    </row>
    <row r="129" spans="1:15" s="29" customFormat="1" ht="18" customHeight="1" x14ac:dyDescent="0.25">
      <c r="A129" s="206">
        <v>128</v>
      </c>
      <c r="B129" s="207" t="s">
        <v>100</v>
      </c>
      <c r="C129" s="206" t="s">
        <v>262</v>
      </c>
      <c r="D129" s="208">
        <v>0</v>
      </c>
      <c r="E129" s="209">
        <v>0</v>
      </c>
      <c r="F129" s="208">
        <v>0</v>
      </c>
      <c r="G129" s="208">
        <v>0</v>
      </c>
      <c r="H129" s="210">
        <f t="shared" si="4"/>
        <v>0</v>
      </c>
      <c r="I129" s="210"/>
      <c r="J129" s="208">
        <v>0</v>
      </c>
      <c r="K129" s="211">
        <v>0</v>
      </c>
      <c r="L129" s="208">
        <v>0</v>
      </c>
      <c r="M129" s="208">
        <v>0</v>
      </c>
      <c r="N129" s="211">
        <f t="shared" si="5"/>
        <v>0</v>
      </c>
      <c r="O129" s="210" t="str">
        <f t="shared" si="3"/>
        <v>N.A.</v>
      </c>
    </row>
    <row r="130" spans="1:15" s="29" customFormat="1" ht="18" customHeight="1" x14ac:dyDescent="0.25">
      <c r="A130" s="206">
        <v>130</v>
      </c>
      <c r="B130" s="207" t="s">
        <v>100</v>
      </c>
      <c r="C130" s="206" t="s">
        <v>261</v>
      </c>
      <c r="D130" s="208">
        <v>46.608431000000003</v>
      </c>
      <c r="E130" s="209">
        <v>41.352866999999989</v>
      </c>
      <c r="F130" s="208">
        <v>0</v>
      </c>
      <c r="G130" s="208">
        <v>2.7248400000000008</v>
      </c>
      <c r="H130" s="210">
        <f t="shared" si="4"/>
        <v>2.5307240000000131</v>
      </c>
      <c r="I130" s="210"/>
      <c r="J130" s="208">
        <v>34.966822975001755</v>
      </c>
      <c r="K130" s="211">
        <v>31.682139685099759</v>
      </c>
      <c r="L130" s="208">
        <v>0</v>
      </c>
      <c r="M130" s="208">
        <v>2.5990593099999999</v>
      </c>
      <c r="N130" s="211">
        <f t="shared" si="5"/>
        <v>0.6856239799019952</v>
      </c>
      <c r="O130" s="210">
        <f t="shared" si="3"/>
        <v>-72.907990760668028</v>
      </c>
    </row>
    <row r="131" spans="1:15" s="29" customFormat="1" ht="18" customHeight="1" x14ac:dyDescent="0.25">
      <c r="A131" s="206">
        <v>132</v>
      </c>
      <c r="B131" s="207" t="s">
        <v>260</v>
      </c>
      <c r="C131" s="206" t="s">
        <v>259</v>
      </c>
      <c r="D131" s="208">
        <v>487.8972940000001</v>
      </c>
      <c r="E131" s="209">
        <v>122.38752199999999</v>
      </c>
      <c r="F131" s="208">
        <v>0</v>
      </c>
      <c r="G131" s="208">
        <v>0.482796</v>
      </c>
      <c r="H131" s="210">
        <f t="shared" si="4"/>
        <v>365.0269760000001</v>
      </c>
      <c r="I131" s="210"/>
      <c r="J131" s="208">
        <v>142.16986745</v>
      </c>
      <c r="K131" s="211">
        <v>347.03589715470963</v>
      </c>
      <c r="L131" s="208">
        <v>0</v>
      </c>
      <c r="M131" s="208">
        <v>0.53600214000000002</v>
      </c>
      <c r="N131" s="211">
        <f t="shared" si="5"/>
        <v>-205.40203184470963</v>
      </c>
      <c r="O131" s="210">
        <f t="shared" si="3"/>
        <v>-156.27037050672922</v>
      </c>
    </row>
    <row r="132" spans="1:15" s="29" customFormat="1" ht="18" customHeight="1" x14ac:dyDescent="0.25">
      <c r="A132" s="206">
        <v>136</v>
      </c>
      <c r="B132" s="207" t="s">
        <v>108</v>
      </c>
      <c r="C132" s="206" t="s">
        <v>258</v>
      </c>
      <c r="D132" s="208">
        <v>0</v>
      </c>
      <c r="E132" s="209">
        <v>0</v>
      </c>
      <c r="F132" s="208">
        <v>0</v>
      </c>
      <c r="G132" s="208">
        <v>0</v>
      </c>
      <c r="H132" s="210">
        <f t="shared" si="4"/>
        <v>0</v>
      </c>
      <c r="I132" s="210"/>
      <c r="J132" s="208">
        <v>0</v>
      </c>
      <c r="K132" s="211">
        <v>0</v>
      </c>
      <c r="L132" s="208">
        <v>0</v>
      </c>
      <c r="M132" s="208">
        <v>0</v>
      </c>
      <c r="N132" s="211">
        <f t="shared" si="5"/>
        <v>0</v>
      </c>
      <c r="O132" s="210" t="str">
        <f t="shared" si="3"/>
        <v>N.A.</v>
      </c>
    </row>
    <row r="133" spans="1:15" s="29" customFormat="1" ht="18" customHeight="1" x14ac:dyDescent="0.25">
      <c r="A133" s="206">
        <v>138</v>
      </c>
      <c r="B133" s="207" t="s">
        <v>102</v>
      </c>
      <c r="C133" s="206" t="s">
        <v>257</v>
      </c>
      <c r="D133" s="208">
        <v>0</v>
      </c>
      <c r="E133" s="209">
        <v>0</v>
      </c>
      <c r="F133" s="208">
        <v>0</v>
      </c>
      <c r="G133" s="208">
        <v>0</v>
      </c>
      <c r="H133" s="210">
        <f t="shared" si="4"/>
        <v>0</v>
      </c>
      <c r="I133" s="210"/>
      <c r="J133" s="208">
        <v>0</v>
      </c>
      <c r="K133" s="211">
        <v>0</v>
      </c>
      <c r="L133" s="208">
        <v>0</v>
      </c>
      <c r="M133" s="208">
        <v>0</v>
      </c>
      <c r="N133" s="211">
        <f t="shared" si="5"/>
        <v>0</v>
      </c>
      <c r="O133" s="210" t="str">
        <f t="shared" si="3"/>
        <v>N.A.</v>
      </c>
    </row>
    <row r="134" spans="1:15" s="29" customFormat="1" ht="18" customHeight="1" x14ac:dyDescent="0.25">
      <c r="A134" s="206">
        <v>139</v>
      </c>
      <c r="B134" s="207" t="s">
        <v>102</v>
      </c>
      <c r="C134" s="206" t="s">
        <v>256</v>
      </c>
      <c r="D134" s="208">
        <v>0</v>
      </c>
      <c r="E134" s="209">
        <v>0</v>
      </c>
      <c r="F134" s="208">
        <v>0</v>
      </c>
      <c r="G134" s="208">
        <v>0</v>
      </c>
      <c r="H134" s="210">
        <f t="shared" si="4"/>
        <v>0</v>
      </c>
      <c r="I134" s="210"/>
      <c r="J134" s="208">
        <v>0</v>
      </c>
      <c r="K134" s="211">
        <v>0</v>
      </c>
      <c r="L134" s="208">
        <v>0</v>
      </c>
      <c r="M134" s="208">
        <v>0</v>
      </c>
      <c r="N134" s="211">
        <f t="shared" si="5"/>
        <v>0</v>
      </c>
      <c r="O134" s="210" t="str">
        <f t="shared" si="3"/>
        <v>N.A.</v>
      </c>
    </row>
    <row r="135" spans="1:15" s="29" customFormat="1" ht="18" customHeight="1" x14ac:dyDescent="0.25">
      <c r="A135" s="206">
        <v>140</v>
      </c>
      <c r="B135" s="207" t="s">
        <v>199</v>
      </c>
      <c r="C135" s="206" t="s">
        <v>255</v>
      </c>
      <c r="D135" s="208">
        <v>68.635743000000005</v>
      </c>
      <c r="E135" s="209">
        <v>24.508201</v>
      </c>
      <c r="F135" s="208">
        <v>0</v>
      </c>
      <c r="G135" s="208">
        <v>2.2560659999999992</v>
      </c>
      <c r="H135" s="210">
        <f t="shared" si="4"/>
        <v>41.871476000000008</v>
      </c>
      <c r="I135" s="210"/>
      <c r="J135" s="208">
        <v>30.785177070767116</v>
      </c>
      <c r="K135" s="211">
        <v>21.702021998265707</v>
      </c>
      <c r="L135" s="208">
        <v>0</v>
      </c>
      <c r="M135" s="208">
        <v>2.2659538499999998</v>
      </c>
      <c r="N135" s="211">
        <f t="shared" si="5"/>
        <v>6.8172012225014091</v>
      </c>
      <c r="O135" s="210">
        <f t="shared" si="3"/>
        <v>-83.718746331031156</v>
      </c>
    </row>
    <row r="136" spans="1:15" s="29" customFormat="1" ht="18" customHeight="1" x14ac:dyDescent="0.25">
      <c r="A136" s="206">
        <v>141</v>
      </c>
      <c r="B136" s="207" t="s">
        <v>102</v>
      </c>
      <c r="C136" s="206" t="s">
        <v>254</v>
      </c>
      <c r="D136" s="208">
        <v>0</v>
      </c>
      <c r="E136" s="209">
        <v>0</v>
      </c>
      <c r="F136" s="208">
        <v>0</v>
      </c>
      <c r="G136" s="208">
        <v>0</v>
      </c>
      <c r="H136" s="210">
        <f t="shared" si="4"/>
        <v>0</v>
      </c>
      <c r="I136" s="210"/>
      <c r="J136" s="208">
        <v>0</v>
      </c>
      <c r="K136" s="211">
        <v>0</v>
      </c>
      <c r="L136" s="208">
        <v>0</v>
      </c>
      <c r="M136" s="208">
        <v>0</v>
      </c>
      <c r="N136" s="211">
        <f t="shared" si="5"/>
        <v>0</v>
      </c>
      <c r="O136" s="210" t="str">
        <f t="shared" si="3"/>
        <v>N.A.</v>
      </c>
    </row>
    <row r="137" spans="1:15" s="29" customFormat="1" ht="18" customHeight="1" x14ac:dyDescent="0.25">
      <c r="A137" s="206">
        <v>142</v>
      </c>
      <c r="B137" s="207" t="s">
        <v>100</v>
      </c>
      <c r="C137" s="206" t="s">
        <v>253</v>
      </c>
      <c r="D137" s="208">
        <v>0</v>
      </c>
      <c r="E137" s="209">
        <v>0</v>
      </c>
      <c r="F137" s="208">
        <v>0</v>
      </c>
      <c r="G137" s="208">
        <v>0</v>
      </c>
      <c r="H137" s="210">
        <f t="shared" si="4"/>
        <v>0</v>
      </c>
      <c r="I137" s="210"/>
      <c r="J137" s="208">
        <v>0</v>
      </c>
      <c r="K137" s="211">
        <v>0</v>
      </c>
      <c r="L137" s="208">
        <v>0</v>
      </c>
      <c r="M137" s="208">
        <v>0</v>
      </c>
      <c r="N137" s="211">
        <f t="shared" si="5"/>
        <v>0</v>
      </c>
      <c r="O137" s="210" t="str">
        <f t="shared" si="3"/>
        <v>N.A.</v>
      </c>
    </row>
    <row r="138" spans="1:15" s="29" customFormat="1" ht="18" customHeight="1" x14ac:dyDescent="0.25">
      <c r="A138" s="206">
        <v>143</v>
      </c>
      <c r="B138" s="207" t="s">
        <v>100</v>
      </c>
      <c r="C138" s="206" t="s">
        <v>252</v>
      </c>
      <c r="D138" s="208">
        <v>0</v>
      </c>
      <c r="E138" s="209">
        <v>0</v>
      </c>
      <c r="F138" s="208">
        <v>0</v>
      </c>
      <c r="G138" s="208">
        <v>0</v>
      </c>
      <c r="H138" s="210">
        <f t="shared" si="4"/>
        <v>0</v>
      </c>
      <c r="I138" s="210"/>
      <c r="J138" s="208">
        <v>0</v>
      </c>
      <c r="K138" s="211">
        <v>0</v>
      </c>
      <c r="L138" s="208">
        <v>0</v>
      </c>
      <c r="M138" s="208">
        <v>0</v>
      </c>
      <c r="N138" s="211">
        <f t="shared" si="5"/>
        <v>0</v>
      </c>
      <c r="O138" s="210" t="str">
        <f t="shared" si="3"/>
        <v>N.A.</v>
      </c>
    </row>
    <row r="139" spans="1:15" s="29" customFormat="1" ht="18" customHeight="1" x14ac:dyDescent="0.25">
      <c r="A139" s="206">
        <v>144</v>
      </c>
      <c r="B139" s="207" t="s">
        <v>205</v>
      </c>
      <c r="C139" s="206" t="s">
        <v>251</v>
      </c>
      <c r="D139" s="208">
        <v>0</v>
      </c>
      <c r="E139" s="209">
        <v>0</v>
      </c>
      <c r="F139" s="208">
        <v>0</v>
      </c>
      <c r="G139" s="208">
        <v>0</v>
      </c>
      <c r="H139" s="210">
        <f t="shared" si="4"/>
        <v>0</v>
      </c>
      <c r="I139" s="210"/>
      <c r="J139" s="208">
        <v>0</v>
      </c>
      <c r="K139" s="211">
        <v>0</v>
      </c>
      <c r="L139" s="208">
        <v>0</v>
      </c>
      <c r="M139" s="208">
        <v>0</v>
      </c>
      <c r="N139" s="211">
        <f t="shared" si="5"/>
        <v>0</v>
      </c>
      <c r="O139" s="210" t="str">
        <f t="shared" si="3"/>
        <v>N.A.</v>
      </c>
    </row>
    <row r="140" spans="1:15" s="29" customFormat="1" ht="18" customHeight="1" x14ac:dyDescent="0.25">
      <c r="A140" s="206">
        <v>146</v>
      </c>
      <c r="B140" s="207" t="s">
        <v>250</v>
      </c>
      <c r="C140" s="206" t="s">
        <v>249</v>
      </c>
      <c r="D140" s="208">
        <v>2663.555816</v>
      </c>
      <c r="E140" s="209">
        <v>725.38581799999986</v>
      </c>
      <c r="F140" s="208">
        <v>0</v>
      </c>
      <c r="G140" s="208">
        <v>777.92557499999998</v>
      </c>
      <c r="H140" s="210">
        <f t="shared" si="4"/>
        <v>1160.2444230000003</v>
      </c>
      <c r="I140" s="210"/>
      <c r="J140" s="208">
        <v>2817.5364028699996</v>
      </c>
      <c r="K140" s="211">
        <v>626.6267445200001</v>
      </c>
      <c r="L140" s="208">
        <v>0</v>
      </c>
      <c r="M140" s="208">
        <v>775.98667026000021</v>
      </c>
      <c r="N140" s="211">
        <f t="shared" si="5"/>
        <v>1414.9229880899993</v>
      </c>
      <c r="O140" s="210">
        <f t="shared" si="3"/>
        <v>21.950423552262048</v>
      </c>
    </row>
    <row r="141" spans="1:15" s="29" customFormat="1" ht="18" customHeight="1" x14ac:dyDescent="0.25">
      <c r="A141" s="206">
        <v>147</v>
      </c>
      <c r="B141" s="207" t="s">
        <v>157</v>
      </c>
      <c r="C141" s="206" t="s">
        <v>248</v>
      </c>
      <c r="D141" s="208">
        <v>0</v>
      </c>
      <c r="E141" s="209">
        <v>0</v>
      </c>
      <c r="F141" s="208">
        <v>0</v>
      </c>
      <c r="G141" s="208">
        <v>0</v>
      </c>
      <c r="H141" s="210">
        <f t="shared" si="4"/>
        <v>0</v>
      </c>
      <c r="I141" s="210"/>
      <c r="J141" s="208">
        <v>0</v>
      </c>
      <c r="K141" s="211">
        <v>0</v>
      </c>
      <c r="L141" s="208">
        <v>0</v>
      </c>
      <c r="M141" s="208">
        <v>0</v>
      </c>
      <c r="N141" s="211">
        <f t="shared" si="5"/>
        <v>0</v>
      </c>
      <c r="O141" s="210" t="str">
        <f t="shared" si="3"/>
        <v>N.A.</v>
      </c>
    </row>
    <row r="142" spans="1:15" s="29" customFormat="1" ht="18" customHeight="1" x14ac:dyDescent="0.25">
      <c r="A142" s="206">
        <v>148</v>
      </c>
      <c r="B142" s="207" t="s">
        <v>245</v>
      </c>
      <c r="C142" s="206" t="s">
        <v>247</v>
      </c>
      <c r="D142" s="208">
        <v>0</v>
      </c>
      <c r="E142" s="209">
        <v>0</v>
      </c>
      <c r="F142" s="208">
        <v>0</v>
      </c>
      <c r="G142" s="208">
        <v>0</v>
      </c>
      <c r="H142" s="210">
        <f t="shared" si="4"/>
        <v>0</v>
      </c>
      <c r="I142" s="210"/>
      <c r="J142" s="208">
        <v>0</v>
      </c>
      <c r="K142" s="211">
        <v>0</v>
      </c>
      <c r="L142" s="208">
        <v>0</v>
      </c>
      <c r="M142" s="208">
        <v>0</v>
      </c>
      <c r="N142" s="211">
        <f t="shared" si="5"/>
        <v>0</v>
      </c>
      <c r="O142" s="210" t="str">
        <f t="shared" si="3"/>
        <v>N.A.</v>
      </c>
    </row>
    <row r="143" spans="1:15" s="29" customFormat="1" ht="18" customHeight="1" x14ac:dyDescent="0.25">
      <c r="A143" s="206">
        <v>149</v>
      </c>
      <c r="B143" s="207" t="s">
        <v>245</v>
      </c>
      <c r="C143" s="206" t="s">
        <v>246</v>
      </c>
      <c r="D143" s="208">
        <v>0</v>
      </c>
      <c r="E143" s="209">
        <v>0</v>
      </c>
      <c r="F143" s="208">
        <v>0</v>
      </c>
      <c r="G143" s="208">
        <v>0</v>
      </c>
      <c r="H143" s="210">
        <f t="shared" si="4"/>
        <v>0</v>
      </c>
      <c r="I143" s="210"/>
      <c r="J143" s="208">
        <v>0</v>
      </c>
      <c r="K143" s="211">
        <v>0</v>
      </c>
      <c r="L143" s="208">
        <v>0</v>
      </c>
      <c r="M143" s="208">
        <v>0</v>
      </c>
      <c r="N143" s="211">
        <f t="shared" si="5"/>
        <v>0</v>
      </c>
      <c r="O143" s="210" t="str">
        <f t="shared" si="3"/>
        <v>N.A.</v>
      </c>
    </row>
    <row r="144" spans="1:15" s="29" customFormat="1" ht="18" customHeight="1" x14ac:dyDescent="0.25">
      <c r="A144" s="206">
        <v>150</v>
      </c>
      <c r="B144" s="207" t="s">
        <v>245</v>
      </c>
      <c r="C144" s="206" t="s">
        <v>244</v>
      </c>
      <c r="D144" s="208">
        <v>198.55750599999999</v>
      </c>
      <c r="E144" s="209">
        <v>105.80078700000001</v>
      </c>
      <c r="F144" s="208">
        <v>0</v>
      </c>
      <c r="G144" s="208">
        <v>0.23574999999999996</v>
      </c>
      <c r="H144" s="210">
        <f t="shared" si="4"/>
        <v>92.52096899999998</v>
      </c>
      <c r="I144" s="210"/>
      <c r="J144" s="208">
        <v>681.42892361400004</v>
      </c>
      <c r="K144" s="211">
        <v>385.9554274519279</v>
      </c>
      <c r="L144" s="208">
        <v>0</v>
      </c>
      <c r="M144" s="208">
        <v>0.22734058000000001</v>
      </c>
      <c r="N144" s="211">
        <f t="shared" si="5"/>
        <v>295.24615558207216</v>
      </c>
      <c r="O144" s="210">
        <f t="shared" si="3"/>
        <v>219.1126928016418</v>
      </c>
    </row>
    <row r="145" spans="1:15" s="29" customFormat="1" ht="18" customHeight="1" x14ac:dyDescent="0.25">
      <c r="A145" s="206">
        <v>151</v>
      </c>
      <c r="B145" s="207" t="s">
        <v>199</v>
      </c>
      <c r="C145" s="206" t="s">
        <v>243</v>
      </c>
      <c r="D145" s="208">
        <v>47.064782000000008</v>
      </c>
      <c r="E145" s="209">
        <v>15.776123999999999</v>
      </c>
      <c r="F145" s="208">
        <v>0</v>
      </c>
      <c r="G145" s="208">
        <v>0.28115800000000002</v>
      </c>
      <c r="H145" s="210">
        <f t="shared" si="4"/>
        <v>31.007500000000007</v>
      </c>
      <c r="I145" s="210"/>
      <c r="J145" s="208">
        <v>10.236024974800648</v>
      </c>
      <c r="K145" s="211">
        <v>7.6353562078572104</v>
      </c>
      <c r="L145" s="208">
        <v>0</v>
      </c>
      <c r="M145" s="208">
        <v>1.2679968099999999</v>
      </c>
      <c r="N145" s="211">
        <f t="shared" si="5"/>
        <v>1.3326719569434375</v>
      </c>
      <c r="O145" s="210">
        <f t="shared" ref="O145:O208" si="6">IF(OR(H145=0,N145=0),"N.A.",IF((((N145-H145)/H145))*100&gt;=500,"500&lt;",IF((((N145-H145)/H145))*100&lt;=-500,"&lt;-500",(((N145-H145)/H145))*100)))</f>
        <v>-95.702098018403831</v>
      </c>
    </row>
    <row r="146" spans="1:15" s="29" customFormat="1" ht="18" customHeight="1" x14ac:dyDescent="0.25">
      <c r="A146" s="206">
        <v>152</v>
      </c>
      <c r="B146" s="207" t="s">
        <v>199</v>
      </c>
      <c r="C146" s="206" t="s">
        <v>242</v>
      </c>
      <c r="D146" s="208">
        <v>428.66031000000015</v>
      </c>
      <c r="E146" s="209">
        <v>33.926927000000006</v>
      </c>
      <c r="F146" s="208">
        <v>0</v>
      </c>
      <c r="G146" s="208">
        <v>4.7984559999999998</v>
      </c>
      <c r="H146" s="210">
        <f t="shared" ref="H146:H209" si="7">D146-E146-G146</f>
        <v>389.93492700000013</v>
      </c>
      <c r="I146" s="210"/>
      <c r="J146" s="208">
        <v>51.356778860233213</v>
      </c>
      <c r="K146" s="211">
        <v>36.235670045793754</v>
      </c>
      <c r="L146" s="208">
        <v>0</v>
      </c>
      <c r="M146" s="208">
        <v>4.2889740500000002</v>
      </c>
      <c r="N146" s="211">
        <f t="shared" ref="N146:N209" si="8">J146-K146-M146</f>
        <v>10.832134764439459</v>
      </c>
      <c r="O146" s="210">
        <f t="shared" si="6"/>
        <v>-97.222066038613804</v>
      </c>
    </row>
    <row r="147" spans="1:15" s="29" customFormat="1" ht="18" customHeight="1" x14ac:dyDescent="0.25">
      <c r="A147" s="206">
        <v>156</v>
      </c>
      <c r="B147" s="207" t="s">
        <v>122</v>
      </c>
      <c r="C147" s="206" t="s">
        <v>241</v>
      </c>
      <c r="D147" s="208">
        <v>140.398268</v>
      </c>
      <c r="E147" s="209">
        <v>0.20674300000000001</v>
      </c>
      <c r="F147" s="208">
        <v>0</v>
      </c>
      <c r="G147" s="208">
        <v>0.21844800000000003</v>
      </c>
      <c r="H147" s="210">
        <f t="shared" si="7"/>
        <v>139.97307700000002</v>
      </c>
      <c r="I147" s="210"/>
      <c r="J147" s="208">
        <v>6304.6732752299986</v>
      </c>
      <c r="K147" s="211">
        <v>0.19371168999999999</v>
      </c>
      <c r="L147" s="208">
        <v>0</v>
      </c>
      <c r="M147" s="208">
        <v>0.18733940000000002</v>
      </c>
      <c r="N147" s="211">
        <f t="shared" si="8"/>
        <v>6304.2922241399983</v>
      </c>
      <c r="O147" s="210" t="str">
        <f t="shared" si="6"/>
        <v>500&lt;</v>
      </c>
    </row>
    <row r="148" spans="1:15" s="29" customFormat="1" ht="18" customHeight="1" x14ac:dyDescent="0.25">
      <c r="A148" s="206">
        <v>157</v>
      </c>
      <c r="B148" s="207" t="s">
        <v>223</v>
      </c>
      <c r="C148" s="206" t="s">
        <v>240</v>
      </c>
      <c r="D148" s="208">
        <v>1384.737116</v>
      </c>
      <c r="E148" s="209">
        <v>3.7384420000000023</v>
      </c>
      <c r="F148" s="208">
        <v>0</v>
      </c>
      <c r="G148" s="208">
        <v>4.008058000000001</v>
      </c>
      <c r="H148" s="210">
        <f t="shared" si="7"/>
        <v>1376.990616</v>
      </c>
      <c r="I148" s="210"/>
      <c r="J148" s="208">
        <v>2864.2769200100001</v>
      </c>
      <c r="K148" s="211">
        <v>3.6974575800000005</v>
      </c>
      <c r="L148" s="208">
        <v>0</v>
      </c>
      <c r="M148" s="208">
        <v>3.5758270100000003</v>
      </c>
      <c r="N148" s="211">
        <f t="shared" si="8"/>
        <v>2857.0036354200001</v>
      </c>
      <c r="O148" s="210">
        <f t="shared" si="6"/>
        <v>107.48170700823425</v>
      </c>
    </row>
    <row r="149" spans="1:15" s="29" customFormat="1" ht="18" customHeight="1" x14ac:dyDescent="0.25">
      <c r="A149" s="206">
        <v>158</v>
      </c>
      <c r="B149" s="207" t="s">
        <v>122</v>
      </c>
      <c r="C149" s="206" t="s">
        <v>239</v>
      </c>
      <c r="D149" s="208">
        <v>0</v>
      </c>
      <c r="E149" s="209">
        <v>0</v>
      </c>
      <c r="F149" s="208">
        <v>0</v>
      </c>
      <c r="G149" s="208">
        <v>0</v>
      </c>
      <c r="H149" s="210">
        <f t="shared" si="7"/>
        <v>0</v>
      </c>
      <c r="I149" s="210"/>
      <c r="J149" s="208">
        <v>0</v>
      </c>
      <c r="K149" s="211">
        <v>0</v>
      </c>
      <c r="L149" s="208">
        <v>0</v>
      </c>
      <c r="M149" s="208">
        <v>0</v>
      </c>
      <c r="N149" s="211">
        <f t="shared" si="8"/>
        <v>0</v>
      </c>
      <c r="O149" s="210" t="str">
        <f t="shared" si="6"/>
        <v>N.A.</v>
      </c>
    </row>
    <row r="150" spans="1:15" s="29" customFormat="1" ht="18" customHeight="1" x14ac:dyDescent="0.25">
      <c r="A150" s="206">
        <v>159</v>
      </c>
      <c r="B150" s="207" t="s">
        <v>223</v>
      </c>
      <c r="C150" s="206" t="s">
        <v>238</v>
      </c>
      <c r="D150" s="208">
        <v>0</v>
      </c>
      <c r="E150" s="209">
        <v>0</v>
      </c>
      <c r="F150" s="208">
        <v>0</v>
      </c>
      <c r="G150" s="208">
        <v>0</v>
      </c>
      <c r="H150" s="210">
        <f t="shared" si="7"/>
        <v>0</v>
      </c>
      <c r="I150" s="210"/>
      <c r="J150" s="208">
        <v>0</v>
      </c>
      <c r="K150" s="211">
        <v>0</v>
      </c>
      <c r="L150" s="208">
        <v>0</v>
      </c>
      <c r="M150" s="208">
        <v>0</v>
      </c>
      <c r="N150" s="211">
        <f t="shared" si="8"/>
        <v>0</v>
      </c>
      <c r="O150" s="210" t="str">
        <f t="shared" si="6"/>
        <v>N.A.</v>
      </c>
    </row>
    <row r="151" spans="1:15" s="29" customFormat="1" ht="18" customHeight="1" x14ac:dyDescent="0.25">
      <c r="A151" s="206">
        <v>160</v>
      </c>
      <c r="B151" s="207" t="s">
        <v>223</v>
      </c>
      <c r="C151" s="206" t="s">
        <v>237</v>
      </c>
      <c r="D151" s="208">
        <v>0</v>
      </c>
      <c r="E151" s="209">
        <v>0</v>
      </c>
      <c r="F151" s="208">
        <v>0</v>
      </c>
      <c r="G151" s="208">
        <v>0</v>
      </c>
      <c r="H151" s="210">
        <f t="shared" si="7"/>
        <v>0</v>
      </c>
      <c r="I151" s="210"/>
      <c r="J151" s="208">
        <v>0</v>
      </c>
      <c r="K151" s="211">
        <v>0</v>
      </c>
      <c r="L151" s="208">
        <v>0</v>
      </c>
      <c r="M151" s="208">
        <v>0</v>
      </c>
      <c r="N151" s="211">
        <f t="shared" si="8"/>
        <v>0</v>
      </c>
      <c r="O151" s="210" t="str">
        <f t="shared" si="6"/>
        <v>N.A.</v>
      </c>
    </row>
    <row r="152" spans="1:15" s="29" customFormat="1" ht="18" customHeight="1" x14ac:dyDescent="0.25">
      <c r="A152" s="206">
        <v>161</v>
      </c>
      <c r="B152" s="207" t="s">
        <v>223</v>
      </c>
      <c r="C152" s="206" t="s">
        <v>236</v>
      </c>
      <c r="D152" s="208">
        <v>0</v>
      </c>
      <c r="E152" s="209">
        <v>0</v>
      </c>
      <c r="F152" s="208">
        <v>0</v>
      </c>
      <c r="G152" s="208">
        <v>0</v>
      </c>
      <c r="H152" s="210">
        <f t="shared" si="7"/>
        <v>0</v>
      </c>
      <c r="I152" s="210"/>
      <c r="J152" s="208">
        <v>0</v>
      </c>
      <c r="K152" s="211">
        <v>0</v>
      </c>
      <c r="L152" s="208">
        <v>0</v>
      </c>
      <c r="M152" s="208">
        <v>0</v>
      </c>
      <c r="N152" s="211">
        <f t="shared" si="8"/>
        <v>0</v>
      </c>
      <c r="O152" s="210" t="str">
        <f t="shared" si="6"/>
        <v>N.A.</v>
      </c>
    </row>
    <row r="153" spans="1:15" s="29" customFormat="1" ht="18" customHeight="1" x14ac:dyDescent="0.25">
      <c r="A153" s="206">
        <v>162</v>
      </c>
      <c r="B153" s="207" t="s">
        <v>122</v>
      </c>
      <c r="C153" s="206" t="s">
        <v>235</v>
      </c>
      <c r="D153" s="208">
        <v>0</v>
      </c>
      <c r="E153" s="209">
        <v>0</v>
      </c>
      <c r="F153" s="208">
        <v>0</v>
      </c>
      <c r="G153" s="208">
        <v>0</v>
      </c>
      <c r="H153" s="210">
        <f t="shared" si="7"/>
        <v>0</v>
      </c>
      <c r="I153" s="210"/>
      <c r="J153" s="208">
        <v>0</v>
      </c>
      <c r="K153" s="211">
        <v>0</v>
      </c>
      <c r="L153" s="208">
        <v>0</v>
      </c>
      <c r="M153" s="208">
        <v>0</v>
      </c>
      <c r="N153" s="211">
        <f t="shared" si="8"/>
        <v>0</v>
      </c>
      <c r="O153" s="210" t="str">
        <f t="shared" si="6"/>
        <v>N.A.</v>
      </c>
    </row>
    <row r="154" spans="1:15" s="29" customFormat="1" ht="18" customHeight="1" x14ac:dyDescent="0.25">
      <c r="A154" s="206">
        <v>163</v>
      </c>
      <c r="B154" s="207" t="s">
        <v>102</v>
      </c>
      <c r="C154" s="206" t="s">
        <v>234</v>
      </c>
      <c r="D154" s="208">
        <v>0</v>
      </c>
      <c r="E154" s="209">
        <v>0</v>
      </c>
      <c r="F154" s="208">
        <v>0</v>
      </c>
      <c r="G154" s="208">
        <v>0</v>
      </c>
      <c r="H154" s="210">
        <f t="shared" si="7"/>
        <v>0</v>
      </c>
      <c r="I154" s="210"/>
      <c r="J154" s="208">
        <v>0</v>
      </c>
      <c r="K154" s="211">
        <v>0</v>
      </c>
      <c r="L154" s="208">
        <v>0</v>
      </c>
      <c r="M154" s="208">
        <v>0</v>
      </c>
      <c r="N154" s="211">
        <f t="shared" si="8"/>
        <v>0</v>
      </c>
      <c r="O154" s="210" t="str">
        <f t="shared" si="6"/>
        <v>N.A.</v>
      </c>
    </row>
    <row r="155" spans="1:15" s="29" customFormat="1" ht="18" customHeight="1" x14ac:dyDescent="0.25">
      <c r="A155" s="206">
        <v>164</v>
      </c>
      <c r="B155" s="207" t="s">
        <v>199</v>
      </c>
      <c r="C155" s="206" t="s">
        <v>233</v>
      </c>
      <c r="D155" s="208">
        <v>1259.192</v>
      </c>
      <c r="E155" s="209">
        <v>28.494999999999997</v>
      </c>
      <c r="F155" s="208">
        <v>0</v>
      </c>
      <c r="G155" s="208">
        <v>0.22550000000000001</v>
      </c>
      <c r="H155" s="210">
        <f t="shared" si="7"/>
        <v>1230.4715000000001</v>
      </c>
      <c r="I155" s="210"/>
      <c r="J155" s="208">
        <v>38.193182326372948</v>
      </c>
      <c r="K155" s="211">
        <v>35.511408864752099</v>
      </c>
      <c r="L155" s="208">
        <v>0</v>
      </c>
      <c r="M155" s="208">
        <v>1.2977964500000001</v>
      </c>
      <c r="N155" s="211">
        <f t="shared" si="8"/>
        <v>1.3839770116208496</v>
      </c>
      <c r="O155" s="210">
        <f t="shared" si="6"/>
        <v>-99.887524659317933</v>
      </c>
    </row>
    <row r="156" spans="1:15" s="29" customFormat="1" ht="18" customHeight="1" x14ac:dyDescent="0.25">
      <c r="A156" s="206">
        <v>165</v>
      </c>
      <c r="B156" s="207" t="s">
        <v>108</v>
      </c>
      <c r="C156" s="206" t="s">
        <v>232</v>
      </c>
      <c r="D156" s="208">
        <v>0</v>
      </c>
      <c r="E156" s="209">
        <v>0</v>
      </c>
      <c r="F156" s="208">
        <v>0</v>
      </c>
      <c r="G156" s="208">
        <v>0</v>
      </c>
      <c r="H156" s="210">
        <f t="shared" si="7"/>
        <v>0</v>
      </c>
      <c r="I156" s="210"/>
      <c r="J156" s="208">
        <v>0</v>
      </c>
      <c r="K156" s="211">
        <v>0</v>
      </c>
      <c r="L156" s="208">
        <v>0</v>
      </c>
      <c r="M156" s="208">
        <v>0</v>
      </c>
      <c r="N156" s="211">
        <f t="shared" si="8"/>
        <v>0</v>
      </c>
      <c r="O156" s="210" t="str">
        <f t="shared" si="6"/>
        <v>N.A.</v>
      </c>
    </row>
    <row r="157" spans="1:15" s="29" customFormat="1" ht="18" customHeight="1" x14ac:dyDescent="0.25">
      <c r="A157" s="206">
        <v>166</v>
      </c>
      <c r="B157" s="207" t="s">
        <v>100</v>
      </c>
      <c r="C157" s="206" t="s">
        <v>231</v>
      </c>
      <c r="D157" s="208">
        <v>91.915070999999969</v>
      </c>
      <c r="E157" s="209">
        <v>66.251142000000002</v>
      </c>
      <c r="F157" s="208">
        <v>0</v>
      </c>
      <c r="G157" s="208">
        <v>1.1275000000000002</v>
      </c>
      <c r="H157" s="210">
        <f t="shared" si="7"/>
        <v>24.536428999999966</v>
      </c>
      <c r="I157" s="210"/>
      <c r="J157" s="208">
        <v>62.534619056762189</v>
      </c>
      <c r="K157" s="211">
        <v>60.240500595649195</v>
      </c>
      <c r="L157" s="208">
        <v>0</v>
      </c>
      <c r="M157" s="208">
        <v>1.0679494600000001</v>
      </c>
      <c r="N157" s="211">
        <f t="shared" si="8"/>
        <v>1.226169001112994</v>
      </c>
      <c r="O157" s="210">
        <f t="shared" si="6"/>
        <v>-95.002659102867028</v>
      </c>
    </row>
    <row r="158" spans="1:15" s="29" customFormat="1" ht="18" customHeight="1" x14ac:dyDescent="0.25">
      <c r="A158" s="206">
        <v>167</v>
      </c>
      <c r="B158" s="207" t="s">
        <v>120</v>
      </c>
      <c r="C158" s="206" t="s">
        <v>230</v>
      </c>
      <c r="D158" s="208">
        <v>4782.6535059999997</v>
      </c>
      <c r="E158" s="209">
        <v>1498.9335140000001</v>
      </c>
      <c r="F158" s="208">
        <v>0</v>
      </c>
      <c r="G158" s="208">
        <v>27.815137999999997</v>
      </c>
      <c r="H158" s="210">
        <f t="shared" si="7"/>
        <v>3255.9048539999994</v>
      </c>
      <c r="I158" s="210"/>
      <c r="J158" s="208">
        <v>5996.6540423500001</v>
      </c>
      <c r="K158" s="211">
        <v>1091.7790448860003</v>
      </c>
      <c r="L158" s="208">
        <v>0</v>
      </c>
      <c r="M158" s="208">
        <v>29.045346639999998</v>
      </c>
      <c r="N158" s="211">
        <f t="shared" si="8"/>
        <v>4875.8296508239991</v>
      </c>
      <c r="O158" s="210">
        <f t="shared" si="6"/>
        <v>49.75344395687307</v>
      </c>
    </row>
    <row r="159" spans="1:15" s="29" customFormat="1" ht="18" customHeight="1" x14ac:dyDescent="0.25">
      <c r="A159" s="206">
        <v>168</v>
      </c>
      <c r="B159" s="207" t="s">
        <v>205</v>
      </c>
      <c r="C159" s="206" t="s">
        <v>229</v>
      </c>
      <c r="D159" s="208">
        <v>0</v>
      </c>
      <c r="E159" s="209">
        <v>0</v>
      </c>
      <c r="F159" s="208">
        <v>0</v>
      </c>
      <c r="G159" s="208">
        <v>0</v>
      </c>
      <c r="H159" s="210">
        <f t="shared" si="7"/>
        <v>0</v>
      </c>
      <c r="I159" s="210"/>
      <c r="J159" s="208">
        <v>0</v>
      </c>
      <c r="K159" s="211">
        <v>0</v>
      </c>
      <c r="L159" s="208">
        <v>0</v>
      </c>
      <c r="M159" s="208">
        <v>0</v>
      </c>
      <c r="N159" s="211">
        <f t="shared" si="8"/>
        <v>0</v>
      </c>
      <c r="O159" s="210" t="str">
        <f t="shared" si="6"/>
        <v>N.A.</v>
      </c>
    </row>
    <row r="160" spans="1:15" s="29" customFormat="1" ht="18" customHeight="1" x14ac:dyDescent="0.25">
      <c r="A160" s="206">
        <v>170</v>
      </c>
      <c r="B160" s="207" t="s">
        <v>108</v>
      </c>
      <c r="C160" s="206" t="s">
        <v>228</v>
      </c>
      <c r="D160" s="208">
        <v>263.648368</v>
      </c>
      <c r="E160" s="209">
        <v>46.068235999999985</v>
      </c>
      <c r="F160" s="208">
        <v>0</v>
      </c>
      <c r="G160" s="208">
        <v>18.846696000000001</v>
      </c>
      <c r="H160" s="210">
        <f t="shared" si="7"/>
        <v>198.73343600000001</v>
      </c>
      <c r="I160" s="210"/>
      <c r="J160" s="208">
        <v>53.993814723289447</v>
      </c>
      <c r="K160" s="211">
        <v>33.422878746950431</v>
      </c>
      <c r="L160" s="208">
        <v>0</v>
      </c>
      <c r="M160" s="208">
        <v>18.531841569999997</v>
      </c>
      <c r="N160" s="211">
        <f t="shared" si="8"/>
        <v>2.039094406339018</v>
      </c>
      <c r="O160" s="210">
        <f t="shared" si="6"/>
        <v>-98.973955038779167</v>
      </c>
    </row>
    <row r="161" spans="1:15" s="29" customFormat="1" ht="18" customHeight="1" x14ac:dyDescent="0.25">
      <c r="A161" s="206">
        <v>171</v>
      </c>
      <c r="B161" s="207" t="s">
        <v>120</v>
      </c>
      <c r="C161" s="206" t="s">
        <v>227</v>
      </c>
      <c r="D161" s="208">
        <v>6806.6241839999975</v>
      </c>
      <c r="E161" s="209">
        <v>5434.4180209999995</v>
      </c>
      <c r="F161" s="208">
        <v>0</v>
      </c>
      <c r="G161" s="208">
        <v>347.67042700000002</v>
      </c>
      <c r="H161" s="210">
        <f t="shared" si="7"/>
        <v>1024.535735999998</v>
      </c>
      <c r="I161" s="210"/>
      <c r="J161" s="208">
        <v>2957.1904633200002</v>
      </c>
      <c r="K161" s="211">
        <v>3218.8699702499998</v>
      </c>
      <c r="L161" s="208">
        <v>0</v>
      </c>
      <c r="M161" s="208">
        <v>321.06140951000003</v>
      </c>
      <c r="N161" s="211">
        <f t="shared" si="8"/>
        <v>-582.74091643999964</v>
      </c>
      <c r="O161" s="210">
        <f t="shared" si="6"/>
        <v>-156.87853492696527</v>
      </c>
    </row>
    <row r="162" spans="1:15" s="29" customFormat="1" ht="18" customHeight="1" x14ac:dyDescent="0.25">
      <c r="A162" s="206">
        <v>176</v>
      </c>
      <c r="B162" s="207" t="s">
        <v>108</v>
      </c>
      <c r="C162" s="206" t="s">
        <v>226</v>
      </c>
      <c r="D162" s="208">
        <v>613.07886300000007</v>
      </c>
      <c r="E162" s="209">
        <v>38.327559000000001</v>
      </c>
      <c r="F162" s="208">
        <v>0</v>
      </c>
      <c r="G162" s="208">
        <v>0.82</v>
      </c>
      <c r="H162" s="210">
        <f t="shared" si="7"/>
        <v>573.93130400000007</v>
      </c>
      <c r="I162" s="210"/>
      <c r="J162" s="208">
        <v>25.003072436729745</v>
      </c>
      <c r="K162" s="211">
        <v>17.181523813079941</v>
      </c>
      <c r="L162" s="208">
        <v>0</v>
      </c>
      <c r="M162" s="208">
        <v>3.7890261000000001</v>
      </c>
      <c r="N162" s="211">
        <f t="shared" si="8"/>
        <v>4.0325225236498037</v>
      </c>
      <c r="O162" s="210">
        <f t="shared" si="6"/>
        <v>-99.297385855145862</v>
      </c>
    </row>
    <row r="163" spans="1:15" s="29" customFormat="1" ht="18" customHeight="1" x14ac:dyDescent="0.25">
      <c r="A163" s="206">
        <v>177</v>
      </c>
      <c r="B163" s="207" t="s">
        <v>108</v>
      </c>
      <c r="C163" s="206" t="s">
        <v>225</v>
      </c>
      <c r="D163" s="208">
        <v>9.4308820000000022</v>
      </c>
      <c r="E163" s="209">
        <v>0.53300000000000003</v>
      </c>
      <c r="F163" s="208">
        <v>0</v>
      </c>
      <c r="G163" s="208">
        <v>6.1499999999999999E-2</v>
      </c>
      <c r="H163" s="210">
        <f t="shared" si="7"/>
        <v>8.8363820000000022</v>
      </c>
      <c r="I163" s="210"/>
      <c r="J163" s="208">
        <v>0.86704115934226689</v>
      </c>
      <c r="K163" s="211">
        <v>0.79181986229634027</v>
      </c>
      <c r="L163" s="208">
        <v>0</v>
      </c>
      <c r="M163" s="208">
        <v>5.822049E-2</v>
      </c>
      <c r="N163" s="211">
        <f t="shared" si="8"/>
        <v>1.7000807045926616E-2</v>
      </c>
      <c r="O163" s="210">
        <f t="shared" si="6"/>
        <v>-99.807604435322901</v>
      </c>
    </row>
    <row r="164" spans="1:15" s="29" customFormat="1" ht="18" customHeight="1" x14ac:dyDescent="0.25">
      <c r="A164" s="206">
        <v>181</v>
      </c>
      <c r="B164" s="207" t="s">
        <v>122</v>
      </c>
      <c r="C164" s="206" t="s">
        <v>224</v>
      </c>
      <c r="D164" s="208">
        <v>21656.551533999998</v>
      </c>
      <c r="E164" s="209">
        <v>559.92021099999999</v>
      </c>
      <c r="F164" s="208">
        <v>0</v>
      </c>
      <c r="G164" s="208">
        <v>186.603915</v>
      </c>
      <c r="H164" s="210">
        <f t="shared" si="7"/>
        <v>20910.027407999998</v>
      </c>
      <c r="I164" s="210"/>
      <c r="J164" s="208">
        <v>4077.8973846680078</v>
      </c>
      <c r="K164" s="211">
        <v>557.07702662999998</v>
      </c>
      <c r="L164" s="208">
        <v>0</v>
      </c>
      <c r="M164" s="208">
        <v>185.73853667999998</v>
      </c>
      <c r="N164" s="211">
        <f t="shared" si="8"/>
        <v>3335.0818213580078</v>
      </c>
      <c r="O164" s="210">
        <f t="shared" si="6"/>
        <v>-84.05032305179077</v>
      </c>
    </row>
    <row r="165" spans="1:15" s="29" customFormat="1" ht="18" customHeight="1" x14ac:dyDescent="0.25">
      <c r="A165" s="206">
        <v>182</v>
      </c>
      <c r="B165" s="207" t="s">
        <v>223</v>
      </c>
      <c r="C165" s="206" t="s">
        <v>222</v>
      </c>
      <c r="D165" s="208">
        <v>0</v>
      </c>
      <c r="E165" s="209">
        <v>0</v>
      </c>
      <c r="F165" s="208">
        <v>0</v>
      </c>
      <c r="G165" s="208">
        <v>0</v>
      </c>
      <c r="H165" s="210">
        <f t="shared" si="7"/>
        <v>0</v>
      </c>
      <c r="I165" s="210"/>
      <c r="J165" s="208">
        <v>0</v>
      </c>
      <c r="K165" s="211">
        <v>0</v>
      </c>
      <c r="L165" s="208">
        <v>0</v>
      </c>
      <c r="M165" s="208">
        <v>0</v>
      </c>
      <c r="N165" s="211">
        <f t="shared" si="8"/>
        <v>0</v>
      </c>
      <c r="O165" s="210" t="str">
        <f t="shared" si="6"/>
        <v>N.A.</v>
      </c>
    </row>
    <row r="166" spans="1:15" s="29" customFormat="1" ht="18" customHeight="1" x14ac:dyDescent="0.25">
      <c r="A166" s="206">
        <v>183</v>
      </c>
      <c r="B166" s="207" t="s">
        <v>122</v>
      </c>
      <c r="C166" s="206" t="s">
        <v>221</v>
      </c>
      <c r="D166" s="208">
        <v>0</v>
      </c>
      <c r="E166" s="209">
        <v>0</v>
      </c>
      <c r="F166" s="208">
        <v>0</v>
      </c>
      <c r="G166" s="208">
        <v>0</v>
      </c>
      <c r="H166" s="210">
        <f t="shared" si="7"/>
        <v>0</v>
      </c>
      <c r="I166" s="210"/>
      <c r="J166" s="208">
        <v>0</v>
      </c>
      <c r="K166" s="211">
        <v>0</v>
      </c>
      <c r="L166" s="208">
        <v>0</v>
      </c>
      <c r="M166" s="208">
        <v>0</v>
      </c>
      <c r="N166" s="211">
        <f t="shared" si="8"/>
        <v>0</v>
      </c>
      <c r="O166" s="210" t="str">
        <f t="shared" si="6"/>
        <v>N.A.</v>
      </c>
    </row>
    <row r="167" spans="1:15" s="29" customFormat="1" ht="18" customHeight="1" x14ac:dyDescent="0.25">
      <c r="A167" s="206">
        <v>185</v>
      </c>
      <c r="B167" s="207" t="s">
        <v>102</v>
      </c>
      <c r="C167" s="206" t="s">
        <v>220</v>
      </c>
      <c r="D167" s="208">
        <v>501.45049999999986</v>
      </c>
      <c r="E167" s="209">
        <v>60.955663999999999</v>
      </c>
      <c r="F167" s="208">
        <v>0</v>
      </c>
      <c r="G167" s="208">
        <v>0.35776599999999997</v>
      </c>
      <c r="H167" s="210">
        <f t="shared" si="7"/>
        <v>440.13706999999982</v>
      </c>
      <c r="I167" s="210"/>
      <c r="J167" s="208">
        <v>57.467995259618078</v>
      </c>
      <c r="K167" s="211">
        <v>54.47076608315497</v>
      </c>
      <c r="L167" s="208">
        <v>0</v>
      </c>
      <c r="M167" s="208">
        <v>1.87040574</v>
      </c>
      <c r="N167" s="211">
        <f t="shared" si="8"/>
        <v>1.126823436463108</v>
      </c>
      <c r="O167" s="210">
        <f t="shared" si="6"/>
        <v>-99.743983519392458</v>
      </c>
    </row>
    <row r="168" spans="1:15" s="29" customFormat="1" ht="18" customHeight="1" x14ac:dyDescent="0.25">
      <c r="A168" s="206">
        <v>188</v>
      </c>
      <c r="B168" s="207" t="s">
        <v>102</v>
      </c>
      <c r="C168" s="206" t="s">
        <v>219</v>
      </c>
      <c r="D168" s="208">
        <v>2147.202288</v>
      </c>
      <c r="E168" s="209">
        <v>102.66662500000001</v>
      </c>
      <c r="F168" s="208">
        <v>0</v>
      </c>
      <c r="G168" s="208">
        <v>16.602150999999985</v>
      </c>
      <c r="H168" s="210">
        <f t="shared" si="7"/>
        <v>2027.9335119999998</v>
      </c>
      <c r="I168" s="210"/>
      <c r="J168" s="208">
        <v>156.9774307028747</v>
      </c>
      <c r="K168" s="211">
        <v>111.4200106539477</v>
      </c>
      <c r="L168" s="208">
        <v>0</v>
      </c>
      <c r="M168" s="208">
        <v>11.362983969999998</v>
      </c>
      <c r="N168" s="211">
        <f t="shared" si="8"/>
        <v>34.194436078926998</v>
      </c>
      <c r="O168" s="210">
        <f t="shared" si="6"/>
        <v>-98.313828541390208</v>
      </c>
    </row>
    <row r="169" spans="1:15" s="29" customFormat="1" ht="18" customHeight="1" x14ac:dyDescent="0.25">
      <c r="A169" s="206">
        <v>189</v>
      </c>
      <c r="B169" s="207" t="s">
        <v>102</v>
      </c>
      <c r="C169" s="206" t="s">
        <v>218</v>
      </c>
      <c r="D169" s="208">
        <v>305.06049999999999</v>
      </c>
      <c r="E169" s="209">
        <v>9.048474999999998</v>
      </c>
      <c r="F169" s="208">
        <v>0</v>
      </c>
      <c r="G169" s="208">
        <v>3.4261860000000004</v>
      </c>
      <c r="H169" s="210">
        <f t="shared" si="7"/>
        <v>292.58583900000002</v>
      </c>
      <c r="I169" s="210"/>
      <c r="J169" s="208">
        <v>14.130877140248364</v>
      </c>
      <c r="K169" s="211">
        <v>10.702225287890553</v>
      </c>
      <c r="L169" s="208">
        <v>0</v>
      </c>
      <c r="M169" s="208">
        <v>3.1515758299999996</v>
      </c>
      <c r="N169" s="211">
        <f t="shared" si="8"/>
        <v>0.2770760223578117</v>
      </c>
      <c r="O169" s="210">
        <f t="shared" si="6"/>
        <v>-99.905300945765248</v>
      </c>
    </row>
    <row r="170" spans="1:15" s="29" customFormat="1" ht="18" customHeight="1" x14ac:dyDescent="0.25">
      <c r="A170" s="206">
        <v>190</v>
      </c>
      <c r="B170" s="207" t="s">
        <v>102</v>
      </c>
      <c r="C170" s="206" t="s">
        <v>217</v>
      </c>
      <c r="D170" s="208">
        <v>5319.1944300000005</v>
      </c>
      <c r="E170" s="209">
        <v>3654.6181689999994</v>
      </c>
      <c r="F170" s="208">
        <v>0</v>
      </c>
      <c r="G170" s="208">
        <v>8.7089739999999995</v>
      </c>
      <c r="H170" s="210">
        <f t="shared" si="7"/>
        <v>1655.8672870000012</v>
      </c>
      <c r="I170" s="210"/>
      <c r="J170" s="208">
        <v>39.84163244030379</v>
      </c>
      <c r="K170" s="211">
        <v>29.030709142210029</v>
      </c>
      <c r="L170" s="208">
        <v>0</v>
      </c>
      <c r="M170" s="208">
        <v>9.0371556800000015</v>
      </c>
      <c r="N170" s="211">
        <f t="shared" si="8"/>
        <v>1.7737676180937605</v>
      </c>
      <c r="O170" s="210">
        <f t="shared" si="6"/>
        <v>-99.892879844174743</v>
      </c>
    </row>
    <row r="171" spans="1:15" s="29" customFormat="1" ht="18" customHeight="1" x14ac:dyDescent="0.25">
      <c r="A171" s="206">
        <v>191</v>
      </c>
      <c r="B171" s="207" t="s">
        <v>199</v>
      </c>
      <c r="C171" s="206" t="s">
        <v>216</v>
      </c>
      <c r="D171" s="208">
        <v>1331.3489660000002</v>
      </c>
      <c r="E171" s="209">
        <v>486.06281100000012</v>
      </c>
      <c r="F171" s="208">
        <v>0</v>
      </c>
      <c r="G171" s="208">
        <v>0.57481999999999989</v>
      </c>
      <c r="H171" s="210">
        <f t="shared" si="7"/>
        <v>844.71133500000008</v>
      </c>
      <c r="I171" s="210"/>
      <c r="J171" s="208">
        <v>10.058869999425639</v>
      </c>
      <c r="K171" s="211">
        <v>7.5519066135063477</v>
      </c>
      <c r="L171" s="208">
        <v>0</v>
      </c>
      <c r="M171" s="208">
        <v>0.58319516000000005</v>
      </c>
      <c r="N171" s="211">
        <f t="shared" si="8"/>
        <v>1.923768225919291</v>
      </c>
      <c r="O171" s="210">
        <f t="shared" si="6"/>
        <v>-99.772257320790033</v>
      </c>
    </row>
    <row r="172" spans="1:15" s="29" customFormat="1" ht="18" customHeight="1" x14ac:dyDescent="0.25">
      <c r="A172" s="206">
        <v>192</v>
      </c>
      <c r="B172" s="207" t="s">
        <v>102</v>
      </c>
      <c r="C172" s="206" t="s">
        <v>215</v>
      </c>
      <c r="D172" s="208">
        <v>8299.9468890000007</v>
      </c>
      <c r="E172" s="209">
        <v>5141.663098</v>
      </c>
      <c r="F172" s="208">
        <v>0</v>
      </c>
      <c r="G172" s="208">
        <v>2.5105739999999996</v>
      </c>
      <c r="H172" s="210">
        <f t="shared" si="7"/>
        <v>3155.7732170000008</v>
      </c>
      <c r="I172" s="210"/>
      <c r="J172" s="208">
        <v>27.042424301560175</v>
      </c>
      <c r="K172" s="211">
        <v>20.443749955858522</v>
      </c>
      <c r="L172" s="208">
        <v>0</v>
      </c>
      <c r="M172" s="208">
        <v>3.9154937800000003</v>
      </c>
      <c r="N172" s="211">
        <f t="shared" si="8"/>
        <v>2.6831805657016528</v>
      </c>
      <c r="O172" s="210">
        <f t="shared" si="6"/>
        <v>-99.914975494714014</v>
      </c>
    </row>
    <row r="173" spans="1:15" s="29" customFormat="1" ht="18" customHeight="1" x14ac:dyDescent="0.25">
      <c r="A173" s="206">
        <v>193</v>
      </c>
      <c r="B173" s="207" t="s">
        <v>199</v>
      </c>
      <c r="C173" s="206" t="s">
        <v>214</v>
      </c>
      <c r="D173" s="208">
        <v>0</v>
      </c>
      <c r="E173" s="209">
        <v>0</v>
      </c>
      <c r="F173" s="208">
        <v>0</v>
      </c>
      <c r="G173" s="208">
        <v>0</v>
      </c>
      <c r="H173" s="210">
        <f t="shared" si="7"/>
        <v>0</v>
      </c>
      <c r="I173" s="210"/>
      <c r="J173" s="208">
        <v>0</v>
      </c>
      <c r="K173" s="211">
        <v>0</v>
      </c>
      <c r="L173" s="208">
        <v>0</v>
      </c>
      <c r="M173" s="208">
        <v>0</v>
      </c>
      <c r="N173" s="211">
        <f t="shared" si="8"/>
        <v>0</v>
      </c>
      <c r="O173" s="210" t="str">
        <f t="shared" si="6"/>
        <v>N.A.</v>
      </c>
    </row>
    <row r="174" spans="1:15" s="29" customFormat="1" ht="18" customHeight="1" x14ac:dyDescent="0.25">
      <c r="A174" s="206">
        <v>194</v>
      </c>
      <c r="B174" s="207" t="s">
        <v>102</v>
      </c>
      <c r="C174" s="206" t="s">
        <v>213</v>
      </c>
      <c r="D174" s="208">
        <v>12141.684589000004</v>
      </c>
      <c r="E174" s="209">
        <v>7729.9732529999992</v>
      </c>
      <c r="F174" s="208">
        <v>0</v>
      </c>
      <c r="G174" s="208">
        <v>1.4681690000000001</v>
      </c>
      <c r="H174" s="210">
        <f t="shared" si="7"/>
        <v>4410.2431670000051</v>
      </c>
      <c r="I174" s="210"/>
      <c r="J174" s="208">
        <v>12.6049548636124</v>
      </c>
      <c r="K174" s="211">
        <v>9.451963016219457</v>
      </c>
      <c r="L174" s="208">
        <v>0</v>
      </c>
      <c r="M174" s="208">
        <v>2.1573938200000002</v>
      </c>
      <c r="N174" s="211">
        <f t="shared" si="8"/>
        <v>0.99559802739294323</v>
      </c>
      <c r="O174" s="210">
        <f t="shared" si="6"/>
        <v>-99.977425325776991</v>
      </c>
    </row>
    <row r="175" spans="1:15" s="29" customFormat="1" ht="18" customHeight="1" x14ac:dyDescent="0.25">
      <c r="A175" s="206">
        <v>195</v>
      </c>
      <c r="B175" s="207" t="s">
        <v>102</v>
      </c>
      <c r="C175" s="206" t="s">
        <v>212</v>
      </c>
      <c r="D175" s="208">
        <v>6515.555980000001</v>
      </c>
      <c r="E175" s="209">
        <v>4043.600237000001</v>
      </c>
      <c r="F175" s="208">
        <v>0</v>
      </c>
      <c r="G175" s="208">
        <v>7.7595369999999999</v>
      </c>
      <c r="H175" s="210">
        <f t="shared" si="7"/>
        <v>2464.1962060000001</v>
      </c>
      <c r="I175" s="210"/>
      <c r="J175" s="208">
        <v>39.94042560291625</v>
      </c>
      <c r="K175" s="211">
        <v>29.464362528252177</v>
      </c>
      <c r="L175" s="208">
        <v>0</v>
      </c>
      <c r="M175" s="208">
        <v>8.3927702499999999</v>
      </c>
      <c r="N175" s="211">
        <f t="shared" si="8"/>
        <v>2.0832928246640723</v>
      </c>
      <c r="O175" s="210">
        <f t="shared" si="6"/>
        <v>-99.915457510258648</v>
      </c>
    </row>
    <row r="176" spans="1:15" s="29" customFormat="1" ht="18" customHeight="1" x14ac:dyDescent="0.25">
      <c r="A176" s="206">
        <v>197</v>
      </c>
      <c r="B176" s="207" t="s">
        <v>102</v>
      </c>
      <c r="C176" s="206" t="s">
        <v>211</v>
      </c>
      <c r="D176" s="208">
        <v>51.747023000000006</v>
      </c>
      <c r="E176" s="209">
        <v>5.384817</v>
      </c>
      <c r="F176" s="208">
        <v>0</v>
      </c>
      <c r="G176" s="208">
        <v>1.839383</v>
      </c>
      <c r="H176" s="210">
        <f t="shared" si="7"/>
        <v>44.52282300000001</v>
      </c>
      <c r="I176" s="210"/>
      <c r="J176" s="208">
        <v>6.9854200379418501</v>
      </c>
      <c r="K176" s="211">
        <v>4.6877141474782835</v>
      </c>
      <c r="L176" s="208">
        <v>0</v>
      </c>
      <c r="M176" s="208">
        <v>1.64732835</v>
      </c>
      <c r="N176" s="211">
        <f t="shared" si="8"/>
        <v>0.65037754046356655</v>
      </c>
      <c r="O176" s="210">
        <f t="shared" si="6"/>
        <v>-98.539226633352598</v>
      </c>
    </row>
    <row r="177" spans="1:15" s="29" customFormat="1" ht="18" customHeight="1" x14ac:dyDescent="0.25">
      <c r="A177" s="206">
        <v>198</v>
      </c>
      <c r="B177" s="207" t="s">
        <v>102</v>
      </c>
      <c r="C177" s="206" t="s">
        <v>210</v>
      </c>
      <c r="D177" s="208">
        <v>130.69463400000004</v>
      </c>
      <c r="E177" s="209">
        <v>72.794003999999987</v>
      </c>
      <c r="F177" s="208">
        <v>0</v>
      </c>
      <c r="G177" s="208">
        <v>2.1320000000000001</v>
      </c>
      <c r="H177" s="210">
        <f t="shared" si="7"/>
        <v>55.768630000000051</v>
      </c>
      <c r="I177" s="210"/>
      <c r="J177" s="208">
        <v>30.964871563701131</v>
      </c>
      <c r="K177" s="211">
        <v>23.818931272616162</v>
      </c>
      <c r="L177" s="208">
        <v>0</v>
      </c>
      <c r="M177" s="208">
        <v>3.7442003699999997</v>
      </c>
      <c r="N177" s="211">
        <f t="shared" si="8"/>
        <v>3.4017399210849693</v>
      </c>
      <c r="O177" s="210">
        <f t="shared" si="6"/>
        <v>-93.900262708470763</v>
      </c>
    </row>
    <row r="178" spans="1:15" s="29" customFormat="1" ht="18" customHeight="1" x14ac:dyDescent="0.25">
      <c r="A178" s="206">
        <v>199</v>
      </c>
      <c r="B178" s="207" t="s">
        <v>102</v>
      </c>
      <c r="C178" s="206" t="s">
        <v>209</v>
      </c>
      <c r="D178" s="208">
        <v>293.32652599999994</v>
      </c>
      <c r="E178" s="209">
        <v>25.739657000000001</v>
      </c>
      <c r="F178" s="208">
        <v>0</v>
      </c>
      <c r="G178" s="208">
        <v>2.0098200000000004</v>
      </c>
      <c r="H178" s="210">
        <f t="shared" si="7"/>
        <v>265.57704899999993</v>
      </c>
      <c r="I178" s="210"/>
      <c r="J178" s="208">
        <v>23.833859732163177</v>
      </c>
      <c r="K178" s="211">
        <v>18.845733420564287</v>
      </c>
      <c r="L178" s="208">
        <v>0</v>
      </c>
      <c r="M178" s="208">
        <v>1.6660738800000003</v>
      </c>
      <c r="N178" s="211">
        <f t="shared" si="8"/>
        <v>3.3220524315988897</v>
      </c>
      <c r="O178" s="210">
        <f t="shared" si="6"/>
        <v>-98.749119156151593</v>
      </c>
    </row>
    <row r="179" spans="1:15" s="29" customFormat="1" ht="18" customHeight="1" x14ac:dyDescent="0.25">
      <c r="A179" s="206">
        <v>200</v>
      </c>
      <c r="B179" s="207" t="s">
        <v>100</v>
      </c>
      <c r="C179" s="206" t="s">
        <v>208</v>
      </c>
      <c r="D179" s="208">
        <v>387.06050000000005</v>
      </c>
      <c r="E179" s="209">
        <v>96.383004999999983</v>
      </c>
      <c r="F179" s="208">
        <v>0</v>
      </c>
      <c r="G179" s="208">
        <v>6.1013330000000003</v>
      </c>
      <c r="H179" s="210">
        <f t="shared" si="7"/>
        <v>284.57616200000007</v>
      </c>
      <c r="I179" s="210"/>
      <c r="J179" s="208">
        <v>71.797538412031457</v>
      </c>
      <c r="K179" s="211">
        <v>50.5690651024468</v>
      </c>
      <c r="L179" s="208">
        <v>0</v>
      </c>
      <c r="M179" s="208">
        <v>11.635381610000001</v>
      </c>
      <c r="N179" s="211">
        <f t="shared" si="8"/>
        <v>9.5930916995846562</v>
      </c>
      <c r="O179" s="210">
        <f t="shared" si="6"/>
        <v>-96.628989711518898</v>
      </c>
    </row>
    <row r="180" spans="1:15" s="29" customFormat="1" ht="18" customHeight="1" x14ac:dyDescent="0.25">
      <c r="A180" s="206">
        <v>201</v>
      </c>
      <c r="B180" s="207" t="s">
        <v>100</v>
      </c>
      <c r="C180" s="206" t="s">
        <v>207</v>
      </c>
      <c r="D180" s="208">
        <v>421.00850000000008</v>
      </c>
      <c r="E180" s="209">
        <v>67.765005000000002</v>
      </c>
      <c r="F180" s="208">
        <v>0</v>
      </c>
      <c r="G180" s="208">
        <v>28.503959000000016</v>
      </c>
      <c r="H180" s="210">
        <f t="shared" si="7"/>
        <v>324.73953600000004</v>
      </c>
      <c r="I180" s="210"/>
      <c r="J180" s="208">
        <v>83.790542974618106</v>
      </c>
      <c r="K180" s="211">
        <v>55.637800672272036</v>
      </c>
      <c r="L180" s="208">
        <v>0</v>
      </c>
      <c r="M180" s="208">
        <v>26.325937159999999</v>
      </c>
      <c r="N180" s="211">
        <f t="shared" si="8"/>
        <v>1.8268051423460712</v>
      </c>
      <c r="O180" s="210">
        <f t="shared" si="6"/>
        <v>-99.437455271123483</v>
      </c>
    </row>
    <row r="181" spans="1:15" s="29" customFormat="1" ht="18" customHeight="1" x14ac:dyDescent="0.25">
      <c r="A181" s="206">
        <v>202</v>
      </c>
      <c r="B181" s="207" t="s">
        <v>100</v>
      </c>
      <c r="C181" s="206" t="s">
        <v>206</v>
      </c>
      <c r="D181" s="208">
        <v>806.92100000000016</v>
      </c>
      <c r="E181" s="209">
        <v>184.01150599999997</v>
      </c>
      <c r="F181" s="208">
        <v>0</v>
      </c>
      <c r="G181" s="208">
        <v>9.9849559999999968</v>
      </c>
      <c r="H181" s="210">
        <f t="shared" si="7"/>
        <v>612.92453800000021</v>
      </c>
      <c r="I181" s="210"/>
      <c r="J181" s="208">
        <v>118.39794540088168</v>
      </c>
      <c r="K181" s="211">
        <v>77.919888483903321</v>
      </c>
      <c r="L181" s="208">
        <v>0</v>
      </c>
      <c r="M181" s="208">
        <v>25.51860155</v>
      </c>
      <c r="N181" s="211">
        <f t="shared" si="8"/>
        <v>14.959455366978361</v>
      </c>
      <c r="O181" s="210">
        <f t="shared" si="6"/>
        <v>-97.559331624119395</v>
      </c>
    </row>
    <row r="182" spans="1:15" s="29" customFormat="1" ht="18" customHeight="1" x14ac:dyDescent="0.25">
      <c r="A182" s="206">
        <v>203</v>
      </c>
      <c r="B182" s="207" t="s">
        <v>205</v>
      </c>
      <c r="C182" s="206" t="s">
        <v>204</v>
      </c>
      <c r="D182" s="208">
        <v>66.337999999999994</v>
      </c>
      <c r="E182" s="209">
        <v>45.289564000000013</v>
      </c>
      <c r="F182" s="208">
        <v>0</v>
      </c>
      <c r="G182" s="208">
        <v>2.6230370000000001</v>
      </c>
      <c r="H182" s="210">
        <f t="shared" si="7"/>
        <v>18.425398999999981</v>
      </c>
      <c r="I182" s="210"/>
      <c r="J182" s="208">
        <v>48.768686880038011</v>
      </c>
      <c r="K182" s="211">
        <v>37.180902124981046</v>
      </c>
      <c r="L182" s="208">
        <v>0</v>
      </c>
      <c r="M182" s="208">
        <v>2.7680952000000003</v>
      </c>
      <c r="N182" s="211">
        <f t="shared" si="8"/>
        <v>8.8196895550569643</v>
      </c>
      <c r="O182" s="210">
        <f t="shared" si="6"/>
        <v>-52.132979290939787</v>
      </c>
    </row>
    <row r="183" spans="1:15" s="29" customFormat="1" ht="18" customHeight="1" x14ac:dyDescent="0.25">
      <c r="A183" s="206">
        <v>204</v>
      </c>
      <c r="B183" s="207" t="s">
        <v>100</v>
      </c>
      <c r="C183" s="206" t="s">
        <v>203</v>
      </c>
      <c r="D183" s="208">
        <v>567.15299999999991</v>
      </c>
      <c r="E183" s="209">
        <v>36.365954999999992</v>
      </c>
      <c r="F183" s="208">
        <v>0</v>
      </c>
      <c r="G183" s="208">
        <v>2.1961649999999993</v>
      </c>
      <c r="H183" s="210">
        <f t="shared" si="7"/>
        <v>528.59087999999997</v>
      </c>
      <c r="I183" s="210"/>
      <c r="J183" s="208">
        <v>61.763459327026055</v>
      </c>
      <c r="K183" s="211">
        <v>58.520737224927501</v>
      </c>
      <c r="L183" s="208">
        <v>0</v>
      </c>
      <c r="M183" s="208">
        <v>2.03167388</v>
      </c>
      <c r="N183" s="211">
        <f t="shared" si="8"/>
        <v>1.2110482220985541</v>
      </c>
      <c r="O183" s="210">
        <f t="shared" si="6"/>
        <v>-99.770891199996015</v>
      </c>
    </row>
    <row r="184" spans="1:15" s="29" customFormat="1" ht="18" customHeight="1" x14ac:dyDescent="0.25">
      <c r="A184" s="206">
        <v>205</v>
      </c>
      <c r="B184" s="207" t="s">
        <v>202</v>
      </c>
      <c r="C184" s="206" t="s">
        <v>201</v>
      </c>
      <c r="D184" s="208">
        <v>2319.0114760000001</v>
      </c>
      <c r="E184" s="209">
        <v>43.398254999999999</v>
      </c>
      <c r="F184" s="208">
        <v>0</v>
      </c>
      <c r="G184" s="208">
        <v>3.7141489999999981</v>
      </c>
      <c r="H184" s="210">
        <f t="shared" si="7"/>
        <v>2271.8990720000002</v>
      </c>
      <c r="I184" s="210"/>
      <c r="J184" s="208">
        <v>2994.3654041900004</v>
      </c>
      <c r="K184" s="211">
        <v>46.111423560799999</v>
      </c>
      <c r="L184" s="208">
        <v>0</v>
      </c>
      <c r="M184" s="208">
        <v>3.52363406</v>
      </c>
      <c r="N184" s="211">
        <f t="shared" si="8"/>
        <v>2944.7303465692003</v>
      </c>
      <c r="O184" s="210">
        <f t="shared" si="6"/>
        <v>29.615368167604938</v>
      </c>
    </row>
    <row r="185" spans="1:15" s="29" customFormat="1" ht="18" customHeight="1" x14ac:dyDescent="0.25">
      <c r="A185" s="206">
        <v>206</v>
      </c>
      <c r="B185" s="207" t="s">
        <v>199</v>
      </c>
      <c r="C185" s="206" t="s">
        <v>200</v>
      </c>
      <c r="D185" s="208">
        <v>0</v>
      </c>
      <c r="E185" s="209">
        <v>0</v>
      </c>
      <c r="F185" s="208">
        <v>0</v>
      </c>
      <c r="G185" s="208">
        <v>0</v>
      </c>
      <c r="H185" s="210">
        <f t="shared" si="7"/>
        <v>0</v>
      </c>
      <c r="I185" s="210"/>
      <c r="J185" s="208">
        <v>0</v>
      </c>
      <c r="K185" s="211">
        <v>0</v>
      </c>
      <c r="L185" s="208">
        <v>0</v>
      </c>
      <c r="M185" s="208">
        <v>0</v>
      </c>
      <c r="N185" s="211">
        <f t="shared" si="8"/>
        <v>0</v>
      </c>
      <c r="O185" s="210" t="str">
        <f t="shared" si="6"/>
        <v>N.A.</v>
      </c>
    </row>
    <row r="186" spans="1:15" s="29" customFormat="1" ht="18" customHeight="1" x14ac:dyDescent="0.25">
      <c r="A186" s="206">
        <v>207</v>
      </c>
      <c r="B186" s="207" t="s">
        <v>199</v>
      </c>
      <c r="C186" s="206" t="s">
        <v>198</v>
      </c>
      <c r="D186" s="208">
        <v>348.50932799999993</v>
      </c>
      <c r="E186" s="209">
        <v>39.626397999999995</v>
      </c>
      <c r="F186" s="208">
        <v>0</v>
      </c>
      <c r="G186" s="208">
        <v>2.2932739999999994</v>
      </c>
      <c r="H186" s="210">
        <f t="shared" si="7"/>
        <v>306.58965599999993</v>
      </c>
      <c r="I186" s="210"/>
      <c r="J186" s="208">
        <v>41.688894608270729</v>
      </c>
      <c r="K186" s="211">
        <v>37.764320575796894</v>
      </c>
      <c r="L186" s="208">
        <v>0</v>
      </c>
      <c r="M186" s="208">
        <v>1.9109466999999998</v>
      </c>
      <c r="N186" s="211">
        <f t="shared" si="8"/>
        <v>2.0136273324738352</v>
      </c>
      <c r="O186" s="210">
        <f t="shared" si="6"/>
        <v>-99.343217459210749</v>
      </c>
    </row>
    <row r="187" spans="1:15" s="29" customFormat="1" ht="18" customHeight="1" x14ac:dyDescent="0.25">
      <c r="A187" s="206">
        <v>208</v>
      </c>
      <c r="B187" s="207" t="s">
        <v>102</v>
      </c>
      <c r="C187" s="206" t="s">
        <v>197</v>
      </c>
      <c r="D187" s="208">
        <v>51.762499999999996</v>
      </c>
      <c r="E187" s="209">
        <v>16.196065999999995</v>
      </c>
      <c r="F187" s="208">
        <v>0</v>
      </c>
      <c r="G187" s="208">
        <v>1.8244799999999997</v>
      </c>
      <c r="H187" s="210">
        <f t="shared" si="7"/>
        <v>33.741954</v>
      </c>
      <c r="I187" s="210"/>
      <c r="J187" s="208">
        <v>32.080249947858029</v>
      </c>
      <c r="K187" s="211">
        <v>23.766669474392685</v>
      </c>
      <c r="L187" s="208">
        <v>0</v>
      </c>
      <c r="M187" s="208">
        <v>1.9365631700000003</v>
      </c>
      <c r="N187" s="211">
        <f t="shared" si="8"/>
        <v>6.377017303465343</v>
      </c>
      <c r="O187" s="210">
        <f t="shared" si="6"/>
        <v>-81.10062830544625</v>
      </c>
    </row>
    <row r="188" spans="1:15" s="29" customFormat="1" ht="18" customHeight="1" x14ac:dyDescent="0.25">
      <c r="A188" s="206">
        <v>209</v>
      </c>
      <c r="B188" s="207" t="s">
        <v>102</v>
      </c>
      <c r="C188" s="206" t="s">
        <v>196</v>
      </c>
      <c r="D188" s="208">
        <v>621.38398700000005</v>
      </c>
      <c r="E188" s="209">
        <v>144.41421800000001</v>
      </c>
      <c r="F188" s="208">
        <v>0</v>
      </c>
      <c r="G188" s="208">
        <v>13.837496999999997</v>
      </c>
      <c r="H188" s="210">
        <f t="shared" si="7"/>
        <v>463.13227200000006</v>
      </c>
      <c r="I188" s="210"/>
      <c r="J188" s="208">
        <v>73.676760742502623</v>
      </c>
      <c r="K188" s="211">
        <v>51.741504247672417</v>
      </c>
      <c r="L188" s="208">
        <v>0</v>
      </c>
      <c r="M188" s="208">
        <v>13.724467779999999</v>
      </c>
      <c r="N188" s="211">
        <f t="shared" si="8"/>
        <v>8.2107887148302066</v>
      </c>
      <c r="O188" s="210">
        <f t="shared" si="6"/>
        <v>-98.227117993878394</v>
      </c>
    </row>
    <row r="189" spans="1:15" s="29" customFormat="1" ht="18" customHeight="1" x14ac:dyDescent="0.25">
      <c r="A189" s="206">
        <v>210</v>
      </c>
      <c r="B189" s="207" t="s">
        <v>100</v>
      </c>
      <c r="C189" s="206" t="s">
        <v>195</v>
      </c>
      <c r="D189" s="208">
        <v>655.31653000000006</v>
      </c>
      <c r="E189" s="209">
        <v>161.35394200000002</v>
      </c>
      <c r="F189" s="208">
        <v>0</v>
      </c>
      <c r="G189" s="208">
        <v>5.6868639999999999</v>
      </c>
      <c r="H189" s="210">
        <f t="shared" si="7"/>
        <v>488.27572400000003</v>
      </c>
      <c r="I189" s="210"/>
      <c r="J189" s="208">
        <v>157.23656505716539</v>
      </c>
      <c r="K189" s="211">
        <v>148.92852956408376</v>
      </c>
      <c r="L189" s="208">
        <v>0</v>
      </c>
      <c r="M189" s="208">
        <v>5.22496559</v>
      </c>
      <c r="N189" s="211">
        <f t="shared" si="8"/>
        <v>3.0830699030816326</v>
      </c>
      <c r="O189" s="210">
        <f t="shared" si="6"/>
        <v>-99.36858013791371</v>
      </c>
    </row>
    <row r="190" spans="1:15" s="29" customFormat="1" ht="18" customHeight="1" x14ac:dyDescent="0.25">
      <c r="A190" s="206">
        <v>211</v>
      </c>
      <c r="B190" s="207" t="s">
        <v>100</v>
      </c>
      <c r="C190" s="206" t="s">
        <v>194</v>
      </c>
      <c r="D190" s="208">
        <v>424.51400000000007</v>
      </c>
      <c r="E190" s="209">
        <v>70.085503000000017</v>
      </c>
      <c r="F190" s="208">
        <v>0</v>
      </c>
      <c r="G190" s="208">
        <v>10.149694000000002</v>
      </c>
      <c r="H190" s="210">
        <f t="shared" si="7"/>
        <v>344.27880300000004</v>
      </c>
      <c r="I190" s="210"/>
      <c r="J190" s="208">
        <v>47.186991996355893</v>
      </c>
      <c r="K190" s="211">
        <v>31.835721495657154</v>
      </c>
      <c r="L190" s="208">
        <v>0</v>
      </c>
      <c r="M190" s="208">
        <v>12.437500849999999</v>
      </c>
      <c r="N190" s="211">
        <f t="shared" si="8"/>
        <v>2.9137696506987396</v>
      </c>
      <c r="O190" s="210">
        <f t="shared" si="6"/>
        <v>-99.153659875278834</v>
      </c>
    </row>
    <row r="191" spans="1:15" s="29" customFormat="1" ht="18" customHeight="1" x14ac:dyDescent="0.25">
      <c r="A191" s="206">
        <v>212</v>
      </c>
      <c r="B191" s="207" t="s">
        <v>102</v>
      </c>
      <c r="C191" s="206" t="s">
        <v>193</v>
      </c>
      <c r="D191" s="208">
        <v>1040.3617779999997</v>
      </c>
      <c r="E191" s="209">
        <v>4.4560439999999994</v>
      </c>
      <c r="F191" s="208">
        <v>0</v>
      </c>
      <c r="G191" s="208">
        <v>0</v>
      </c>
      <c r="H191" s="210">
        <f t="shared" si="7"/>
        <v>1035.9057339999997</v>
      </c>
      <c r="I191" s="210"/>
      <c r="J191" s="208">
        <v>0</v>
      </c>
      <c r="K191" s="211">
        <v>0</v>
      </c>
      <c r="L191" s="208">
        <v>0</v>
      </c>
      <c r="M191" s="208">
        <v>0</v>
      </c>
      <c r="N191" s="211">
        <f t="shared" si="8"/>
        <v>0</v>
      </c>
      <c r="O191" s="210" t="str">
        <f t="shared" si="6"/>
        <v>N.A.</v>
      </c>
    </row>
    <row r="192" spans="1:15" s="29" customFormat="1" ht="18" customHeight="1" x14ac:dyDescent="0.25">
      <c r="A192" s="206">
        <v>213</v>
      </c>
      <c r="B192" s="207" t="s">
        <v>102</v>
      </c>
      <c r="C192" s="206" t="s">
        <v>192</v>
      </c>
      <c r="D192" s="208">
        <v>355.71850099999989</v>
      </c>
      <c r="E192" s="209">
        <v>103.22442899999997</v>
      </c>
      <c r="F192" s="208">
        <v>0</v>
      </c>
      <c r="G192" s="208">
        <v>25.763170000000002</v>
      </c>
      <c r="H192" s="210">
        <f t="shared" si="7"/>
        <v>226.7309019999999</v>
      </c>
      <c r="I192" s="210"/>
      <c r="J192" s="208">
        <v>122.77753085984722</v>
      </c>
      <c r="K192" s="211">
        <v>83.519426684830108</v>
      </c>
      <c r="L192" s="208">
        <v>0</v>
      </c>
      <c r="M192" s="208">
        <v>29.838023299999993</v>
      </c>
      <c r="N192" s="211">
        <f t="shared" si="8"/>
        <v>9.420080875017117</v>
      </c>
      <c r="O192" s="210">
        <f t="shared" si="6"/>
        <v>-95.845259383735396</v>
      </c>
    </row>
    <row r="193" spans="1:15" s="29" customFormat="1" ht="18" customHeight="1" x14ac:dyDescent="0.25">
      <c r="A193" s="206">
        <v>214</v>
      </c>
      <c r="B193" s="207" t="s">
        <v>102</v>
      </c>
      <c r="C193" s="206" t="s">
        <v>191</v>
      </c>
      <c r="D193" s="208">
        <v>1168.980992</v>
      </c>
      <c r="E193" s="209">
        <v>116.472903</v>
      </c>
      <c r="F193" s="208">
        <v>0</v>
      </c>
      <c r="G193" s="208">
        <v>12.648499999999999</v>
      </c>
      <c r="H193" s="210">
        <f t="shared" si="7"/>
        <v>1039.8595889999999</v>
      </c>
      <c r="I193" s="210"/>
      <c r="J193" s="208">
        <v>65.773226048482996</v>
      </c>
      <c r="K193" s="211">
        <v>35.757546321079914</v>
      </c>
      <c r="L193" s="208">
        <v>0</v>
      </c>
      <c r="M193" s="208">
        <v>13.999731349999998</v>
      </c>
      <c r="N193" s="211">
        <f t="shared" si="8"/>
        <v>16.015948377403085</v>
      </c>
      <c r="O193" s="210">
        <f t="shared" si="6"/>
        <v>-98.459797020018343</v>
      </c>
    </row>
    <row r="194" spans="1:15" s="29" customFormat="1" ht="18" customHeight="1" x14ac:dyDescent="0.25">
      <c r="A194" s="206">
        <v>215</v>
      </c>
      <c r="B194" s="207" t="s">
        <v>100</v>
      </c>
      <c r="C194" s="206" t="s">
        <v>190</v>
      </c>
      <c r="D194" s="208">
        <v>264.52287800000005</v>
      </c>
      <c r="E194" s="209">
        <v>42.081989999999998</v>
      </c>
      <c r="F194" s="208">
        <v>0</v>
      </c>
      <c r="G194" s="208">
        <v>14.162875999999999</v>
      </c>
      <c r="H194" s="210">
        <f t="shared" si="7"/>
        <v>208.27801200000005</v>
      </c>
      <c r="I194" s="210"/>
      <c r="J194" s="208">
        <v>65.503221955425971</v>
      </c>
      <c r="K194" s="211">
        <v>47.114582054642455</v>
      </c>
      <c r="L194" s="208">
        <v>0</v>
      </c>
      <c r="M194" s="208">
        <v>16.633981789999996</v>
      </c>
      <c r="N194" s="211">
        <f t="shared" si="8"/>
        <v>1.7546581107835202</v>
      </c>
      <c r="O194" s="210">
        <f t="shared" si="6"/>
        <v>-99.15754039807932</v>
      </c>
    </row>
    <row r="195" spans="1:15" s="29" customFormat="1" ht="18" customHeight="1" x14ac:dyDescent="0.25">
      <c r="A195" s="206">
        <v>216</v>
      </c>
      <c r="B195" s="207" t="s">
        <v>122</v>
      </c>
      <c r="C195" s="206" t="s">
        <v>189</v>
      </c>
      <c r="D195" s="208">
        <v>1504.8501829999998</v>
      </c>
      <c r="E195" s="209">
        <v>272.79391000000004</v>
      </c>
      <c r="F195" s="208">
        <v>0</v>
      </c>
      <c r="G195" s="208">
        <v>55.063000000000002</v>
      </c>
      <c r="H195" s="210">
        <f t="shared" si="7"/>
        <v>1176.9932729999996</v>
      </c>
      <c r="I195" s="210"/>
      <c r="J195" s="208">
        <v>1265.4913613099998</v>
      </c>
      <c r="K195" s="211">
        <v>264.34321052000001</v>
      </c>
      <c r="L195" s="208">
        <v>0</v>
      </c>
      <c r="M195" s="208">
        <v>83.664449720000022</v>
      </c>
      <c r="N195" s="211">
        <f t="shared" si="8"/>
        <v>917.48370106999982</v>
      </c>
      <c r="O195" s="210">
        <f t="shared" si="6"/>
        <v>-22.048517853338645</v>
      </c>
    </row>
    <row r="196" spans="1:15" s="29" customFormat="1" ht="18" customHeight="1" x14ac:dyDescent="0.25">
      <c r="A196" s="206">
        <v>217</v>
      </c>
      <c r="B196" s="207" t="s">
        <v>122</v>
      </c>
      <c r="C196" s="206" t="s">
        <v>188</v>
      </c>
      <c r="D196" s="208">
        <v>6397.1577169999991</v>
      </c>
      <c r="E196" s="209">
        <v>157.90645699999999</v>
      </c>
      <c r="F196" s="208">
        <v>0</v>
      </c>
      <c r="G196" s="208">
        <v>55.206808000000009</v>
      </c>
      <c r="H196" s="210">
        <f t="shared" si="7"/>
        <v>6184.0444519999992</v>
      </c>
      <c r="I196" s="210"/>
      <c r="J196" s="208">
        <v>7113.9481600600011</v>
      </c>
      <c r="K196" s="211">
        <v>119.2794815</v>
      </c>
      <c r="L196" s="208">
        <v>0</v>
      </c>
      <c r="M196" s="208">
        <v>51.208993079999999</v>
      </c>
      <c r="N196" s="211">
        <f t="shared" si="8"/>
        <v>6943.4596854800011</v>
      </c>
      <c r="O196" s="210">
        <f t="shared" si="6"/>
        <v>12.280235683532277</v>
      </c>
    </row>
    <row r="197" spans="1:15" s="29" customFormat="1" ht="18" customHeight="1" x14ac:dyDescent="0.25">
      <c r="A197" s="206">
        <v>218</v>
      </c>
      <c r="B197" s="207" t="s">
        <v>108</v>
      </c>
      <c r="C197" s="206" t="s">
        <v>187</v>
      </c>
      <c r="D197" s="208">
        <v>198.92624000000004</v>
      </c>
      <c r="E197" s="209">
        <v>9.4323990000000002</v>
      </c>
      <c r="F197" s="208">
        <v>0</v>
      </c>
      <c r="G197" s="208">
        <v>0.514899</v>
      </c>
      <c r="H197" s="210">
        <f t="shared" si="7"/>
        <v>188.97894200000002</v>
      </c>
      <c r="I197" s="210"/>
      <c r="J197" s="208">
        <v>110.73124651696598</v>
      </c>
      <c r="K197" s="211">
        <v>108.10964666486861</v>
      </c>
      <c r="L197" s="208">
        <v>0</v>
      </c>
      <c r="M197" s="208">
        <v>0.45039894000000003</v>
      </c>
      <c r="N197" s="211">
        <f t="shared" si="8"/>
        <v>2.1712009120973756</v>
      </c>
      <c r="O197" s="210">
        <f t="shared" si="6"/>
        <v>-98.851088439209605</v>
      </c>
    </row>
    <row r="198" spans="1:15" s="29" customFormat="1" ht="18" customHeight="1" x14ac:dyDescent="0.25">
      <c r="A198" s="206">
        <v>219</v>
      </c>
      <c r="B198" s="207" t="s">
        <v>100</v>
      </c>
      <c r="C198" s="206" t="s">
        <v>186</v>
      </c>
      <c r="D198" s="208">
        <v>93.192283000000018</v>
      </c>
      <c r="E198" s="209">
        <v>12.670825000000001</v>
      </c>
      <c r="F198" s="208">
        <v>0</v>
      </c>
      <c r="G198" s="208">
        <v>11.742564</v>
      </c>
      <c r="H198" s="210">
        <f t="shared" si="7"/>
        <v>68.778894000000022</v>
      </c>
      <c r="I198" s="210"/>
      <c r="J198" s="208">
        <v>22.287386650341173</v>
      </c>
      <c r="K198" s="211">
        <v>11.408394642565554</v>
      </c>
      <c r="L198" s="208">
        <v>0</v>
      </c>
      <c r="M198" s="208">
        <v>10.23740772</v>
      </c>
      <c r="N198" s="211">
        <f t="shared" si="8"/>
        <v>0.64158428777561838</v>
      </c>
      <c r="O198" s="210">
        <f t="shared" si="6"/>
        <v>-99.067178533322135</v>
      </c>
    </row>
    <row r="199" spans="1:15" s="29" customFormat="1" ht="18" customHeight="1" x14ac:dyDescent="0.25">
      <c r="A199" s="206">
        <v>222</v>
      </c>
      <c r="B199" s="207" t="s">
        <v>120</v>
      </c>
      <c r="C199" s="206" t="s">
        <v>185</v>
      </c>
      <c r="D199" s="208">
        <v>7502.9740270000029</v>
      </c>
      <c r="E199" s="209">
        <v>4828.0831869999993</v>
      </c>
      <c r="F199" s="208">
        <v>0</v>
      </c>
      <c r="G199" s="208">
        <v>262.41515000000004</v>
      </c>
      <c r="H199" s="210">
        <f t="shared" si="7"/>
        <v>2412.4756900000039</v>
      </c>
      <c r="I199" s="210"/>
      <c r="J199" s="208">
        <v>9839.0915957718789</v>
      </c>
      <c r="K199" s="211">
        <v>4437.6777364216614</v>
      </c>
      <c r="L199" s="208">
        <v>0</v>
      </c>
      <c r="M199" s="208">
        <v>221.61985994999998</v>
      </c>
      <c r="N199" s="211">
        <f t="shared" si="8"/>
        <v>5179.7939994002172</v>
      </c>
      <c r="O199" s="210">
        <f t="shared" si="6"/>
        <v>114.70865057298086</v>
      </c>
    </row>
    <row r="200" spans="1:15" s="29" customFormat="1" ht="18" customHeight="1" x14ac:dyDescent="0.25">
      <c r="A200" s="206">
        <v>223</v>
      </c>
      <c r="B200" s="207" t="s">
        <v>108</v>
      </c>
      <c r="C200" s="206" t="s">
        <v>184</v>
      </c>
      <c r="D200" s="208">
        <v>0</v>
      </c>
      <c r="E200" s="209">
        <v>0</v>
      </c>
      <c r="F200" s="208">
        <v>0</v>
      </c>
      <c r="G200" s="208">
        <v>0</v>
      </c>
      <c r="H200" s="210">
        <f t="shared" si="7"/>
        <v>0</v>
      </c>
      <c r="I200" s="210"/>
      <c r="J200" s="208">
        <v>0</v>
      </c>
      <c r="K200" s="211">
        <v>0</v>
      </c>
      <c r="L200" s="208">
        <v>0</v>
      </c>
      <c r="M200" s="208">
        <v>0</v>
      </c>
      <c r="N200" s="211">
        <f t="shared" si="8"/>
        <v>0</v>
      </c>
      <c r="O200" s="210" t="str">
        <f t="shared" si="6"/>
        <v>N.A.</v>
      </c>
    </row>
    <row r="201" spans="1:15" s="29" customFormat="1" ht="18" customHeight="1" x14ac:dyDescent="0.25">
      <c r="A201" s="206">
        <v>225</v>
      </c>
      <c r="B201" s="207" t="s">
        <v>108</v>
      </c>
      <c r="C201" s="206" t="s">
        <v>183</v>
      </c>
      <c r="D201" s="208">
        <v>0</v>
      </c>
      <c r="E201" s="209">
        <v>0</v>
      </c>
      <c r="F201" s="208">
        <v>0</v>
      </c>
      <c r="G201" s="208">
        <v>0</v>
      </c>
      <c r="H201" s="210">
        <f t="shared" si="7"/>
        <v>0</v>
      </c>
      <c r="I201" s="210"/>
      <c r="J201" s="208">
        <v>1.2956569908747753</v>
      </c>
      <c r="K201" s="211">
        <v>0</v>
      </c>
      <c r="L201" s="208">
        <v>0</v>
      </c>
      <c r="M201" s="208">
        <v>0</v>
      </c>
      <c r="N201" s="211">
        <f t="shared" si="8"/>
        <v>1.2956569908747753</v>
      </c>
      <c r="O201" s="210" t="str">
        <f t="shared" si="6"/>
        <v>N.A.</v>
      </c>
    </row>
    <row r="202" spans="1:15" s="29" customFormat="1" ht="18" customHeight="1" x14ac:dyDescent="0.25">
      <c r="A202" s="206">
        <v>226</v>
      </c>
      <c r="B202" s="207" t="s">
        <v>140</v>
      </c>
      <c r="C202" s="206" t="s">
        <v>182</v>
      </c>
      <c r="D202" s="208">
        <v>475.96641700000004</v>
      </c>
      <c r="E202" s="209">
        <v>141.31250699999998</v>
      </c>
      <c r="F202" s="208">
        <v>0</v>
      </c>
      <c r="G202" s="208">
        <v>10.428923999999999</v>
      </c>
      <c r="H202" s="210">
        <f t="shared" si="7"/>
        <v>324.22498600000006</v>
      </c>
      <c r="I202" s="210"/>
      <c r="J202" s="208">
        <v>266.29548606229946</v>
      </c>
      <c r="K202" s="211">
        <v>180.71677000000003</v>
      </c>
      <c r="L202" s="208">
        <v>0</v>
      </c>
      <c r="M202" s="208">
        <v>15.45296664</v>
      </c>
      <c r="N202" s="211">
        <f t="shared" si="8"/>
        <v>70.125749422299435</v>
      </c>
      <c r="O202" s="210">
        <f t="shared" si="6"/>
        <v>-78.37126919567531</v>
      </c>
    </row>
    <row r="203" spans="1:15" s="29" customFormat="1" ht="18" customHeight="1" x14ac:dyDescent="0.25">
      <c r="A203" s="206">
        <v>227</v>
      </c>
      <c r="B203" s="207" t="s">
        <v>110</v>
      </c>
      <c r="C203" s="206" t="s">
        <v>181</v>
      </c>
      <c r="D203" s="208">
        <v>449.90694000000008</v>
      </c>
      <c r="E203" s="209">
        <v>107.178572</v>
      </c>
      <c r="F203" s="208">
        <v>0</v>
      </c>
      <c r="G203" s="208">
        <v>3.98725</v>
      </c>
      <c r="H203" s="210">
        <f t="shared" si="7"/>
        <v>338.74111800000003</v>
      </c>
      <c r="I203" s="210"/>
      <c r="J203" s="208">
        <v>302.92650696231368</v>
      </c>
      <c r="K203" s="211">
        <v>58.056131979200003</v>
      </c>
      <c r="L203" s="208">
        <v>0</v>
      </c>
      <c r="M203" s="208">
        <v>11.42595502</v>
      </c>
      <c r="N203" s="211">
        <f t="shared" si="8"/>
        <v>233.44441996311366</v>
      </c>
      <c r="O203" s="210">
        <f t="shared" si="6"/>
        <v>-31.084711138281818</v>
      </c>
    </row>
    <row r="204" spans="1:15" s="29" customFormat="1" ht="18" customHeight="1" x14ac:dyDescent="0.25">
      <c r="A204" s="206">
        <v>228</v>
      </c>
      <c r="B204" s="207" t="s">
        <v>108</v>
      </c>
      <c r="C204" s="206" t="s">
        <v>180</v>
      </c>
      <c r="D204" s="208">
        <v>95.432215000000028</v>
      </c>
      <c r="E204" s="209">
        <v>17.169981</v>
      </c>
      <c r="F204" s="208">
        <v>0</v>
      </c>
      <c r="G204" s="208">
        <v>0.41289100000000001</v>
      </c>
      <c r="H204" s="210">
        <f t="shared" si="7"/>
        <v>77.849343000000033</v>
      </c>
      <c r="I204" s="210"/>
      <c r="J204" s="208">
        <v>6.9329757815272757</v>
      </c>
      <c r="K204" s="211">
        <v>3.6943738604487049</v>
      </c>
      <c r="L204" s="208">
        <v>0</v>
      </c>
      <c r="M204" s="208">
        <v>2.2453304999999997</v>
      </c>
      <c r="N204" s="211">
        <f t="shared" si="8"/>
        <v>0.99327142107857114</v>
      </c>
      <c r="O204" s="210">
        <f t="shared" si="6"/>
        <v>-98.724110721039011</v>
      </c>
    </row>
    <row r="205" spans="1:15" s="29" customFormat="1" ht="18" customHeight="1" x14ac:dyDescent="0.25">
      <c r="A205" s="206">
        <v>229</v>
      </c>
      <c r="B205" s="207" t="s">
        <v>179</v>
      </c>
      <c r="C205" s="206" t="s">
        <v>178</v>
      </c>
      <c r="D205" s="208">
        <v>539.22146299999997</v>
      </c>
      <c r="E205" s="209">
        <v>93.056715999999994</v>
      </c>
      <c r="F205" s="208">
        <v>0</v>
      </c>
      <c r="G205" s="208">
        <v>26.04959599999999</v>
      </c>
      <c r="H205" s="210">
        <f t="shared" si="7"/>
        <v>420.11515099999997</v>
      </c>
      <c r="I205" s="210"/>
      <c r="J205" s="208">
        <v>316.83964198656906</v>
      </c>
      <c r="K205" s="211">
        <v>45.018275539999998</v>
      </c>
      <c r="L205" s="208">
        <v>0</v>
      </c>
      <c r="M205" s="208">
        <v>29.55292794</v>
      </c>
      <c r="N205" s="211">
        <f t="shared" si="8"/>
        <v>242.26843850656908</v>
      </c>
      <c r="O205" s="210">
        <f t="shared" si="6"/>
        <v>-42.332848998685812</v>
      </c>
    </row>
    <row r="206" spans="1:15" s="29" customFormat="1" ht="18" customHeight="1" x14ac:dyDescent="0.25">
      <c r="A206" s="206">
        <v>231</v>
      </c>
      <c r="B206" s="207" t="s">
        <v>100</v>
      </c>
      <c r="C206" s="206" t="s">
        <v>177</v>
      </c>
      <c r="D206" s="208">
        <v>85.669500000000028</v>
      </c>
      <c r="E206" s="209">
        <v>18.395163000000004</v>
      </c>
      <c r="F206" s="208">
        <v>0</v>
      </c>
      <c r="G206" s="208">
        <v>0.67377399999999998</v>
      </c>
      <c r="H206" s="210">
        <f t="shared" si="7"/>
        <v>66.600563000000037</v>
      </c>
      <c r="I206" s="210"/>
      <c r="J206" s="208">
        <v>22.448010121691944</v>
      </c>
      <c r="K206" s="211">
        <v>21.394619270482309</v>
      </c>
      <c r="L206" s="208">
        <v>0</v>
      </c>
      <c r="M206" s="208">
        <v>0.61323379</v>
      </c>
      <c r="N206" s="211">
        <f t="shared" si="8"/>
        <v>0.4401570612096346</v>
      </c>
      <c r="O206" s="210">
        <f t="shared" si="6"/>
        <v>-99.339109098507734</v>
      </c>
    </row>
    <row r="207" spans="1:15" s="29" customFormat="1" ht="18" customHeight="1" x14ac:dyDescent="0.25">
      <c r="A207" s="206">
        <v>233</v>
      </c>
      <c r="B207" s="207" t="s">
        <v>100</v>
      </c>
      <c r="C207" s="206" t="s">
        <v>176</v>
      </c>
      <c r="D207" s="208">
        <v>37.681399000000006</v>
      </c>
      <c r="E207" s="209">
        <v>11.030393999999998</v>
      </c>
      <c r="F207" s="208">
        <v>0</v>
      </c>
      <c r="G207" s="208">
        <v>0.88076199999999993</v>
      </c>
      <c r="H207" s="210">
        <f t="shared" si="7"/>
        <v>25.770243000000008</v>
      </c>
      <c r="I207" s="210"/>
      <c r="J207" s="208">
        <v>9.804192358337497</v>
      </c>
      <c r="K207" s="211">
        <v>8.7926049824877328</v>
      </c>
      <c r="L207" s="208">
        <v>0</v>
      </c>
      <c r="M207" s="208">
        <v>0.81934831000000019</v>
      </c>
      <c r="N207" s="211">
        <f t="shared" si="8"/>
        <v>0.19223906584976402</v>
      </c>
      <c r="O207" s="210">
        <f t="shared" si="6"/>
        <v>-99.254026957177828</v>
      </c>
    </row>
    <row r="208" spans="1:15" s="29" customFormat="1" ht="18" customHeight="1" x14ac:dyDescent="0.25">
      <c r="A208" s="206">
        <v>234</v>
      </c>
      <c r="B208" s="207" t="s">
        <v>100</v>
      </c>
      <c r="C208" s="206" t="s">
        <v>175</v>
      </c>
      <c r="D208" s="208">
        <v>100.08235300000003</v>
      </c>
      <c r="E208" s="209">
        <v>34.372185999999999</v>
      </c>
      <c r="F208" s="208">
        <v>0</v>
      </c>
      <c r="G208" s="208">
        <v>35.062688000000001</v>
      </c>
      <c r="H208" s="210">
        <f t="shared" si="7"/>
        <v>30.647479000000025</v>
      </c>
      <c r="I208" s="210"/>
      <c r="J208" s="208">
        <v>120.62126901892793</v>
      </c>
      <c r="K208" s="211">
        <v>57.910276278357344</v>
      </c>
      <c r="L208" s="208">
        <v>0</v>
      </c>
      <c r="M208" s="208">
        <v>33.680211920000005</v>
      </c>
      <c r="N208" s="211">
        <f t="shared" si="8"/>
        <v>29.030780820570584</v>
      </c>
      <c r="O208" s="210">
        <f t="shared" si="6"/>
        <v>-5.2751424658107773</v>
      </c>
    </row>
    <row r="209" spans="1:15" s="29" customFormat="1" ht="18" customHeight="1" x14ac:dyDescent="0.25">
      <c r="A209" s="206">
        <v>235</v>
      </c>
      <c r="B209" s="207" t="s">
        <v>140</v>
      </c>
      <c r="C209" s="206" t="s">
        <v>174</v>
      </c>
      <c r="D209" s="208">
        <v>701.46643800000004</v>
      </c>
      <c r="E209" s="209">
        <v>581.30158799999992</v>
      </c>
      <c r="F209" s="208">
        <v>0</v>
      </c>
      <c r="G209" s="208">
        <v>51.258548999999988</v>
      </c>
      <c r="H209" s="210">
        <f t="shared" si="7"/>
        <v>68.906301000000127</v>
      </c>
      <c r="I209" s="210"/>
      <c r="J209" s="208">
        <v>587.05960294093939</v>
      </c>
      <c r="K209" s="211">
        <v>772.92507410999997</v>
      </c>
      <c r="L209" s="208">
        <v>0</v>
      </c>
      <c r="M209" s="208">
        <v>48.730055370000009</v>
      </c>
      <c r="N209" s="211">
        <f t="shared" si="8"/>
        <v>-234.59552653906059</v>
      </c>
      <c r="O209" s="210">
        <f t="shared" ref="O209:O272" si="9">IF(OR(H209=0,N209=0),"N.A.",IF((((N209-H209)/H209))*100&gt;=500,"500&lt;",IF((((N209-H209)/H209))*100&lt;=-500,"&lt;-500",(((N209-H209)/H209))*100)))</f>
        <v>-440.45584095286176</v>
      </c>
    </row>
    <row r="210" spans="1:15" s="29" customFormat="1" ht="18" customHeight="1" x14ac:dyDescent="0.25">
      <c r="A210" s="206">
        <v>236</v>
      </c>
      <c r="B210" s="207" t="s">
        <v>140</v>
      </c>
      <c r="C210" s="206" t="s">
        <v>173</v>
      </c>
      <c r="D210" s="208">
        <v>624.24133900000004</v>
      </c>
      <c r="E210" s="209">
        <v>591.71158999999989</v>
      </c>
      <c r="F210" s="208">
        <v>0</v>
      </c>
      <c r="G210" s="208">
        <v>2.0055149999999999</v>
      </c>
      <c r="H210" s="210">
        <f t="shared" ref="H210:H273" si="10">D210-E210-G210</f>
        <v>30.524234000000153</v>
      </c>
      <c r="I210" s="210"/>
      <c r="J210" s="208">
        <v>578.28488844593971</v>
      </c>
      <c r="K210" s="211">
        <v>746.85105127999998</v>
      </c>
      <c r="L210" s="208">
        <v>0</v>
      </c>
      <c r="M210" s="208">
        <v>9.6187531899999996</v>
      </c>
      <c r="N210" s="211">
        <f t="shared" ref="N210:N273" si="11">J210-K210-M210</f>
        <v>-178.18491602406027</v>
      </c>
      <c r="O210" s="210" t="str">
        <f t="shared" si="9"/>
        <v>&lt;-500</v>
      </c>
    </row>
    <row r="211" spans="1:15" s="29" customFormat="1" ht="18" customHeight="1" x14ac:dyDescent="0.25">
      <c r="A211" s="206">
        <v>237</v>
      </c>
      <c r="B211" s="207" t="s">
        <v>108</v>
      </c>
      <c r="C211" s="206" t="s">
        <v>172</v>
      </c>
      <c r="D211" s="208">
        <v>95.07998400000001</v>
      </c>
      <c r="E211" s="209">
        <v>19.307516</v>
      </c>
      <c r="F211" s="208">
        <v>0</v>
      </c>
      <c r="G211" s="208">
        <v>4.4920010000000001</v>
      </c>
      <c r="H211" s="210">
        <f t="shared" si="10"/>
        <v>71.280467000000002</v>
      </c>
      <c r="I211" s="210"/>
      <c r="J211" s="208">
        <v>27.910037496904724</v>
      </c>
      <c r="K211" s="211">
        <v>19.120098350432855</v>
      </c>
      <c r="L211" s="208">
        <v>0</v>
      </c>
      <c r="M211" s="208">
        <v>5.7689987700000005</v>
      </c>
      <c r="N211" s="211">
        <f t="shared" si="11"/>
        <v>3.0209403764718692</v>
      </c>
      <c r="O211" s="210">
        <f t="shared" si="9"/>
        <v>-95.761895925188213</v>
      </c>
    </row>
    <row r="212" spans="1:15" s="29" customFormat="1" ht="18" customHeight="1" x14ac:dyDescent="0.25">
      <c r="A212" s="206">
        <v>242</v>
      </c>
      <c r="B212" s="207" t="s">
        <v>102</v>
      </c>
      <c r="C212" s="206" t="s">
        <v>171</v>
      </c>
      <c r="D212" s="208">
        <v>111.20255800000001</v>
      </c>
      <c r="E212" s="209">
        <v>33.469837999999996</v>
      </c>
      <c r="F212" s="208">
        <v>0</v>
      </c>
      <c r="G212" s="208">
        <v>8.9214360000000017</v>
      </c>
      <c r="H212" s="210">
        <f t="shared" si="10"/>
        <v>68.811284000000015</v>
      </c>
      <c r="I212" s="210"/>
      <c r="J212" s="208">
        <v>40.693614247960454</v>
      </c>
      <c r="K212" s="211">
        <v>29.74991607474438</v>
      </c>
      <c r="L212" s="208">
        <v>0</v>
      </c>
      <c r="M212" s="208">
        <v>8.9070264200000011</v>
      </c>
      <c r="N212" s="211">
        <f t="shared" si="11"/>
        <v>2.0366717532160727</v>
      </c>
      <c r="O212" s="210">
        <f t="shared" si="9"/>
        <v>-97.040206729442701</v>
      </c>
    </row>
    <row r="213" spans="1:15" s="29" customFormat="1" ht="18" customHeight="1" x14ac:dyDescent="0.25">
      <c r="A213" s="206">
        <v>243</v>
      </c>
      <c r="B213" s="207" t="s">
        <v>102</v>
      </c>
      <c r="C213" s="206" t="s">
        <v>170</v>
      </c>
      <c r="D213" s="208">
        <v>538.85314000000005</v>
      </c>
      <c r="E213" s="209">
        <v>150.53750700000003</v>
      </c>
      <c r="F213" s="208">
        <v>0</v>
      </c>
      <c r="G213" s="208">
        <v>22.72261</v>
      </c>
      <c r="H213" s="210">
        <f t="shared" si="10"/>
        <v>365.59302300000007</v>
      </c>
      <c r="I213" s="210"/>
      <c r="J213" s="208">
        <v>143.69771500835031</v>
      </c>
      <c r="K213" s="211">
        <v>90.826399325505108</v>
      </c>
      <c r="L213" s="208">
        <v>0</v>
      </c>
      <c r="M213" s="208">
        <v>37.038985700000005</v>
      </c>
      <c r="N213" s="211">
        <f t="shared" si="11"/>
        <v>15.832329982845202</v>
      </c>
      <c r="O213" s="210">
        <f t="shared" si="9"/>
        <v>-95.66941134354056</v>
      </c>
    </row>
    <row r="214" spans="1:15" s="29" customFormat="1" ht="18" customHeight="1" x14ac:dyDescent="0.25">
      <c r="A214" s="206">
        <v>244</v>
      </c>
      <c r="B214" s="207" t="s">
        <v>102</v>
      </c>
      <c r="C214" s="206" t="s">
        <v>169</v>
      </c>
      <c r="D214" s="208">
        <v>259.73161800000008</v>
      </c>
      <c r="E214" s="209">
        <v>89.223032000000018</v>
      </c>
      <c r="F214" s="208">
        <v>0</v>
      </c>
      <c r="G214" s="208">
        <v>18.281264999999998</v>
      </c>
      <c r="H214" s="210">
        <f t="shared" si="10"/>
        <v>152.22732100000007</v>
      </c>
      <c r="I214" s="210"/>
      <c r="J214" s="208">
        <v>86.494767961425978</v>
      </c>
      <c r="K214" s="211">
        <v>54.554901828536316</v>
      </c>
      <c r="L214" s="208">
        <v>0</v>
      </c>
      <c r="M214" s="208">
        <v>19.775718439999999</v>
      </c>
      <c r="N214" s="211">
        <f t="shared" si="11"/>
        <v>12.164147692889664</v>
      </c>
      <c r="O214" s="210">
        <f t="shared" si="9"/>
        <v>-92.009221726440515</v>
      </c>
    </row>
    <row r="215" spans="1:15" s="29" customFormat="1" ht="18" customHeight="1" x14ac:dyDescent="0.25">
      <c r="A215" s="206">
        <v>245</v>
      </c>
      <c r="B215" s="207" t="s">
        <v>102</v>
      </c>
      <c r="C215" s="206" t="s">
        <v>168</v>
      </c>
      <c r="D215" s="208">
        <v>398.72873099999993</v>
      </c>
      <c r="E215" s="209">
        <v>55.986300000000014</v>
      </c>
      <c r="F215" s="208">
        <v>0</v>
      </c>
      <c r="G215" s="208">
        <v>5.703981999999999</v>
      </c>
      <c r="H215" s="210">
        <f t="shared" si="10"/>
        <v>337.0384489999999</v>
      </c>
      <c r="I215" s="210"/>
      <c r="J215" s="208">
        <v>56.406586050166737</v>
      </c>
      <c r="K215" s="211">
        <v>34.544554500079428</v>
      </c>
      <c r="L215" s="208">
        <v>0</v>
      </c>
      <c r="M215" s="208">
        <v>9.0523772699999991</v>
      </c>
      <c r="N215" s="211">
        <f t="shared" si="11"/>
        <v>12.80965428008731</v>
      </c>
      <c r="O215" s="210">
        <f t="shared" si="9"/>
        <v>-96.199349267689243</v>
      </c>
    </row>
    <row r="216" spans="1:15" s="29" customFormat="1" ht="18" customHeight="1" x14ac:dyDescent="0.25">
      <c r="A216" s="206">
        <v>247</v>
      </c>
      <c r="B216" s="207" t="s">
        <v>100</v>
      </c>
      <c r="C216" s="206" t="s">
        <v>167</v>
      </c>
      <c r="D216" s="208">
        <v>107.31749999999998</v>
      </c>
      <c r="E216" s="209">
        <v>17.178201000000001</v>
      </c>
      <c r="F216" s="208">
        <v>0</v>
      </c>
      <c r="G216" s="208">
        <v>3.6527719999999997</v>
      </c>
      <c r="H216" s="210">
        <f t="shared" si="10"/>
        <v>86.486526999999981</v>
      </c>
      <c r="I216" s="210"/>
      <c r="J216" s="208">
        <v>31.229341211576561</v>
      </c>
      <c r="K216" s="211">
        <v>25.260827868796927</v>
      </c>
      <c r="L216" s="208">
        <v>0</v>
      </c>
      <c r="M216" s="208">
        <v>4.3682608399999996</v>
      </c>
      <c r="N216" s="211">
        <f t="shared" si="11"/>
        <v>1.6002525027796342</v>
      </c>
      <c r="O216" s="210">
        <f t="shared" si="9"/>
        <v>-98.149708910406773</v>
      </c>
    </row>
    <row r="217" spans="1:15" s="29" customFormat="1" ht="18" customHeight="1" x14ac:dyDescent="0.25">
      <c r="A217" s="206">
        <v>248</v>
      </c>
      <c r="B217" s="207" t="s">
        <v>100</v>
      </c>
      <c r="C217" s="206" t="s">
        <v>166</v>
      </c>
      <c r="D217" s="208">
        <v>216.09050000000002</v>
      </c>
      <c r="E217" s="209">
        <v>49.397497000000001</v>
      </c>
      <c r="F217" s="208">
        <v>0</v>
      </c>
      <c r="G217" s="208">
        <v>6.8342900000000011</v>
      </c>
      <c r="H217" s="210">
        <f t="shared" si="10"/>
        <v>159.85871300000002</v>
      </c>
      <c r="I217" s="210"/>
      <c r="J217" s="208">
        <v>66.652222548501584</v>
      </c>
      <c r="K217" s="211">
        <v>55.169048549903899</v>
      </c>
      <c r="L217" s="208">
        <v>0</v>
      </c>
      <c r="M217" s="208">
        <v>9.3178027999999991</v>
      </c>
      <c r="N217" s="211">
        <f t="shared" si="11"/>
        <v>2.1653711985976862</v>
      </c>
      <c r="O217" s="210">
        <f t="shared" si="9"/>
        <v>-98.645446871202026</v>
      </c>
    </row>
    <row r="218" spans="1:15" s="29" customFormat="1" ht="18" customHeight="1" x14ac:dyDescent="0.25">
      <c r="A218" s="206">
        <v>249</v>
      </c>
      <c r="B218" s="207" t="s">
        <v>100</v>
      </c>
      <c r="C218" s="206" t="s">
        <v>165</v>
      </c>
      <c r="D218" s="208">
        <v>976.60505599999988</v>
      </c>
      <c r="E218" s="209">
        <v>62.241567999999994</v>
      </c>
      <c r="F218" s="208">
        <v>0</v>
      </c>
      <c r="G218" s="208">
        <v>17.324713999999997</v>
      </c>
      <c r="H218" s="210">
        <f t="shared" si="10"/>
        <v>897.03877399999988</v>
      </c>
      <c r="I218" s="210"/>
      <c r="J218" s="208">
        <v>80.677182591713176</v>
      </c>
      <c r="K218" s="211">
        <v>49.371061345355372</v>
      </c>
      <c r="L218" s="208">
        <v>0</v>
      </c>
      <c r="M218" s="208">
        <v>20.224476209999999</v>
      </c>
      <c r="N218" s="211">
        <f t="shared" si="11"/>
        <v>11.081645036357806</v>
      </c>
      <c r="O218" s="210">
        <f t="shared" si="9"/>
        <v>-98.764641467286481</v>
      </c>
    </row>
    <row r="219" spans="1:15" s="29" customFormat="1" ht="18" customHeight="1" x14ac:dyDescent="0.25">
      <c r="A219" s="206">
        <v>250</v>
      </c>
      <c r="B219" s="207" t="s">
        <v>100</v>
      </c>
      <c r="C219" s="206" t="s">
        <v>164</v>
      </c>
      <c r="D219" s="208">
        <v>269.03051999999997</v>
      </c>
      <c r="E219" s="209">
        <v>25.222831000000003</v>
      </c>
      <c r="F219" s="208">
        <v>0</v>
      </c>
      <c r="G219" s="208">
        <v>3.848875</v>
      </c>
      <c r="H219" s="210">
        <f t="shared" si="10"/>
        <v>239.95881399999996</v>
      </c>
      <c r="I219" s="210"/>
      <c r="J219" s="208">
        <v>49.063235043354631</v>
      </c>
      <c r="K219" s="211">
        <v>44.502404786818261</v>
      </c>
      <c r="L219" s="208">
        <v>0</v>
      </c>
      <c r="M219" s="208">
        <v>3.5988060399999995</v>
      </c>
      <c r="N219" s="211">
        <f t="shared" si="11"/>
        <v>0.9620242165363706</v>
      </c>
      <c r="O219" s="210">
        <f t="shared" si="9"/>
        <v>-99.599087776564701</v>
      </c>
    </row>
    <row r="220" spans="1:15" s="29" customFormat="1" ht="18" customHeight="1" x14ac:dyDescent="0.25">
      <c r="A220" s="206">
        <v>251</v>
      </c>
      <c r="B220" s="207" t="s">
        <v>102</v>
      </c>
      <c r="C220" s="206" t="s">
        <v>163</v>
      </c>
      <c r="D220" s="208">
        <v>139.12966699999998</v>
      </c>
      <c r="E220" s="209">
        <v>43.259263999999995</v>
      </c>
      <c r="F220" s="208">
        <v>0</v>
      </c>
      <c r="G220" s="208">
        <v>9.859803000000003</v>
      </c>
      <c r="H220" s="210">
        <f t="shared" si="10"/>
        <v>86.010599999999982</v>
      </c>
      <c r="I220" s="210"/>
      <c r="J220" s="208">
        <v>34.323165516785799</v>
      </c>
      <c r="K220" s="211">
        <v>22.049011941358621</v>
      </c>
      <c r="L220" s="208">
        <v>0</v>
      </c>
      <c r="M220" s="208">
        <v>11.601150329999999</v>
      </c>
      <c r="N220" s="211">
        <f t="shared" si="11"/>
        <v>0.6730032454271786</v>
      </c>
      <c r="O220" s="210">
        <f t="shared" si="9"/>
        <v>-99.217534530130962</v>
      </c>
    </row>
    <row r="221" spans="1:15" s="29" customFormat="1" ht="18" customHeight="1" x14ac:dyDescent="0.25">
      <c r="A221" s="206">
        <v>252</v>
      </c>
      <c r="B221" s="207" t="s">
        <v>102</v>
      </c>
      <c r="C221" s="206" t="s">
        <v>162</v>
      </c>
      <c r="D221" s="208">
        <v>0</v>
      </c>
      <c r="E221" s="209">
        <v>0</v>
      </c>
      <c r="F221" s="208">
        <v>0</v>
      </c>
      <c r="G221" s="208">
        <v>0</v>
      </c>
      <c r="H221" s="210">
        <f t="shared" si="10"/>
        <v>0</v>
      </c>
      <c r="I221" s="210"/>
      <c r="J221" s="208">
        <v>0</v>
      </c>
      <c r="K221" s="211">
        <v>0</v>
      </c>
      <c r="L221" s="208">
        <v>0</v>
      </c>
      <c r="M221" s="208">
        <v>0</v>
      </c>
      <c r="N221" s="211">
        <f t="shared" si="11"/>
        <v>0</v>
      </c>
      <c r="O221" s="210" t="str">
        <f t="shared" si="9"/>
        <v>N.A.</v>
      </c>
    </row>
    <row r="222" spans="1:15" s="29" customFormat="1" ht="18" customHeight="1" x14ac:dyDescent="0.25">
      <c r="A222" s="206">
        <v>253</v>
      </c>
      <c r="B222" s="207" t="s">
        <v>102</v>
      </c>
      <c r="C222" s="206" t="s">
        <v>161</v>
      </c>
      <c r="D222" s="208">
        <v>229.44873099999992</v>
      </c>
      <c r="E222" s="209">
        <v>70.534329999999997</v>
      </c>
      <c r="F222" s="208">
        <v>0</v>
      </c>
      <c r="G222" s="208">
        <v>14.727486999999998</v>
      </c>
      <c r="H222" s="210">
        <f t="shared" si="10"/>
        <v>144.18691399999994</v>
      </c>
      <c r="I222" s="210"/>
      <c r="J222" s="208">
        <v>93.663024026293954</v>
      </c>
      <c r="K222" s="211">
        <v>64.129456176193784</v>
      </c>
      <c r="L222" s="208">
        <v>0</v>
      </c>
      <c r="M222" s="208">
        <v>18.362193019999999</v>
      </c>
      <c r="N222" s="211">
        <f t="shared" si="11"/>
        <v>11.17137483010017</v>
      </c>
      <c r="O222" s="210">
        <f t="shared" si="9"/>
        <v>-92.252157619449306</v>
      </c>
    </row>
    <row r="223" spans="1:15" s="29" customFormat="1" ht="18" customHeight="1" x14ac:dyDescent="0.25">
      <c r="A223" s="206">
        <v>258</v>
      </c>
      <c r="B223" s="207" t="s">
        <v>122</v>
      </c>
      <c r="C223" s="206" t="s">
        <v>160</v>
      </c>
      <c r="D223" s="208">
        <v>1397.7886259999998</v>
      </c>
      <c r="E223" s="209">
        <v>1.0271000000000001E-2</v>
      </c>
      <c r="F223" s="208">
        <v>0</v>
      </c>
      <c r="G223" s="208">
        <v>1.1644E-2</v>
      </c>
      <c r="H223" s="210">
        <f t="shared" si="10"/>
        <v>1397.7667109999998</v>
      </c>
      <c r="I223" s="210"/>
      <c r="J223" s="208">
        <v>0</v>
      </c>
      <c r="K223" s="211">
        <v>0</v>
      </c>
      <c r="L223" s="208">
        <v>0</v>
      </c>
      <c r="M223" s="208">
        <v>0</v>
      </c>
      <c r="N223" s="211">
        <f t="shared" si="11"/>
        <v>0</v>
      </c>
      <c r="O223" s="210" t="str">
        <f t="shared" si="9"/>
        <v>N.A.</v>
      </c>
    </row>
    <row r="224" spans="1:15" s="29" customFormat="1" ht="18" customHeight="1" x14ac:dyDescent="0.25">
      <c r="A224" s="206">
        <v>259</v>
      </c>
      <c r="B224" s="207" t="s">
        <v>102</v>
      </c>
      <c r="C224" s="206" t="s">
        <v>159</v>
      </c>
      <c r="D224" s="208">
        <v>238.30468999999997</v>
      </c>
      <c r="E224" s="209">
        <v>61.076245</v>
      </c>
      <c r="F224" s="208">
        <v>0</v>
      </c>
      <c r="G224" s="208">
        <v>20.888454999999993</v>
      </c>
      <c r="H224" s="210">
        <f t="shared" si="10"/>
        <v>156.33998999999997</v>
      </c>
      <c r="I224" s="210"/>
      <c r="J224" s="208">
        <v>79.280439261456337</v>
      </c>
      <c r="K224" s="211">
        <v>46.708349280388283</v>
      </c>
      <c r="L224" s="208">
        <v>0</v>
      </c>
      <c r="M224" s="208">
        <v>21.714105389999997</v>
      </c>
      <c r="N224" s="211">
        <f t="shared" si="11"/>
        <v>10.857984591068057</v>
      </c>
      <c r="O224" s="210">
        <f t="shared" si="9"/>
        <v>-93.054889800704174</v>
      </c>
    </row>
    <row r="225" spans="1:15" s="29" customFormat="1" ht="18" customHeight="1" x14ac:dyDescent="0.25">
      <c r="A225" s="206">
        <v>260</v>
      </c>
      <c r="B225" s="207" t="s">
        <v>102</v>
      </c>
      <c r="C225" s="206" t="s">
        <v>158</v>
      </c>
      <c r="D225" s="208">
        <v>68.599929000000017</v>
      </c>
      <c r="E225" s="209">
        <v>21.576311999999994</v>
      </c>
      <c r="F225" s="208">
        <v>0</v>
      </c>
      <c r="G225" s="208">
        <v>9.1803309999999971</v>
      </c>
      <c r="H225" s="210">
        <f t="shared" si="10"/>
        <v>37.843286000000028</v>
      </c>
      <c r="I225" s="210"/>
      <c r="J225" s="208">
        <v>32.930759270026826</v>
      </c>
      <c r="K225" s="211">
        <v>19.513040753943088</v>
      </c>
      <c r="L225" s="208">
        <v>0</v>
      </c>
      <c r="M225" s="208">
        <v>9.1515672500000012</v>
      </c>
      <c r="N225" s="211">
        <f t="shared" si="11"/>
        <v>4.2661512660837371</v>
      </c>
      <c r="O225" s="210">
        <f t="shared" si="9"/>
        <v>-88.72679485052187</v>
      </c>
    </row>
    <row r="226" spans="1:15" s="29" customFormat="1" ht="18" customHeight="1" x14ac:dyDescent="0.25">
      <c r="A226" s="206">
        <v>261</v>
      </c>
      <c r="B226" s="207" t="s">
        <v>157</v>
      </c>
      <c r="C226" s="206" t="s">
        <v>156</v>
      </c>
      <c r="D226" s="208">
        <v>2468.5485000000003</v>
      </c>
      <c r="E226" s="209">
        <v>2303.8513360000002</v>
      </c>
      <c r="F226" s="208">
        <v>0</v>
      </c>
      <c r="G226" s="208">
        <v>128.218357</v>
      </c>
      <c r="H226" s="210">
        <f t="shared" si="10"/>
        <v>36.47880700000016</v>
      </c>
      <c r="I226" s="210"/>
      <c r="J226" s="208">
        <v>4605.0833271199999</v>
      </c>
      <c r="K226" s="211">
        <v>3854.6807461799999</v>
      </c>
      <c r="L226" s="208">
        <v>0</v>
      </c>
      <c r="M226" s="208">
        <v>191.67520242000001</v>
      </c>
      <c r="N226" s="211">
        <f t="shared" si="11"/>
        <v>558.72737852</v>
      </c>
      <c r="O226" s="210" t="str">
        <f t="shared" si="9"/>
        <v>500&lt;</v>
      </c>
    </row>
    <row r="227" spans="1:15" s="29" customFormat="1" ht="18" customHeight="1" x14ac:dyDescent="0.25">
      <c r="A227" s="206">
        <v>262</v>
      </c>
      <c r="B227" s="207" t="s">
        <v>100</v>
      </c>
      <c r="C227" s="206" t="s">
        <v>155</v>
      </c>
      <c r="D227" s="208">
        <v>171.995</v>
      </c>
      <c r="E227" s="209">
        <v>31.769505999999993</v>
      </c>
      <c r="F227" s="208">
        <v>0</v>
      </c>
      <c r="G227" s="208">
        <v>9.0113699999999994</v>
      </c>
      <c r="H227" s="210">
        <f t="shared" si="10"/>
        <v>131.21412400000003</v>
      </c>
      <c r="I227" s="210"/>
      <c r="J227" s="208">
        <v>38.00782258551655</v>
      </c>
      <c r="K227" s="211">
        <v>26.913038752271113</v>
      </c>
      <c r="L227" s="208">
        <v>0</v>
      </c>
      <c r="M227" s="208">
        <v>10.34953241</v>
      </c>
      <c r="N227" s="211">
        <f t="shared" si="11"/>
        <v>0.74525142324543658</v>
      </c>
      <c r="O227" s="210">
        <f t="shared" si="9"/>
        <v>-99.432034143484856</v>
      </c>
    </row>
    <row r="228" spans="1:15" s="29" customFormat="1" ht="18" customHeight="1" x14ac:dyDescent="0.25">
      <c r="A228" s="206">
        <v>264</v>
      </c>
      <c r="B228" s="207" t="s">
        <v>120</v>
      </c>
      <c r="C228" s="206" t="s">
        <v>154</v>
      </c>
      <c r="D228" s="208">
        <v>12932.098598999999</v>
      </c>
      <c r="E228" s="209">
        <v>1024.3045999999999</v>
      </c>
      <c r="F228" s="208">
        <v>0</v>
      </c>
      <c r="G228" s="208">
        <v>463.32000800000003</v>
      </c>
      <c r="H228" s="210">
        <f t="shared" si="10"/>
        <v>11444.473990999999</v>
      </c>
      <c r="I228" s="210"/>
      <c r="J228" s="208">
        <v>10909.930954860001</v>
      </c>
      <c r="K228" s="211">
        <v>5733.9491154099996</v>
      </c>
      <c r="L228" s="208">
        <v>0</v>
      </c>
      <c r="M228" s="208">
        <v>376.09362274</v>
      </c>
      <c r="N228" s="211">
        <f t="shared" si="11"/>
        <v>4799.8882167100019</v>
      </c>
      <c r="O228" s="210">
        <f t="shared" si="9"/>
        <v>-58.059337454175164</v>
      </c>
    </row>
    <row r="229" spans="1:15" s="29" customFormat="1" ht="18" customHeight="1" x14ac:dyDescent="0.25">
      <c r="A229" s="206">
        <v>266</v>
      </c>
      <c r="B229" s="207" t="s">
        <v>100</v>
      </c>
      <c r="C229" s="206" t="s">
        <v>153</v>
      </c>
      <c r="D229" s="208">
        <v>920.55672300000003</v>
      </c>
      <c r="E229" s="209">
        <v>81.458534000000043</v>
      </c>
      <c r="F229" s="208">
        <v>0</v>
      </c>
      <c r="G229" s="208">
        <v>24.059024999999981</v>
      </c>
      <c r="H229" s="210">
        <f t="shared" si="10"/>
        <v>815.03916400000003</v>
      </c>
      <c r="I229" s="210"/>
      <c r="J229" s="208">
        <v>146.8172419004091</v>
      </c>
      <c r="K229" s="211">
        <v>64.867622521966894</v>
      </c>
      <c r="L229" s="208">
        <v>0</v>
      </c>
      <c r="M229" s="208">
        <v>33.624895069999994</v>
      </c>
      <c r="N229" s="211">
        <f t="shared" si="11"/>
        <v>48.324724308442214</v>
      </c>
      <c r="O229" s="210">
        <f t="shared" si="9"/>
        <v>-94.070870892721643</v>
      </c>
    </row>
    <row r="230" spans="1:15" s="29" customFormat="1" ht="18" customHeight="1" x14ac:dyDescent="0.25">
      <c r="A230" s="206">
        <v>267</v>
      </c>
      <c r="B230" s="207" t="s">
        <v>100</v>
      </c>
      <c r="C230" s="206" t="s">
        <v>152</v>
      </c>
      <c r="D230" s="208">
        <v>157.62450000000001</v>
      </c>
      <c r="E230" s="209">
        <v>46.656503999999998</v>
      </c>
      <c r="F230" s="208">
        <v>0</v>
      </c>
      <c r="G230" s="208">
        <v>5.1268249999999993</v>
      </c>
      <c r="H230" s="210">
        <f t="shared" si="10"/>
        <v>105.84117100000002</v>
      </c>
      <c r="I230" s="210"/>
      <c r="J230" s="208">
        <v>29.373270031717812</v>
      </c>
      <c r="K230" s="211">
        <v>13.095379997882631</v>
      </c>
      <c r="L230" s="208">
        <v>0</v>
      </c>
      <c r="M230" s="208">
        <v>9.4440602100000017</v>
      </c>
      <c r="N230" s="211">
        <f t="shared" si="11"/>
        <v>6.8338298238351793</v>
      </c>
      <c r="O230" s="210">
        <f t="shared" si="9"/>
        <v>-93.543316122385704</v>
      </c>
    </row>
    <row r="231" spans="1:15" s="29" customFormat="1" ht="18" customHeight="1" x14ac:dyDescent="0.25">
      <c r="A231" s="206">
        <v>268</v>
      </c>
      <c r="B231" s="207" t="s">
        <v>140</v>
      </c>
      <c r="C231" s="206" t="s">
        <v>151</v>
      </c>
      <c r="D231" s="208">
        <v>159.950266</v>
      </c>
      <c r="E231" s="209">
        <v>95.736784000000043</v>
      </c>
      <c r="F231" s="208">
        <v>0</v>
      </c>
      <c r="G231" s="208">
        <v>22.824986999999958</v>
      </c>
      <c r="H231" s="210">
        <f t="shared" si="10"/>
        <v>41.388494999999999</v>
      </c>
      <c r="I231" s="210"/>
      <c r="J231" s="208">
        <v>0</v>
      </c>
      <c r="K231" s="211">
        <v>131.15722149999999</v>
      </c>
      <c r="L231" s="208">
        <v>0</v>
      </c>
      <c r="M231" s="208">
        <v>0</v>
      </c>
      <c r="N231" s="211">
        <f t="shared" si="11"/>
        <v>-131.15722149999999</v>
      </c>
      <c r="O231" s="210">
        <f t="shared" si="9"/>
        <v>-416.89294694093127</v>
      </c>
    </row>
    <row r="232" spans="1:15" s="29" customFormat="1" ht="18" customHeight="1" x14ac:dyDescent="0.25">
      <c r="A232" s="206">
        <v>269</v>
      </c>
      <c r="B232" s="207" t="s">
        <v>108</v>
      </c>
      <c r="C232" s="206" t="s">
        <v>150</v>
      </c>
      <c r="D232" s="208">
        <v>25.696279000000004</v>
      </c>
      <c r="E232" s="209">
        <v>6.9186889999999988</v>
      </c>
      <c r="F232" s="208">
        <v>0</v>
      </c>
      <c r="G232" s="208">
        <v>0.70327299999999993</v>
      </c>
      <c r="H232" s="210">
        <f t="shared" si="10"/>
        <v>18.074317000000004</v>
      </c>
      <c r="I232" s="210"/>
      <c r="J232" s="208">
        <v>3.648710022476608</v>
      </c>
      <c r="K232" s="211">
        <v>2.434319518702559</v>
      </c>
      <c r="L232" s="208">
        <v>0</v>
      </c>
      <c r="M232" s="208">
        <v>1.14284717</v>
      </c>
      <c r="N232" s="211">
        <f t="shared" si="11"/>
        <v>7.1543333774048978E-2</v>
      </c>
      <c r="O232" s="210">
        <f t="shared" si="9"/>
        <v>-99.604171301332997</v>
      </c>
    </row>
    <row r="233" spans="1:15" s="29" customFormat="1" ht="18" customHeight="1" x14ac:dyDescent="0.25">
      <c r="A233" s="206">
        <v>273</v>
      </c>
      <c r="B233" s="207" t="s">
        <v>102</v>
      </c>
      <c r="C233" s="206" t="s">
        <v>149</v>
      </c>
      <c r="D233" s="208">
        <v>219.05500499999997</v>
      </c>
      <c r="E233" s="209">
        <v>93.601749999999996</v>
      </c>
      <c r="F233" s="208">
        <v>0</v>
      </c>
      <c r="G233" s="208">
        <v>31.833301999999996</v>
      </c>
      <c r="H233" s="210">
        <f t="shared" si="10"/>
        <v>93.619952999999981</v>
      </c>
      <c r="I233" s="210"/>
      <c r="J233" s="208">
        <v>112.05198095022774</v>
      </c>
      <c r="K233" s="211">
        <v>74.509327921216766</v>
      </c>
      <c r="L233" s="208">
        <v>0</v>
      </c>
      <c r="M233" s="208">
        <v>34.394875509999999</v>
      </c>
      <c r="N233" s="211">
        <f t="shared" si="11"/>
        <v>3.1477775190109796</v>
      </c>
      <c r="O233" s="210">
        <f t="shared" si="9"/>
        <v>-96.637706580550216</v>
      </c>
    </row>
    <row r="234" spans="1:15" s="29" customFormat="1" ht="18" customHeight="1" x14ac:dyDescent="0.25">
      <c r="A234" s="206">
        <v>274</v>
      </c>
      <c r="B234" s="207" t="s">
        <v>102</v>
      </c>
      <c r="C234" s="206" t="s">
        <v>148</v>
      </c>
      <c r="D234" s="208">
        <v>1138.8566309999999</v>
      </c>
      <c r="E234" s="209">
        <v>315.6116869999999</v>
      </c>
      <c r="F234" s="208">
        <v>0</v>
      </c>
      <c r="G234" s="208">
        <v>48.890490999999976</v>
      </c>
      <c r="H234" s="210">
        <f t="shared" si="10"/>
        <v>774.35445300000003</v>
      </c>
      <c r="I234" s="210"/>
      <c r="J234" s="208">
        <v>271.80065516871719</v>
      </c>
      <c r="K234" s="211">
        <v>176.38125470800389</v>
      </c>
      <c r="L234" s="208">
        <v>0</v>
      </c>
      <c r="M234" s="208">
        <v>59.22730030999999</v>
      </c>
      <c r="N234" s="211">
        <f t="shared" si="11"/>
        <v>36.192100150713301</v>
      </c>
      <c r="O234" s="210">
        <f t="shared" si="9"/>
        <v>-95.326158452308491</v>
      </c>
    </row>
    <row r="235" spans="1:15" s="29" customFormat="1" ht="18" customHeight="1" x14ac:dyDescent="0.25">
      <c r="A235" s="206">
        <v>275</v>
      </c>
      <c r="B235" s="207" t="s">
        <v>110</v>
      </c>
      <c r="C235" s="206" t="s">
        <v>147</v>
      </c>
      <c r="D235" s="208">
        <v>229.497705</v>
      </c>
      <c r="E235" s="209">
        <v>170.89675400000002</v>
      </c>
      <c r="F235" s="208">
        <v>0</v>
      </c>
      <c r="G235" s="208">
        <v>15.141423</v>
      </c>
      <c r="H235" s="210">
        <f t="shared" si="10"/>
        <v>43.459527999999978</v>
      </c>
      <c r="I235" s="210"/>
      <c r="J235" s="208">
        <v>247.72132627541725</v>
      </c>
      <c r="K235" s="211">
        <v>80.133446839999976</v>
      </c>
      <c r="L235" s="208">
        <v>0</v>
      </c>
      <c r="M235" s="208">
        <v>27.8780176</v>
      </c>
      <c r="N235" s="211">
        <f t="shared" si="11"/>
        <v>139.70986183541729</v>
      </c>
      <c r="O235" s="210">
        <f t="shared" si="9"/>
        <v>221.47119001250397</v>
      </c>
    </row>
    <row r="236" spans="1:15" s="29" customFormat="1" ht="18" customHeight="1" x14ac:dyDescent="0.25">
      <c r="A236" s="206">
        <v>278</v>
      </c>
      <c r="B236" s="207" t="s">
        <v>122</v>
      </c>
      <c r="C236" s="206" t="s">
        <v>146</v>
      </c>
      <c r="D236" s="208">
        <v>410.00000000000006</v>
      </c>
      <c r="E236" s="209">
        <v>219.35000000000042</v>
      </c>
      <c r="F236" s="208">
        <v>0</v>
      </c>
      <c r="G236" s="208">
        <v>186.66221699999988</v>
      </c>
      <c r="H236" s="210">
        <f t="shared" si="10"/>
        <v>3.9877829999997516</v>
      </c>
      <c r="I236" s="210"/>
      <c r="J236" s="208">
        <v>3356.4228144599992</v>
      </c>
      <c r="K236" s="211">
        <v>213.01488645000001</v>
      </c>
      <c r="L236" s="208">
        <v>0</v>
      </c>
      <c r="M236" s="208">
        <v>200.45443498999998</v>
      </c>
      <c r="N236" s="211">
        <f t="shared" si="11"/>
        <v>2942.9534930199989</v>
      </c>
      <c r="O236" s="210" t="str">
        <f t="shared" si="9"/>
        <v>500&lt;</v>
      </c>
    </row>
    <row r="237" spans="1:15" s="29" customFormat="1" ht="18" customHeight="1" x14ac:dyDescent="0.25">
      <c r="A237" s="206">
        <v>280</v>
      </c>
      <c r="B237" s="207" t="s">
        <v>100</v>
      </c>
      <c r="C237" s="206" t="s">
        <v>145</v>
      </c>
      <c r="D237" s="208">
        <v>263.88973500000003</v>
      </c>
      <c r="E237" s="209">
        <v>66.141363999999982</v>
      </c>
      <c r="F237" s="208">
        <v>0</v>
      </c>
      <c r="G237" s="208">
        <v>16.675541000000003</v>
      </c>
      <c r="H237" s="210">
        <f t="shared" si="10"/>
        <v>181.07283000000004</v>
      </c>
      <c r="I237" s="210"/>
      <c r="J237" s="208">
        <v>80.920519993364977</v>
      </c>
      <c r="K237" s="211">
        <v>60.097399940749973</v>
      </c>
      <c r="L237" s="208">
        <v>0</v>
      </c>
      <c r="M237" s="208">
        <v>19.236443189999999</v>
      </c>
      <c r="N237" s="211">
        <f t="shared" si="11"/>
        <v>1.5866768626150041</v>
      </c>
      <c r="O237" s="210">
        <f t="shared" si="9"/>
        <v>-99.123735536350196</v>
      </c>
    </row>
    <row r="238" spans="1:15" s="29" customFormat="1" ht="18" customHeight="1" x14ac:dyDescent="0.25">
      <c r="A238" s="206">
        <v>281</v>
      </c>
      <c r="B238" s="207" t="s">
        <v>108</v>
      </c>
      <c r="C238" s="206" t="s">
        <v>144</v>
      </c>
      <c r="D238" s="208">
        <v>369.41084099999995</v>
      </c>
      <c r="E238" s="209">
        <v>132.21641100000002</v>
      </c>
      <c r="F238" s="208">
        <v>0</v>
      </c>
      <c r="G238" s="208">
        <v>84.185690000000008</v>
      </c>
      <c r="H238" s="210">
        <f t="shared" si="10"/>
        <v>153.00873999999993</v>
      </c>
      <c r="I238" s="210"/>
      <c r="J238" s="208">
        <v>294.62571874949242</v>
      </c>
      <c r="K238" s="211">
        <v>124.01834930738227</v>
      </c>
      <c r="L238" s="208">
        <v>0</v>
      </c>
      <c r="M238" s="208">
        <v>103.05322092</v>
      </c>
      <c r="N238" s="211">
        <f t="shared" si="11"/>
        <v>67.554148522110154</v>
      </c>
      <c r="O238" s="210">
        <f t="shared" si="9"/>
        <v>-55.849483812421319</v>
      </c>
    </row>
    <row r="239" spans="1:15" s="29" customFormat="1" ht="18" customHeight="1" x14ac:dyDescent="0.25">
      <c r="A239" s="206">
        <v>282</v>
      </c>
      <c r="B239" s="207" t="s">
        <v>100</v>
      </c>
      <c r="C239" s="206" t="s">
        <v>143</v>
      </c>
      <c r="D239" s="208">
        <v>674.07495300000016</v>
      </c>
      <c r="E239" s="209">
        <v>16.474170000000001</v>
      </c>
      <c r="F239" s="208">
        <v>0</v>
      </c>
      <c r="G239" s="208">
        <v>13.717350000000001</v>
      </c>
      <c r="H239" s="210">
        <f t="shared" si="10"/>
        <v>643.8834330000002</v>
      </c>
      <c r="I239" s="210"/>
      <c r="J239" s="208">
        <v>51.272401587565454</v>
      </c>
      <c r="K239" s="211">
        <v>29.01302310008198</v>
      </c>
      <c r="L239" s="208">
        <v>0</v>
      </c>
      <c r="M239" s="208">
        <v>14.301342590000001</v>
      </c>
      <c r="N239" s="211">
        <f t="shared" si="11"/>
        <v>7.9580358974834731</v>
      </c>
      <c r="O239" s="210">
        <f t="shared" si="9"/>
        <v>-98.764056428598394</v>
      </c>
    </row>
    <row r="240" spans="1:15" s="29" customFormat="1" ht="18" customHeight="1" x14ac:dyDescent="0.25">
      <c r="A240" s="206">
        <v>283</v>
      </c>
      <c r="B240" s="207" t="s">
        <v>108</v>
      </c>
      <c r="C240" s="206" t="s">
        <v>142</v>
      </c>
      <c r="D240" s="208">
        <v>96.504569999999987</v>
      </c>
      <c r="E240" s="209">
        <v>41.381074999999989</v>
      </c>
      <c r="F240" s="208">
        <v>0</v>
      </c>
      <c r="G240" s="208">
        <v>15.538876999999998</v>
      </c>
      <c r="H240" s="210">
        <f t="shared" si="10"/>
        <v>39.584617999999999</v>
      </c>
      <c r="I240" s="210"/>
      <c r="J240" s="208">
        <v>77.219210872556602</v>
      </c>
      <c r="K240" s="211">
        <v>41.309857640466149</v>
      </c>
      <c r="L240" s="208">
        <v>0</v>
      </c>
      <c r="M240" s="208">
        <v>21.59251944</v>
      </c>
      <c r="N240" s="211">
        <f t="shared" si="11"/>
        <v>14.316833792090453</v>
      </c>
      <c r="O240" s="210">
        <f t="shared" si="9"/>
        <v>-63.832330547965746</v>
      </c>
    </row>
    <row r="241" spans="1:15" s="29" customFormat="1" ht="18" customHeight="1" x14ac:dyDescent="0.25">
      <c r="A241" s="206">
        <v>284</v>
      </c>
      <c r="B241" s="207" t="s">
        <v>110</v>
      </c>
      <c r="C241" s="206" t="s">
        <v>141</v>
      </c>
      <c r="D241" s="208">
        <v>817.91357199999982</v>
      </c>
      <c r="E241" s="209">
        <v>336.89062499999994</v>
      </c>
      <c r="F241" s="208">
        <v>0</v>
      </c>
      <c r="G241" s="208">
        <v>11.117335000000001</v>
      </c>
      <c r="H241" s="210">
        <f t="shared" si="10"/>
        <v>469.90561199999985</v>
      </c>
      <c r="I241" s="210"/>
      <c r="J241" s="208">
        <v>226.98795376058365</v>
      </c>
      <c r="K241" s="211">
        <v>146.6380035304</v>
      </c>
      <c r="L241" s="208">
        <v>0</v>
      </c>
      <c r="M241" s="208">
        <v>15.591165439999997</v>
      </c>
      <c r="N241" s="211">
        <f t="shared" si="11"/>
        <v>64.758784790183654</v>
      </c>
      <c r="O241" s="210">
        <f t="shared" si="9"/>
        <v>-86.218767527683042</v>
      </c>
    </row>
    <row r="242" spans="1:15" s="29" customFormat="1" ht="18" customHeight="1" x14ac:dyDescent="0.25">
      <c r="A242" s="206">
        <v>286</v>
      </c>
      <c r="B242" s="207" t="s">
        <v>140</v>
      </c>
      <c r="C242" s="206" t="s">
        <v>139</v>
      </c>
      <c r="D242" s="208">
        <v>795.65067400000032</v>
      </c>
      <c r="E242" s="209">
        <v>738.21158099999991</v>
      </c>
      <c r="F242" s="208">
        <v>0</v>
      </c>
      <c r="G242" s="208">
        <v>42.149312000000009</v>
      </c>
      <c r="H242" s="210">
        <f t="shared" si="10"/>
        <v>15.289781000000403</v>
      </c>
      <c r="I242" s="210"/>
      <c r="J242" s="208">
        <v>-139.75913815969363</v>
      </c>
      <c r="K242" s="211">
        <v>930.01808661999996</v>
      </c>
      <c r="L242" s="208">
        <v>0</v>
      </c>
      <c r="M242" s="208">
        <v>64.693706040000009</v>
      </c>
      <c r="N242" s="211">
        <f t="shared" si="11"/>
        <v>-1134.4709308196936</v>
      </c>
      <c r="O242" s="210" t="str">
        <f t="shared" si="9"/>
        <v>&lt;-500</v>
      </c>
    </row>
    <row r="243" spans="1:15" s="29" customFormat="1" ht="18" customHeight="1" x14ac:dyDescent="0.25">
      <c r="A243" s="206">
        <v>288</v>
      </c>
      <c r="B243" s="207" t="s">
        <v>100</v>
      </c>
      <c r="C243" s="206" t="s">
        <v>138</v>
      </c>
      <c r="D243" s="208">
        <v>218.43221500000001</v>
      </c>
      <c r="E243" s="209">
        <v>60.863906</v>
      </c>
      <c r="F243" s="208">
        <v>0</v>
      </c>
      <c r="G243" s="208">
        <v>16.735133999999999</v>
      </c>
      <c r="H243" s="210">
        <f t="shared" si="10"/>
        <v>140.83317500000001</v>
      </c>
      <c r="I243" s="210"/>
      <c r="J243" s="208">
        <v>88.362001571777668</v>
      </c>
      <c r="K243" s="211">
        <v>49.964884329378009</v>
      </c>
      <c r="L243" s="208">
        <v>0</v>
      </c>
      <c r="M243" s="208">
        <v>20.72976559</v>
      </c>
      <c r="N243" s="211">
        <f t="shared" si="11"/>
        <v>17.66735165239966</v>
      </c>
      <c r="O243" s="210">
        <f t="shared" si="9"/>
        <v>-87.455120817662703</v>
      </c>
    </row>
    <row r="244" spans="1:15" s="29" customFormat="1" ht="18" customHeight="1" x14ac:dyDescent="0.25">
      <c r="A244" s="206">
        <v>292</v>
      </c>
      <c r="B244" s="207" t="s">
        <v>102</v>
      </c>
      <c r="C244" s="206" t="s">
        <v>137</v>
      </c>
      <c r="D244" s="208">
        <v>385.04301299999997</v>
      </c>
      <c r="E244" s="209">
        <v>66.911466999999988</v>
      </c>
      <c r="F244" s="208">
        <v>0</v>
      </c>
      <c r="G244" s="208">
        <v>35.971267999999995</v>
      </c>
      <c r="H244" s="210">
        <f t="shared" si="10"/>
        <v>282.16027799999995</v>
      </c>
      <c r="I244" s="210"/>
      <c r="J244" s="208">
        <v>158.79945264793017</v>
      </c>
      <c r="K244" s="211">
        <v>82.092563790036507</v>
      </c>
      <c r="L244" s="208">
        <v>0</v>
      </c>
      <c r="M244" s="208">
        <v>41.404161909999999</v>
      </c>
      <c r="N244" s="211">
        <f t="shared" si="11"/>
        <v>35.30272694789366</v>
      </c>
      <c r="O244" s="210">
        <f t="shared" si="9"/>
        <v>-87.488413607285409</v>
      </c>
    </row>
    <row r="245" spans="1:15" s="29" customFormat="1" ht="18" customHeight="1" x14ac:dyDescent="0.25">
      <c r="A245" s="206">
        <v>293</v>
      </c>
      <c r="B245" s="207" t="s">
        <v>100</v>
      </c>
      <c r="C245" s="206" t="s">
        <v>136</v>
      </c>
      <c r="D245" s="208">
        <v>471.93049999999994</v>
      </c>
      <c r="E245" s="209">
        <v>136.75949799999998</v>
      </c>
      <c r="F245" s="208">
        <v>0</v>
      </c>
      <c r="G245" s="208">
        <v>15.008604</v>
      </c>
      <c r="H245" s="210">
        <f t="shared" si="10"/>
        <v>320.16239799999994</v>
      </c>
      <c r="I245" s="210"/>
      <c r="J245" s="208">
        <v>114.63684658234058</v>
      </c>
      <c r="K245" s="211">
        <v>82.302181911136586</v>
      </c>
      <c r="L245" s="208">
        <v>0</v>
      </c>
      <c r="M245" s="208">
        <v>27.470063129999996</v>
      </c>
      <c r="N245" s="211">
        <f t="shared" si="11"/>
        <v>4.8646015412039993</v>
      </c>
      <c r="O245" s="210">
        <f t="shared" si="9"/>
        <v>-98.480583112947556</v>
      </c>
    </row>
    <row r="246" spans="1:15" s="29" customFormat="1" ht="18" customHeight="1" x14ac:dyDescent="0.25">
      <c r="A246" s="206">
        <v>294</v>
      </c>
      <c r="B246" s="207" t="s">
        <v>100</v>
      </c>
      <c r="C246" s="206" t="s">
        <v>135</v>
      </c>
      <c r="D246" s="208">
        <v>246.6765</v>
      </c>
      <c r="E246" s="209">
        <v>111.91249300000001</v>
      </c>
      <c r="F246" s="208">
        <v>0</v>
      </c>
      <c r="G246" s="208">
        <v>11.213356999999997</v>
      </c>
      <c r="H246" s="210">
        <f t="shared" si="10"/>
        <v>123.55064999999999</v>
      </c>
      <c r="I246" s="210"/>
      <c r="J246" s="208">
        <v>71.272169343087626</v>
      </c>
      <c r="K246" s="211">
        <v>46.937019176676912</v>
      </c>
      <c r="L246" s="208">
        <v>0</v>
      </c>
      <c r="M246" s="208">
        <v>18.837919250000006</v>
      </c>
      <c r="N246" s="211">
        <f t="shared" si="11"/>
        <v>5.4972309164107074</v>
      </c>
      <c r="O246" s="210">
        <f t="shared" si="9"/>
        <v>-95.550625661288962</v>
      </c>
    </row>
    <row r="247" spans="1:15" s="29" customFormat="1" ht="18" customHeight="1" x14ac:dyDescent="0.25">
      <c r="A247" s="206">
        <v>295</v>
      </c>
      <c r="B247" s="207" t="s">
        <v>100</v>
      </c>
      <c r="C247" s="206" t="s">
        <v>134</v>
      </c>
      <c r="D247" s="208">
        <v>127.01800000000001</v>
      </c>
      <c r="E247" s="209">
        <v>33.907492000000005</v>
      </c>
      <c r="F247" s="208">
        <v>0</v>
      </c>
      <c r="G247" s="208">
        <v>5.6593120000000008</v>
      </c>
      <c r="H247" s="210">
        <f t="shared" si="10"/>
        <v>87.45119600000001</v>
      </c>
      <c r="I247" s="210"/>
      <c r="J247" s="208">
        <v>20.256646962074996</v>
      </c>
      <c r="K247" s="211">
        <v>11.673784355955888</v>
      </c>
      <c r="L247" s="208">
        <v>0</v>
      </c>
      <c r="M247" s="208">
        <v>8.1856734499999995</v>
      </c>
      <c r="N247" s="211">
        <f t="shared" si="11"/>
        <v>0.39718915611910788</v>
      </c>
      <c r="O247" s="210">
        <f t="shared" si="9"/>
        <v>-99.545816210313347</v>
      </c>
    </row>
    <row r="248" spans="1:15" s="29" customFormat="1" ht="18" customHeight="1" x14ac:dyDescent="0.25">
      <c r="A248" s="206">
        <v>296</v>
      </c>
      <c r="B248" s="207" t="s">
        <v>120</v>
      </c>
      <c r="C248" s="206" t="s">
        <v>133</v>
      </c>
      <c r="D248" s="208">
        <v>7551.0722339999984</v>
      </c>
      <c r="E248" s="209">
        <v>5774.498035999999</v>
      </c>
      <c r="F248" s="208">
        <v>0</v>
      </c>
      <c r="G248" s="208">
        <v>513.84551800000008</v>
      </c>
      <c r="H248" s="210">
        <f t="shared" si="10"/>
        <v>1262.7286799999993</v>
      </c>
      <c r="I248" s="210"/>
      <c r="J248" s="208">
        <v>5197.3145354400012</v>
      </c>
      <c r="K248" s="211">
        <v>4695.1573824799998</v>
      </c>
      <c r="L248" s="208">
        <v>0</v>
      </c>
      <c r="M248" s="208">
        <v>552.81108275000008</v>
      </c>
      <c r="N248" s="211">
        <f t="shared" si="11"/>
        <v>-50.653929789998642</v>
      </c>
      <c r="O248" s="210">
        <f t="shared" si="9"/>
        <v>-104.01146585108043</v>
      </c>
    </row>
    <row r="249" spans="1:15" s="29" customFormat="1" ht="18" customHeight="1" x14ac:dyDescent="0.25">
      <c r="A249" s="206">
        <v>297</v>
      </c>
      <c r="B249" s="207" t="s">
        <v>108</v>
      </c>
      <c r="C249" s="206" t="s">
        <v>132</v>
      </c>
      <c r="D249" s="208">
        <v>564.38816499999996</v>
      </c>
      <c r="E249" s="209">
        <v>114.056568</v>
      </c>
      <c r="F249" s="208">
        <v>0</v>
      </c>
      <c r="G249" s="208">
        <v>87.72138600000001</v>
      </c>
      <c r="H249" s="210">
        <f t="shared" si="10"/>
        <v>362.61021099999999</v>
      </c>
      <c r="I249" s="210"/>
      <c r="J249" s="208">
        <v>258.80858116303131</v>
      </c>
      <c r="K249" s="211">
        <v>101.32769074036769</v>
      </c>
      <c r="L249" s="208">
        <v>0</v>
      </c>
      <c r="M249" s="208">
        <v>87.71210391000001</v>
      </c>
      <c r="N249" s="211">
        <f t="shared" si="11"/>
        <v>69.768786512663596</v>
      </c>
      <c r="O249" s="210">
        <f t="shared" si="9"/>
        <v>-80.759287963718265</v>
      </c>
    </row>
    <row r="250" spans="1:15" s="29" customFormat="1" ht="18" customHeight="1" x14ac:dyDescent="0.25">
      <c r="A250" s="206">
        <v>298</v>
      </c>
      <c r="B250" s="207" t="s">
        <v>120</v>
      </c>
      <c r="C250" s="206" t="s">
        <v>131</v>
      </c>
      <c r="D250" s="208">
        <v>10174.281631000003</v>
      </c>
      <c r="E250" s="209">
        <v>5481.2535929999995</v>
      </c>
      <c r="F250" s="208">
        <v>0</v>
      </c>
      <c r="G250" s="208">
        <v>511.01547200000005</v>
      </c>
      <c r="H250" s="210">
        <f t="shared" si="10"/>
        <v>4182.012566000004</v>
      </c>
      <c r="I250" s="210"/>
      <c r="J250" s="208">
        <v>8199.3497763399992</v>
      </c>
      <c r="K250" s="211">
        <v>5336.2511009999998</v>
      </c>
      <c r="L250" s="208">
        <v>0</v>
      </c>
      <c r="M250" s="208">
        <v>168.09116519999998</v>
      </c>
      <c r="N250" s="211">
        <f t="shared" si="11"/>
        <v>2695.0075101399993</v>
      </c>
      <c r="O250" s="210">
        <f t="shared" si="9"/>
        <v>-35.55716374334785</v>
      </c>
    </row>
    <row r="251" spans="1:15" s="29" customFormat="1" ht="18" customHeight="1" x14ac:dyDescent="0.25">
      <c r="A251" s="206">
        <v>300</v>
      </c>
      <c r="B251" s="207" t="s">
        <v>108</v>
      </c>
      <c r="C251" s="206" t="s">
        <v>130</v>
      </c>
      <c r="D251" s="208">
        <v>110.35607199999998</v>
      </c>
      <c r="E251" s="209">
        <v>64.158050999999986</v>
      </c>
      <c r="F251" s="208">
        <v>0</v>
      </c>
      <c r="G251" s="208">
        <v>18.521544999999996</v>
      </c>
      <c r="H251" s="210">
        <f t="shared" si="10"/>
        <v>27.676476000000001</v>
      </c>
      <c r="I251" s="210"/>
      <c r="J251" s="208">
        <v>114.94124097382966</v>
      </c>
      <c r="K251" s="211">
        <v>62.211710333633562</v>
      </c>
      <c r="L251" s="208">
        <v>0</v>
      </c>
      <c r="M251" s="208">
        <v>26.502482980000003</v>
      </c>
      <c r="N251" s="211">
        <f t="shared" si="11"/>
        <v>26.227047660196099</v>
      </c>
      <c r="O251" s="210">
        <f t="shared" si="9"/>
        <v>-5.237040798849903</v>
      </c>
    </row>
    <row r="252" spans="1:15" s="29" customFormat="1" ht="18" customHeight="1" x14ac:dyDescent="0.25">
      <c r="A252" s="206">
        <v>305</v>
      </c>
      <c r="B252" s="207" t="s">
        <v>102</v>
      </c>
      <c r="C252" s="206" t="s">
        <v>129</v>
      </c>
      <c r="D252" s="208">
        <v>68.982500000000002</v>
      </c>
      <c r="E252" s="209">
        <v>15.334185</v>
      </c>
      <c r="F252" s="208">
        <v>0</v>
      </c>
      <c r="G252" s="208">
        <v>1.855394</v>
      </c>
      <c r="H252" s="210">
        <f t="shared" si="10"/>
        <v>51.792921000000007</v>
      </c>
      <c r="I252" s="210"/>
      <c r="J252" s="208">
        <v>18.697277182770691</v>
      </c>
      <c r="K252" s="211">
        <v>15.151868664677146</v>
      </c>
      <c r="L252" s="208">
        <v>0</v>
      </c>
      <c r="M252" s="208">
        <v>3.1787952400000004</v>
      </c>
      <c r="N252" s="211">
        <f t="shared" si="11"/>
        <v>0.36661327809354471</v>
      </c>
      <c r="O252" s="210">
        <f t="shared" si="9"/>
        <v>-99.292155624716457</v>
      </c>
    </row>
    <row r="253" spans="1:15" s="29" customFormat="1" ht="18" customHeight="1" x14ac:dyDescent="0.25">
      <c r="A253" s="206">
        <v>306</v>
      </c>
      <c r="B253" s="207" t="s">
        <v>102</v>
      </c>
      <c r="C253" s="206" t="s">
        <v>128</v>
      </c>
      <c r="D253" s="208">
        <v>2450.529</v>
      </c>
      <c r="E253" s="209">
        <v>118.05693799999997</v>
      </c>
      <c r="F253" s="208">
        <v>0</v>
      </c>
      <c r="G253" s="208">
        <v>42.000461999999999</v>
      </c>
      <c r="H253" s="210">
        <f t="shared" si="10"/>
        <v>2290.4715999999999</v>
      </c>
      <c r="I253" s="210"/>
      <c r="J253" s="208">
        <v>196.82708698899799</v>
      </c>
      <c r="K253" s="211">
        <v>145.23952485215489</v>
      </c>
      <c r="L253" s="208">
        <v>0</v>
      </c>
      <c r="M253" s="208">
        <v>47.728207489999988</v>
      </c>
      <c r="N253" s="211">
        <f t="shared" si="11"/>
        <v>3.8593546468431157</v>
      </c>
      <c r="O253" s="210">
        <f t="shared" si="9"/>
        <v>-99.831503929284992</v>
      </c>
    </row>
    <row r="254" spans="1:15" s="29" customFormat="1" ht="18" customHeight="1" x14ac:dyDescent="0.25">
      <c r="A254" s="206">
        <v>307</v>
      </c>
      <c r="B254" s="207" t="s">
        <v>100</v>
      </c>
      <c r="C254" s="206" t="s">
        <v>127</v>
      </c>
      <c r="D254" s="208">
        <v>469.84335400000003</v>
      </c>
      <c r="E254" s="209">
        <v>105.475781</v>
      </c>
      <c r="F254" s="208">
        <v>0</v>
      </c>
      <c r="G254" s="208">
        <v>55.880991000000009</v>
      </c>
      <c r="H254" s="210">
        <f t="shared" si="10"/>
        <v>308.48658200000006</v>
      </c>
      <c r="I254" s="210"/>
      <c r="J254" s="208">
        <v>216.71631396515244</v>
      </c>
      <c r="K254" s="211">
        <v>116.39763823011447</v>
      </c>
      <c r="L254" s="208">
        <v>0</v>
      </c>
      <c r="M254" s="208">
        <v>62.167400309999991</v>
      </c>
      <c r="N254" s="211">
        <f t="shared" si="11"/>
        <v>38.15127542503798</v>
      </c>
      <c r="O254" s="210">
        <f t="shared" si="9"/>
        <v>-87.632760174626341</v>
      </c>
    </row>
    <row r="255" spans="1:15" s="29" customFormat="1" ht="18" customHeight="1" x14ac:dyDescent="0.25">
      <c r="A255" s="206">
        <v>308</v>
      </c>
      <c r="B255" s="207" t="s">
        <v>100</v>
      </c>
      <c r="C255" s="206" t="s">
        <v>126</v>
      </c>
      <c r="D255" s="208">
        <v>504.89450000000005</v>
      </c>
      <c r="E255" s="209">
        <v>146.60749300000003</v>
      </c>
      <c r="F255" s="208">
        <v>0</v>
      </c>
      <c r="G255" s="208">
        <v>19.817801000000003</v>
      </c>
      <c r="H255" s="210">
        <f t="shared" si="10"/>
        <v>338.46920599999999</v>
      </c>
      <c r="I255" s="210"/>
      <c r="J255" s="208">
        <v>178.57367880784699</v>
      </c>
      <c r="K255" s="211">
        <v>133.90990848809071</v>
      </c>
      <c r="L255" s="208">
        <v>0</v>
      </c>
      <c r="M255" s="208">
        <v>26.951941619999999</v>
      </c>
      <c r="N255" s="211">
        <f t="shared" si="11"/>
        <v>17.711828699756282</v>
      </c>
      <c r="O255" s="210">
        <f t="shared" si="9"/>
        <v>-94.767078249429787</v>
      </c>
    </row>
    <row r="256" spans="1:15" s="29" customFormat="1" ht="18" customHeight="1" x14ac:dyDescent="0.25">
      <c r="A256" s="206">
        <v>309</v>
      </c>
      <c r="B256" s="207" t="s">
        <v>100</v>
      </c>
      <c r="C256" s="206" t="s">
        <v>125</v>
      </c>
      <c r="D256" s="208">
        <v>242.14171599999995</v>
      </c>
      <c r="E256" s="209">
        <v>151.891819</v>
      </c>
      <c r="F256" s="208">
        <v>0</v>
      </c>
      <c r="G256" s="208">
        <v>47.855486999999997</v>
      </c>
      <c r="H256" s="210">
        <f t="shared" si="10"/>
        <v>42.394409999999951</v>
      </c>
      <c r="I256" s="210"/>
      <c r="J256" s="208">
        <v>122.77970453191298</v>
      </c>
      <c r="K256" s="211">
        <v>54.744029676375547</v>
      </c>
      <c r="L256" s="208">
        <v>0</v>
      </c>
      <c r="M256" s="208">
        <v>48.818150359999983</v>
      </c>
      <c r="N256" s="211">
        <f t="shared" si="11"/>
        <v>19.217524495537454</v>
      </c>
      <c r="O256" s="210">
        <f t="shared" si="9"/>
        <v>-54.669673441528076</v>
      </c>
    </row>
    <row r="257" spans="1:15" s="29" customFormat="1" ht="18" customHeight="1" x14ac:dyDescent="0.25">
      <c r="A257" s="206">
        <v>310</v>
      </c>
      <c r="B257" s="207" t="s">
        <v>100</v>
      </c>
      <c r="C257" s="206" t="s">
        <v>124</v>
      </c>
      <c r="D257" s="208">
        <v>363.34626400000002</v>
      </c>
      <c r="E257" s="209">
        <v>89.518089000000003</v>
      </c>
      <c r="F257" s="208">
        <v>0</v>
      </c>
      <c r="G257" s="208">
        <v>28.861765999999996</v>
      </c>
      <c r="H257" s="210">
        <f t="shared" si="10"/>
        <v>244.966409</v>
      </c>
      <c r="I257" s="210"/>
      <c r="J257" s="208">
        <v>89.737558708435202</v>
      </c>
      <c r="K257" s="211">
        <v>57.39517053375998</v>
      </c>
      <c r="L257" s="208">
        <v>0</v>
      </c>
      <c r="M257" s="208">
        <v>30.582828199999998</v>
      </c>
      <c r="N257" s="211">
        <f t="shared" si="11"/>
        <v>1.7595599746752235</v>
      </c>
      <c r="O257" s="210">
        <f t="shared" si="9"/>
        <v>-99.281713773795317</v>
      </c>
    </row>
    <row r="258" spans="1:15" s="29" customFormat="1" ht="18" customHeight="1" x14ac:dyDescent="0.25">
      <c r="A258" s="206">
        <v>311</v>
      </c>
      <c r="B258" s="207" t="s">
        <v>122</v>
      </c>
      <c r="C258" s="206" t="s">
        <v>123</v>
      </c>
      <c r="D258" s="208">
        <v>1154.0041429999999</v>
      </c>
      <c r="E258" s="209">
        <v>321.24018700000045</v>
      </c>
      <c r="F258" s="208">
        <v>0</v>
      </c>
      <c r="G258" s="208">
        <v>167.99116599999996</v>
      </c>
      <c r="H258" s="210">
        <f t="shared" si="10"/>
        <v>664.77278999999953</v>
      </c>
      <c r="I258" s="210"/>
      <c r="J258" s="208">
        <v>7470.8759304800005</v>
      </c>
      <c r="K258" s="211">
        <v>332.54910897999997</v>
      </c>
      <c r="L258" s="208">
        <v>0</v>
      </c>
      <c r="M258" s="208">
        <v>312.80402968999994</v>
      </c>
      <c r="N258" s="211">
        <f t="shared" si="11"/>
        <v>6825.5227918100009</v>
      </c>
      <c r="O258" s="210" t="str">
        <f t="shared" si="9"/>
        <v>500&lt;</v>
      </c>
    </row>
    <row r="259" spans="1:15" s="29" customFormat="1" ht="18" customHeight="1" x14ac:dyDescent="0.25">
      <c r="A259" s="206">
        <v>312</v>
      </c>
      <c r="B259" s="207" t="s">
        <v>122</v>
      </c>
      <c r="C259" s="206" t="s">
        <v>121</v>
      </c>
      <c r="D259" s="208">
        <v>58.739737000000012</v>
      </c>
      <c r="E259" s="209">
        <v>29.749006000000001</v>
      </c>
      <c r="F259" s="208">
        <v>0</v>
      </c>
      <c r="G259" s="208">
        <v>19.789737000000002</v>
      </c>
      <c r="H259" s="210">
        <f t="shared" si="10"/>
        <v>9.2009940000000086</v>
      </c>
      <c r="I259" s="210"/>
      <c r="J259" s="208">
        <v>1004.965255846384</v>
      </c>
      <c r="K259" s="211">
        <v>28.173806279999997</v>
      </c>
      <c r="L259" s="208">
        <v>0</v>
      </c>
      <c r="M259" s="208">
        <v>22.348071349999998</v>
      </c>
      <c r="N259" s="211">
        <f t="shared" si="11"/>
        <v>954.44337821638396</v>
      </c>
      <c r="O259" s="210" t="str">
        <f t="shared" si="9"/>
        <v>500&lt;</v>
      </c>
    </row>
    <row r="260" spans="1:15" s="29" customFormat="1" ht="18" customHeight="1" x14ac:dyDescent="0.25">
      <c r="A260" s="206">
        <v>313</v>
      </c>
      <c r="B260" s="207" t="s">
        <v>120</v>
      </c>
      <c r="C260" s="206" t="s">
        <v>119</v>
      </c>
      <c r="D260" s="208">
        <v>919.36616499999991</v>
      </c>
      <c r="E260" s="209">
        <v>434.69673999999952</v>
      </c>
      <c r="F260" s="208">
        <v>0</v>
      </c>
      <c r="G260" s="208">
        <v>425.23225899999994</v>
      </c>
      <c r="H260" s="210">
        <f t="shared" si="10"/>
        <v>59.437166000000445</v>
      </c>
      <c r="I260" s="210"/>
      <c r="J260" s="208">
        <v>4412.0558056900009</v>
      </c>
      <c r="K260" s="211">
        <v>273.22375718000001</v>
      </c>
      <c r="L260" s="208">
        <v>0</v>
      </c>
      <c r="M260" s="208">
        <v>382.92538679000006</v>
      </c>
      <c r="N260" s="211">
        <f t="shared" si="11"/>
        <v>3755.906661720001</v>
      </c>
      <c r="O260" s="210" t="str">
        <f t="shared" si="9"/>
        <v>500&lt;</v>
      </c>
    </row>
    <row r="261" spans="1:15" s="29" customFormat="1" ht="18" customHeight="1" x14ac:dyDescent="0.25">
      <c r="A261" s="206">
        <v>314</v>
      </c>
      <c r="B261" s="207" t="s">
        <v>108</v>
      </c>
      <c r="C261" s="206" t="s">
        <v>118</v>
      </c>
      <c r="D261" s="208">
        <v>514.17647000000011</v>
      </c>
      <c r="E261" s="209">
        <v>100.64526300000003</v>
      </c>
      <c r="F261" s="208">
        <v>0</v>
      </c>
      <c r="G261" s="208">
        <v>89.625918000000013</v>
      </c>
      <c r="H261" s="210">
        <f t="shared" si="10"/>
        <v>323.9052890000001</v>
      </c>
      <c r="I261" s="210"/>
      <c r="J261" s="208">
        <v>332.87673044256775</v>
      </c>
      <c r="K261" s="211">
        <v>162.69644565882197</v>
      </c>
      <c r="L261" s="208">
        <v>0</v>
      </c>
      <c r="M261" s="208">
        <v>88.55317058</v>
      </c>
      <c r="N261" s="211">
        <f t="shared" si="11"/>
        <v>81.627114203745776</v>
      </c>
      <c r="O261" s="210">
        <f t="shared" si="9"/>
        <v>-74.799079553237618</v>
      </c>
    </row>
    <row r="262" spans="1:15" s="29" customFormat="1" ht="18" customHeight="1" x14ac:dyDescent="0.25">
      <c r="A262" s="206">
        <v>316</v>
      </c>
      <c r="B262" s="207" t="s">
        <v>102</v>
      </c>
      <c r="C262" s="206" t="s">
        <v>117</v>
      </c>
      <c r="D262" s="208">
        <v>129.25885499999995</v>
      </c>
      <c r="E262" s="209">
        <v>36.928311000000001</v>
      </c>
      <c r="F262" s="208">
        <v>0</v>
      </c>
      <c r="G262" s="208">
        <v>11.379714</v>
      </c>
      <c r="H262" s="210">
        <f t="shared" si="10"/>
        <v>80.950829999999939</v>
      </c>
      <c r="I262" s="210"/>
      <c r="J262" s="208">
        <v>55.345077799304555</v>
      </c>
      <c r="K262" s="211">
        <v>41.942330285396622</v>
      </c>
      <c r="L262" s="208">
        <v>0</v>
      </c>
      <c r="M262" s="208">
        <v>12.317549910000002</v>
      </c>
      <c r="N262" s="211">
        <f t="shared" si="11"/>
        <v>1.0851976039079307</v>
      </c>
      <c r="O262" s="210">
        <f t="shared" si="9"/>
        <v>-98.659436099780663</v>
      </c>
    </row>
    <row r="263" spans="1:15" s="29" customFormat="1" ht="18" customHeight="1" x14ac:dyDescent="0.25">
      <c r="A263" s="206">
        <v>317</v>
      </c>
      <c r="B263" s="207" t="s">
        <v>100</v>
      </c>
      <c r="C263" s="206" t="s">
        <v>116</v>
      </c>
      <c r="D263" s="208">
        <v>417.13875600000011</v>
      </c>
      <c r="E263" s="209">
        <v>101.42535000000001</v>
      </c>
      <c r="F263" s="208">
        <v>0</v>
      </c>
      <c r="G263" s="208">
        <v>40.606175000000007</v>
      </c>
      <c r="H263" s="210">
        <f t="shared" si="10"/>
        <v>275.10723100000007</v>
      </c>
      <c r="I263" s="210"/>
      <c r="J263" s="208">
        <v>260.27663048218471</v>
      </c>
      <c r="K263" s="211">
        <v>172.5557495320522</v>
      </c>
      <c r="L263" s="208">
        <v>0</v>
      </c>
      <c r="M263" s="208">
        <v>46.809659059999994</v>
      </c>
      <c r="N263" s="211">
        <f t="shared" si="11"/>
        <v>40.911221890132516</v>
      </c>
      <c r="O263" s="210">
        <f t="shared" si="9"/>
        <v>-85.128990706124881</v>
      </c>
    </row>
    <row r="264" spans="1:15" s="29" customFormat="1" ht="18" customHeight="1" x14ac:dyDescent="0.25">
      <c r="A264" s="206">
        <v>318</v>
      </c>
      <c r="B264" s="207" t="s">
        <v>102</v>
      </c>
      <c r="C264" s="206" t="s">
        <v>115</v>
      </c>
      <c r="D264" s="208">
        <v>153.053</v>
      </c>
      <c r="E264" s="209">
        <v>53.366501999999997</v>
      </c>
      <c r="F264" s="208">
        <v>0</v>
      </c>
      <c r="G264" s="208">
        <v>5.6697259999999998</v>
      </c>
      <c r="H264" s="210">
        <f t="shared" si="10"/>
        <v>94.016772000000003</v>
      </c>
      <c r="I264" s="210"/>
      <c r="J264" s="208">
        <v>80.040528241583544</v>
      </c>
      <c r="K264" s="211">
        <v>68.446167548909131</v>
      </c>
      <c r="L264" s="208">
        <v>0</v>
      </c>
      <c r="M264" s="208">
        <v>7.8484222199999998</v>
      </c>
      <c r="N264" s="211">
        <f t="shared" si="11"/>
        <v>3.745938472674414</v>
      </c>
      <c r="O264" s="210">
        <f t="shared" si="9"/>
        <v>-96.015669977826505</v>
      </c>
    </row>
    <row r="265" spans="1:15" s="29" customFormat="1" ht="18" customHeight="1" x14ac:dyDescent="0.25">
      <c r="A265" s="206">
        <v>319</v>
      </c>
      <c r="B265" s="207" t="s">
        <v>100</v>
      </c>
      <c r="C265" s="206" t="s">
        <v>114</v>
      </c>
      <c r="D265" s="208">
        <v>373.95441999999997</v>
      </c>
      <c r="E265" s="209">
        <v>70.531931</v>
      </c>
      <c r="F265" s="208">
        <v>0</v>
      </c>
      <c r="G265" s="208">
        <v>15.620242000000001</v>
      </c>
      <c r="H265" s="210">
        <f t="shared" si="10"/>
        <v>287.80224699999997</v>
      </c>
      <c r="I265" s="210"/>
      <c r="J265" s="208">
        <v>95.351357521576844</v>
      </c>
      <c r="K265" s="211">
        <v>69.57878903036945</v>
      </c>
      <c r="L265" s="208">
        <v>0</v>
      </c>
      <c r="M265" s="208">
        <v>23.902934030000001</v>
      </c>
      <c r="N265" s="211">
        <f t="shared" si="11"/>
        <v>1.8696344612073936</v>
      </c>
      <c r="O265" s="210">
        <f t="shared" si="9"/>
        <v>-99.350375307803844</v>
      </c>
    </row>
    <row r="266" spans="1:15" s="29" customFormat="1" ht="18" customHeight="1" x14ac:dyDescent="0.25">
      <c r="A266" s="206">
        <v>320</v>
      </c>
      <c r="B266" s="207" t="s">
        <v>108</v>
      </c>
      <c r="C266" s="206" t="s">
        <v>113</v>
      </c>
      <c r="D266" s="208">
        <v>378.512</v>
      </c>
      <c r="E266" s="209">
        <v>94.939805000000007</v>
      </c>
      <c r="F266" s="208">
        <v>0</v>
      </c>
      <c r="G266" s="208">
        <v>39.806899999999999</v>
      </c>
      <c r="H266" s="210">
        <f t="shared" si="10"/>
        <v>243.76529499999998</v>
      </c>
      <c r="I266" s="210"/>
      <c r="J266" s="208">
        <v>146.82426251412815</v>
      </c>
      <c r="K266" s="211">
        <v>85.311971182300255</v>
      </c>
      <c r="L266" s="208">
        <v>0</v>
      </c>
      <c r="M266" s="208">
        <v>43.668479979999987</v>
      </c>
      <c r="N266" s="211">
        <f t="shared" si="11"/>
        <v>17.84381135182791</v>
      </c>
      <c r="O266" s="210">
        <f t="shared" si="9"/>
        <v>-92.679921335057998</v>
      </c>
    </row>
    <row r="267" spans="1:15" s="29" customFormat="1" ht="18" customHeight="1" x14ac:dyDescent="0.25">
      <c r="A267" s="206">
        <v>321</v>
      </c>
      <c r="B267" s="207" t="s">
        <v>100</v>
      </c>
      <c r="C267" s="206" t="s">
        <v>112</v>
      </c>
      <c r="D267" s="208">
        <v>202.36882500000002</v>
      </c>
      <c r="E267" s="209">
        <v>128.428687</v>
      </c>
      <c r="F267" s="208">
        <v>0</v>
      </c>
      <c r="G267" s="208">
        <v>24.957602000000005</v>
      </c>
      <c r="H267" s="210">
        <f t="shared" si="10"/>
        <v>48.98253600000001</v>
      </c>
      <c r="I267" s="210"/>
      <c r="J267" s="208">
        <v>225.53008549467333</v>
      </c>
      <c r="K267" s="211">
        <v>64.245210250648014</v>
      </c>
      <c r="L267" s="208">
        <v>0</v>
      </c>
      <c r="M267" s="208">
        <v>29.290496320000003</v>
      </c>
      <c r="N267" s="211">
        <f t="shared" si="11"/>
        <v>131.99437892402534</v>
      </c>
      <c r="O267" s="210">
        <f t="shared" si="9"/>
        <v>169.47232565505658</v>
      </c>
    </row>
    <row r="268" spans="1:15" s="29" customFormat="1" ht="18" customHeight="1" x14ac:dyDescent="0.25">
      <c r="A268" s="206">
        <v>322</v>
      </c>
      <c r="B268" s="207" t="s">
        <v>100</v>
      </c>
      <c r="C268" s="206" t="s">
        <v>111</v>
      </c>
      <c r="D268" s="208">
        <v>1902.6942569999994</v>
      </c>
      <c r="E268" s="209">
        <v>537.49306700000011</v>
      </c>
      <c r="F268" s="208">
        <v>0</v>
      </c>
      <c r="G268" s="208">
        <v>314.6948440000001</v>
      </c>
      <c r="H268" s="210">
        <f t="shared" si="10"/>
        <v>1050.5063459999992</v>
      </c>
      <c r="I268" s="210"/>
      <c r="J268" s="208">
        <v>1163.3792039720124</v>
      </c>
      <c r="K268" s="211">
        <v>505.00326368742338</v>
      </c>
      <c r="L268" s="208">
        <v>0</v>
      </c>
      <c r="M268" s="208">
        <v>339.88718288999996</v>
      </c>
      <c r="N268" s="211">
        <f t="shared" si="11"/>
        <v>318.48875739458902</v>
      </c>
      <c r="O268" s="210">
        <f t="shared" si="9"/>
        <v>-69.682357597619955</v>
      </c>
    </row>
    <row r="269" spans="1:15" s="29" customFormat="1" ht="18" customHeight="1" x14ac:dyDescent="0.25">
      <c r="A269" s="206">
        <v>327</v>
      </c>
      <c r="B269" s="207" t="s">
        <v>110</v>
      </c>
      <c r="C269" s="206" t="s">
        <v>109</v>
      </c>
      <c r="D269" s="208">
        <v>326.69743</v>
      </c>
      <c r="E269" s="209">
        <v>3.0750000000000002</v>
      </c>
      <c r="F269" s="208">
        <v>0</v>
      </c>
      <c r="G269" s="208">
        <v>36.295045000000002</v>
      </c>
      <c r="H269" s="210">
        <f t="shared" si="10"/>
        <v>287.32738499999999</v>
      </c>
      <c r="I269" s="210"/>
      <c r="J269" s="208">
        <v>220.62807299612689</v>
      </c>
      <c r="K269" s="211">
        <v>66.310335590000008</v>
      </c>
      <c r="L269" s="208">
        <v>0</v>
      </c>
      <c r="M269" s="208">
        <v>32.246254899999997</v>
      </c>
      <c r="N269" s="211">
        <f t="shared" si="11"/>
        <v>122.07148250612687</v>
      </c>
      <c r="O269" s="210">
        <f t="shared" si="9"/>
        <v>-57.514845824345329</v>
      </c>
    </row>
    <row r="270" spans="1:15" s="29" customFormat="1" ht="18" customHeight="1" x14ac:dyDescent="0.25">
      <c r="A270" s="206">
        <v>328</v>
      </c>
      <c r="B270" s="207" t="s">
        <v>108</v>
      </c>
      <c r="C270" s="206" t="s">
        <v>107</v>
      </c>
      <c r="D270" s="208">
        <v>19.039539000000001</v>
      </c>
      <c r="E270" s="209">
        <v>4.2897689999999997</v>
      </c>
      <c r="F270" s="208">
        <v>0</v>
      </c>
      <c r="G270" s="208">
        <v>4.1273059999999999</v>
      </c>
      <c r="H270" s="210">
        <f t="shared" si="10"/>
        <v>10.622464000000001</v>
      </c>
      <c r="I270" s="210"/>
      <c r="J270" s="208">
        <v>7.8051576497938822</v>
      </c>
      <c r="K270" s="211">
        <v>3.5305530529351845</v>
      </c>
      <c r="L270" s="208">
        <v>0</v>
      </c>
      <c r="M270" s="208">
        <v>4.1215622899999991</v>
      </c>
      <c r="N270" s="211">
        <f t="shared" si="11"/>
        <v>0.15304230685869857</v>
      </c>
      <c r="O270" s="210">
        <f t="shared" si="9"/>
        <v>-98.559257938095186</v>
      </c>
    </row>
    <row r="271" spans="1:15" s="29" customFormat="1" ht="18" customHeight="1" x14ac:dyDescent="0.25">
      <c r="A271" s="206">
        <v>336</v>
      </c>
      <c r="B271" s="207" t="s">
        <v>100</v>
      </c>
      <c r="C271" s="206" t="s">
        <v>106</v>
      </c>
      <c r="D271" s="208">
        <v>1188.5365770000001</v>
      </c>
      <c r="E271" s="209">
        <v>92.175647000000012</v>
      </c>
      <c r="F271" s="208">
        <v>0</v>
      </c>
      <c r="G271" s="208">
        <v>60.039784999999995</v>
      </c>
      <c r="H271" s="210">
        <f t="shared" si="10"/>
        <v>1036.3211450000001</v>
      </c>
      <c r="I271" s="210"/>
      <c r="J271" s="208">
        <v>237.63353951798888</v>
      </c>
      <c r="K271" s="211">
        <v>162.58480068628293</v>
      </c>
      <c r="L271" s="208">
        <v>0</v>
      </c>
      <c r="M271" s="208">
        <v>64.455311629999997</v>
      </c>
      <c r="N271" s="211">
        <f t="shared" si="11"/>
        <v>10.59342720170595</v>
      </c>
      <c r="O271" s="210">
        <f t="shared" si="9"/>
        <v>-98.977785288583888</v>
      </c>
    </row>
    <row r="272" spans="1:15" s="29" customFormat="1" ht="18" customHeight="1" x14ac:dyDescent="0.25">
      <c r="A272" s="206">
        <v>337</v>
      </c>
      <c r="B272" s="207" t="s">
        <v>100</v>
      </c>
      <c r="C272" s="206" t="s">
        <v>105</v>
      </c>
      <c r="D272" s="208">
        <v>1310.2807270000003</v>
      </c>
      <c r="E272" s="209">
        <v>123.94568600000002</v>
      </c>
      <c r="F272" s="208">
        <v>0</v>
      </c>
      <c r="G272" s="208">
        <v>67.368761000000021</v>
      </c>
      <c r="H272" s="210">
        <f t="shared" si="10"/>
        <v>1118.9662800000003</v>
      </c>
      <c r="I272" s="210"/>
      <c r="J272" s="208">
        <v>326.47058876311445</v>
      </c>
      <c r="K272" s="211">
        <v>200.94699476051932</v>
      </c>
      <c r="L272" s="208">
        <v>0</v>
      </c>
      <c r="M272" s="208">
        <v>75.029663989999989</v>
      </c>
      <c r="N272" s="211">
        <f t="shared" si="11"/>
        <v>50.493930012595143</v>
      </c>
      <c r="O272" s="210">
        <f t="shared" si="9"/>
        <v>-95.487448467830944</v>
      </c>
    </row>
    <row r="273" spans="1:15" s="29" customFormat="1" ht="18" customHeight="1" x14ac:dyDescent="0.25">
      <c r="A273" s="206">
        <v>338</v>
      </c>
      <c r="B273" s="207" t="s">
        <v>100</v>
      </c>
      <c r="C273" s="206" t="s">
        <v>104</v>
      </c>
      <c r="D273" s="208">
        <v>356.42282000000006</v>
      </c>
      <c r="E273" s="209">
        <v>34.15052</v>
      </c>
      <c r="F273" s="208">
        <v>0</v>
      </c>
      <c r="G273" s="208">
        <v>28.740610999999998</v>
      </c>
      <c r="H273" s="210">
        <f t="shared" si="10"/>
        <v>293.53168900000009</v>
      </c>
      <c r="I273" s="210"/>
      <c r="J273" s="208">
        <v>120.32545676493945</v>
      </c>
      <c r="K273" s="211">
        <v>87.125465233273985</v>
      </c>
      <c r="L273" s="208">
        <v>0</v>
      </c>
      <c r="M273" s="208">
        <v>30.840668849999997</v>
      </c>
      <c r="N273" s="211">
        <f t="shared" si="11"/>
        <v>2.3593226816654642</v>
      </c>
      <c r="O273" s="210">
        <f t="shared" ref="O273:O277" si="12">IF(OR(H273=0,N273=0),"N.A.",IF((((N273-H273)/H273))*100&gt;=500,"500&lt;",IF((((N273-H273)/H273))*100&lt;=-500,"&lt;-500",(((N273-H273)/H273))*100)))</f>
        <v>-99.196228969450232</v>
      </c>
    </row>
    <row r="274" spans="1:15" s="29" customFormat="1" ht="18" customHeight="1" x14ac:dyDescent="0.25">
      <c r="A274" s="206">
        <v>339</v>
      </c>
      <c r="B274" s="207" t="s">
        <v>100</v>
      </c>
      <c r="C274" s="206" t="s">
        <v>103</v>
      </c>
      <c r="D274" s="208">
        <v>2295.9379879999997</v>
      </c>
      <c r="E274" s="209">
        <v>675.81734999999992</v>
      </c>
      <c r="F274" s="208">
        <v>0</v>
      </c>
      <c r="G274" s="208">
        <v>464.75016999999997</v>
      </c>
      <c r="H274" s="210">
        <f t="shared" ref="H274:H277" si="13">D274-E274-G274</f>
        <v>1155.3704679999998</v>
      </c>
      <c r="I274" s="210"/>
      <c r="J274" s="208">
        <v>1670.9635827032628</v>
      </c>
      <c r="K274" s="211">
        <v>701.31810222433899</v>
      </c>
      <c r="L274" s="208">
        <v>0</v>
      </c>
      <c r="M274" s="208">
        <v>494.16331285000001</v>
      </c>
      <c r="N274" s="211">
        <f t="shared" ref="N274:N277" si="14">J274-K274-M274</f>
        <v>475.48216762892378</v>
      </c>
      <c r="O274" s="210">
        <f t="shared" si="12"/>
        <v>-58.84591299516201</v>
      </c>
    </row>
    <row r="275" spans="1:15" s="29" customFormat="1" ht="18" customHeight="1" x14ac:dyDescent="0.25">
      <c r="A275" s="206">
        <v>348</v>
      </c>
      <c r="B275" s="207" t="s">
        <v>102</v>
      </c>
      <c r="C275" s="206" t="s">
        <v>101</v>
      </c>
      <c r="D275" s="208">
        <v>49.597495000000002</v>
      </c>
      <c r="E275" s="209">
        <v>5.6170619999999998</v>
      </c>
      <c r="F275" s="208">
        <v>0</v>
      </c>
      <c r="G275" s="208">
        <v>5.5199940000000005</v>
      </c>
      <c r="H275" s="210">
        <f t="shared" si="13"/>
        <v>38.460439000000008</v>
      </c>
      <c r="I275" s="210"/>
      <c r="J275" s="208">
        <v>21.697512142310242</v>
      </c>
      <c r="K275" s="211">
        <v>12.922946029150399</v>
      </c>
      <c r="L275" s="208">
        <v>0</v>
      </c>
      <c r="M275" s="208">
        <v>5.5647769600000014</v>
      </c>
      <c r="N275" s="211">
        <f t="shared" si="14"/>
        <v>3.209789153159841</v>
      </c>
      <c r="O275" s="210">
        <f t="shared" si="12"/>
        <v>-91.654309631879556</v>
      </c>
    </row>
    <row r="276" spans="1:15" s="29" customFormat="1" ht="18" customHeight="1" x14ac:dyDescent="0.25">
      <c r="A276" s="206">
        <v>349</v>
      </c>
      <c r="B276" s="207" t="s">
        <v>100</v>
      </c>
      <c r="C276" s="206" t="s">
        <v>89</v>
      </c>
      <c r="D276" s="208">
        <v>167.73309099999997</v>
      </c>
      <c r="E276" s="209">
        <v>18.265316000000013</v>
      </c>
      <c r="F276" s="208">
        <v>0</v>
      </c>
      <c r="G276" s="208">
        <v>5.4128819999999589</v>
      </c>
      <c r="H276" s="210">
        <f t="shared" si="13"/>
        <v>144.05489299999999</v>
      </c>
      <c r="I276" s="210"/>
      <c r="J276" s="208">
        <v>26.112279600601919</v>
      </c>
      <c r="K276" s="211">
        <v>12.495432532996697</v>
      </c>
      <c r="L276" s="208">
        <v>0</v>
      </c>
      <c r="M276" s="208">
        <v>12.93761441</v>
      </c>
      <c r="N276" s="211">
        <f t="shared" si="14"/>
        <v>0.67923265760522256</v>
      </c>
      <c r="O276" s="210">
        <f t="shared" si="12"/>
        <v>-99.528490394557295</v>
      </c>
    </row>
    <row r="277" spans="1:15" s="29" customFormat="1" ht="18" customHeight="1" thickBot="1" x14ac:dyDescent="0.3">
      <c r="A277" s="212">
        <v>350</v>
      </c>
      <c r="B277" s="213" t="s">
        <v>100</v>
      </c>
      <c r="C277" s="212" t="s">
        <v>99</v>
      </c>
      <c r="D277" s="214">
        <v>606.87687500000004</v>
      </c>
      <c r="E277" s="215">
        <v>68.756282999999996</v>
      </c>
      <c r="F277" s="214">
        <v>0</v>
      </c>
      <c r="G277" s="214">
        <v>67.074401000000009</v>
      </c>
      <c r="H277" s="216">
        <f t="shared" si="13"/>
        <v>471.04619099999996</v>
      </c>
      <c r="I277" s="216"/>
      <c r="J277" s="214">
        <v>227.51203884643917</v>
      </c>
      <c r="K277" s="216">
        <v>70.150009045810833</v>
      </c>
      <c r="L277" s="214">
        <v>0</v>
      </c>
      <c r="M277" s="214">
        <v>68.133021460000009</v>
      </c>
      <c r="N277" s="216">
        <f t="shared" si="14"/>
        <v>89.229008340628326</v>
      </c>
      <c r="O277" s="216">
        <f t="shared" si="12"/>
        <v>-81.057269956646707</v>
      </c>
    </row>
    <row r="278" spans="1:15" x14ac:dyDescent="0.25">
      <c r="A278" s="181" t="s">
        <v>896</v>
      </c>
      <c r="B278" s="182"/>
      <c r="C278" s="183"/>
      <c r="D278" s="184"/>
      <c r="E278" s="184"/>
      <c r="F278" s="184"/>
      <c r="G278" s="184"/>
      <c r="H278" s="184"/>
      <c r="I278" s="184"/>
      <c r="J278" s="184"/>
      <c r="K278" s="184"/>
      <c r="L278" s="184"/>
      <c r="M278" s="184"/>
      <c r="N278" s="184"/>
      <c r="O278" s="184"/>
    </row>
    <row r="279" spans="1:15" x14ac:dyDescent="0.25">
      <c r="A279" s="187" t="s">
        <v>97</v>
      </c>
      <c r="B279" s="188"/>
      <c r="C279" s="183"/>
      <c r="D279" s="184"/>
      <c r="E279" s="184"/>
      <c r="F279" s="184"/>
      <c r="G279" s="184"/>
      <c r="H279" s="184"/>
      <c r="I279" s="184"/>
      <c r="J279" s="184"/>
      <c r="K279" s="184"/>
      <c r="L279" s="184"/>
      <c r="M279" s="184"/>
      <c r="N279" s="184"/>
      <c r="O279" s="184"/>
    </row>
    <row r="280" spans="1:15" x14ac:dyDescent="0.25">
      <c r="A280" s="185" t="s">
        <v>98</v>
      </c>
      <c r="B280" s="186"/>
      <c r="C280" s="183"/>
      <c r="D280" s="184"/>
      <c r="E280" s="184"/>
      <c r="F280" s="184"/>
      <c r="G280" s="184"/>
      <c r="H280" s="184"/>
      <c r="I280" s="184"/>
      <c r="J280" s="184"/>
      <c r="K280" s="184"/>
      <c r="L280" s="184"/>
      <c r="M280" s="184"/>
      <c r="N280" s="184"/>
      <c r="O280" s="184"/>
    </row>
    <row r="281" spans="1:15" x14ac:dyDescent="0.25">
      <c r="A281" s="185" t="s">
        <v>931</v>
      </c>
      <c r="B281" s="186"/>
      <c r="C281" s="183"/>
      <c r="D281" s="184"/>
      <c r="E281" s="184"/>
      <c r="F281" s="184"/>
      <c r="G281" s="184"/>
      <c r="H281" s="184"/>
      <c r="I281" s="184"/>
      <c r="J281" s="184"/>
      <c r="K281" s="184"/>
      <c r="L281" s="184"/>
      <c r="M281" s="184"/>
      <c r="N281" s="184"/>
      <c r="O281" s="184"/>
    </row>
    <row r="282" spans="1:15" x14ac:dyDescent="0.25">
      <c r="A282" s="185" t="s">
        <v>932</v>
      </c>
      <c r="B282" s="186"/>
      <c r="C282" s="183"/>
      <c r="D282" s="184"/>
      <c r="E282" s="184"/>
      <c r="F282" s="184"/>
      <c r="G282" s="184"/>
      <c r="H282" s="184"/>
      <c r="I282" s="184"/>
      <c r="J282" s="184"/>
      <c r="K282" s="184"/>
      <c r="L282" s="184"/>
      <c r="M282" s="184"/>
      <c r="N282" s="184"/>
      <c r="O282" s="184"/>
    </row>
    <row r="283" spans="1:15" x14ac:dyDescent="0.25">
      <c r="A283" s="189" t="s">
        <v>95</v>
      </c>
      <c r="B283" s="190"/>
      <c r="C283" s="183"/>
      <c r="D283" s="184"/>
      <c r="E283" s="184"/>
      <c r="F283" s="184"/>
      <c r="G283" s="184"/>
      <c r="H283" s="184"/>
      <c r="I283" s="184"/>
      <c r="J283" s="184"/>
      <c r="K283" s="184"/>
      <c r="L283" s="184"/>
      <c r="M283" s="184"/>
      <c r="N283" s="184"/>
      <c r="O283" s="184"/>
    </row>
    <row r="284" spans="1:15" x14ac:dyDescent="0.25">
      <c r="A284" s="184"/>
      <c r="B284" s="184"/>
      <c r="C284" s="184"/>
      <c r="D284" s="184"/>
      <c r="E284" s="184"/>
      <c r="F284" s="184"/>
      <c r="G284" s="184"/>
      <c r="H284" s="184"/>
      <c r="I284" s="184"/>
      <c r="J284" s="184"/>
      <c r="K284" s="184"/>
      <c r="L284" s="184"/>
      <c r="M284" s="184"/>
      <c r="N284" s="184"/>
    </row>
  </sheetData>
  <mergeCells count="21">
    <mergeCell ref="O11:O14"/>
    <mergeCell ref="A4:M4"/>
    <mergeCell ref="A5:M5"/>
    <mergeCell ref="A6:M6"/>
    <mergeCell ref="A7:M7"/>
    <mergeCell ref="A8:M8"/>
    <mergeCell ref="A9:C15"/>
    <mergeCell ref="D9:H9"/>
    <mergeCell ref="J9:N9"/>
    <mergeCell ref="E10:G10"/>
    <mergeCell ref="K10:M10"/>
    <mergeCell ref="D11:D14"/>
    <mergeCell ref="H11:H14"/>
    <mergeCell ref="J11:J14"/>
    <mergeCell ref="N11:N14"/>
    <mergeCell ref="A1:D1"/>
    <mergeCell ref="E1:O1"/>
    <mergeCell ref="A2:O2"/>
    <mergeCell ref="A3:F3"/>
    <mergeCell ref="G3:L3"/>
    <mergeCell ref="M3:O3"/>
  </mergeCells>
  <printOptions horizontalCentered="1"/>
  <pageMargins left="0.39370078740157483" right="0.39370078740157483" top="0.59055118110236227" bottom="0.39370078740157483" header="0" footer="0"/>
  <pageSetup scale="53" orientation="landscape" r:id="rId1"/>
  <colBreaks count="1" manualBreakCount="1">
    <brk id="15" max="1048575" man="1"/>
  </colBreaks>
  <ignoredErrors>
    <ignoredError sqref="D15:Q15"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3"/>
  <sheetViews>
    <sheetView showGridLines="0" topLeftCell="B1" workbookViewId="0">
      <selection sqref="A1:D1"/>
    </sheetView>
  </sheetViews>
  <sheetFormatPr baseColWidth="10" defaultColWidth="11.42578125" defaultRowHeight="14.25" x14ac:dyDescent="0.25"/>
  <cols>
    <col min="1" max="1" width="11.42578125" style="36" hidden="1" customWidth="1"/>
    <col min="2" max="2" width="4.5703125" style="36" customWidth="1"/>
    <col min="3" max="3" width="51.7109375" style="36" customWidth="1"/>
    <col min="4" max="4" width="15.7109375" style="36" customWidth="1"/>
    <col min="5" max="5" width="14.140625" style="36" customWidth="1"/>
    <col min="6" max="6" width="14.5703125" style="36" customWidth="1"/>
    <col min="7" max="7" width="17.140625" style="36" bestFit="1" customWidth="1"/>
    <col min="8" max="8" width="2" style="36" customWidth="1"/>
    <col min="9" max="9" width="15.140625" style="36" customWidth="1"/>
    <col min="10" max="10" width="13.7109375" style="36" customWidth="1"/>
    <col min="11" max="11" width="14.28515625" style="36" customWidth="1"/>
    <col min="12" max="13" width="13.85546875" style="36" customWidth="1"/>
    <col min="14" max="14" width="19.7109375" style="36" bestFit="1" customWidth="1"/>
    <col min="15" max="16384" width="11.42578125" style="36"/>
  </cols>
  <sheetData>
    <row r="1" spans="1:14" s="217" customFormat="1" ht="48" customHeight="1" x14ac:dyDescent="0.2">
      <c r="A1" s="403" t="s">
        <v>899</v>
      </c>
      <c r="B1" s="403"/>
      <c r="C1" s="403"/>
      <c r="D1" s="403"/>
      <c r="E1" s="417" t="s">
        <v>901</v>
      </c>
      <c r="F1" s="417"/>
      <c r="G1" s="417"/>
      <c r="H1" s="417"/>
      <c r="I1" s="417"/>
      <c r="J1" s="417"/>
      <c r="K1" s="417"/>
      <c r="L1" s="417"/>
      <c r="M1" s="417"/>
    </row>
    <row r="2" spans="1:14" s="1" customFormat="1" ht="36" customHeight="1" thickBot="1" x14ac:dyDescent="0.45">
      <c r="A2" s="418" t="s">
        <v>900</v>
      </c>
      <c r="B2" s="418"/>
      <c r="C2" s="418"/>
      <c r="D2" s="418"/>
      <c r="E2" s="418"/>
      <c r="F2" s="418"/>
      <c r="G2" s="418"/>
      <c r="H2" s="418"/>
      <c r="I2" s="418"/>
      <c r="J2" s="418"/>
      <c r="K2" s="418"/>
      <c r="L2" s="418"/>
      <c r="M2" s="418"/>
    </row>
    <row r="3" spans="1:14" customFormat="1" ht="6" customHeight="1" x14ac:dyDescent="0.4">
      <c r="A3" s="405"/>
      <c r="B3" s="405"/>
      <c r="C3" s="405"/>
      <c r="D3" s="405"/>
      <c r="E3" s="405"/>
      <c r="F3" s="405"/>
      <c r="G3" s="405"/>
      <c r="H3" s="405"/>
      <c r="I3" s="405"/>
      <c r="J3" s="405"/>
      <c r="K3" s="405"/>
      <c r="L3" s="405"/>
      <c r="M3" s="405"/>
    </row>
    <row r="4" spans="1:14" ht="20.25" x14ac:dyDescent="0.25">
      <c r="B4" s="218" t="s">
        <v>935</v>
      </c>
      <c r="C4" s="218"/>
      <c r="D4" s="218"/>
      <c r="E4" s="218"/>
      <c r="F4" s="218"/>
      <c r="G4" s="218"/>
      <c r="H4" s="218"/>
      <c r="I4" s="218"/>
      <c r="J4" s="218"/>
      <c r="K4" s="218"/>
      <c r="L4" s="218"/>
      <c r="M4" s="218"/>
    </row>
    <row r="5" spans="1:14" ht="18.75" x14ac:dyDescent="0.25">
      <c r="A5" s="38" t="s">
        <v>453</v>
      </c>
      <c r="B5" s="218" t="s">
        <v>452</v>
      </c>
      <c r="C5" s="218"/>
      <c r="D5" s="218"/>
      <c r="E5" s="218"/>
      <c r="F5" s="218"/>
      <c r="G5" s="218"/>
      <c r="H5" s="218"/>
      <c r="I5" s="218"/>
      <c r="J5" s="218"/>
      <c r="K5" s="218"/>
      <c r="L5" s="218"/>
      <c r="M5" s="218"/>
    </row>
    <row r="6" spans="1:14" ht="18.75" x14ac:dyDescent="0.25">
      <c r="B6" s="218" t="s">
        <v>1</v>
      </c>
      <c r="C6" s="218"/>
      <c r="D6" s="218"/>
      <c r="E6" s="218"/>
      <c r="F6" s="218"/>
      <c r="G6" s="218"/>
      <c r="H6" s="218"/>
      <c r="I6" s="218"/>
      <c r="J6" s="218"/>
      <c r="K6" s="218"/>
      <c r="L6" s="218"/>
      <c r="M6" s="218"/>
    </row>
    <row r="7" spans="1:14" ht="18.75" x14ac:dyDescent="0.25">
      <c r="B7" s="218" t="s">
        <v>898</v>
      </c>
      <c r="C7" s="218"/>
      <c r="D7" s="218"/>
      <c r="E7" s="218"/>
      <c r="F7" s="218"/>
      <c r="G7" s="218"/>
      <c r="H7" s="218"/>
      <c r="I7" s="218"/>
      <c r="J7" s="218"/>
      <c r="K7" s="218"/>
      <c r="L7" s="218"/>
      <c r="M7" s="218"/>
    </row>
    <row r="8" spans="1:14" ht="18.75" x14ac:dyDescent="0.25">
      <c r="B8" s="218" t="s">
        <v>894</v>
      </c>
      <c r="C8" s="218"/>
      <c r="D8" s="218"/>
      <c r="E8" s="218"/>
      <c r="F8" s="218"/>
      <c r="G8" s="218"/>
      <c r="H8" s="218"/>
      <c r="I8" s="218"/>
      <c r="J8" s="218"/>
      <c r="K8" s="218"/>
      <c r="L8" s="218"/>
      <c r="M8" s="218"/>
    </row>
    <row r="9" spans="1:14" x14ac:dyDescent="0.25">
      <c r="B9" s="428" t="s">
        <v>451</v>
      </c>
      <c r="C9" s="428" t="s">
        <v>3</v>
      </c>
      <c r="D9" s="428" t="s">
        <v>450</v>
      </c>
      <c r="E9" s="428"/>
      <c r="F9" s="428"/>
      <c r="G9" s="428"/>
      <c r="H9" s="233"/>
      <c r="I9" s="428" t="s">
        <v>401</v>
      </c>
      <c r="J9" s="428"/>
      <c r="K9" s="428"/>
      <c r="L9" s="428"/>
      <c r="M9" s="224"/>
      <c r="N9" s="224"/>
    </row>
    <row r="10" spans="1:14" x14ac:dyDescent="0.25">
      <c r="B10" s="428"/>
      <c r="C10" s="428"/>
      <c r="D10" s="233"/>
      <c r="E10" s="429" t="s">
        <v>449</v>
      </c>
      <c r="F10" s="429"/>
      <c r="G10" s="233"/>
      <c r="H10" s="233"/>
      <c r="I10" s="233"/>
      <c r="J10" s="429" t="s">
        <v>449</v>
      </c>
      <c r="K10" s="429"/>
      <c r="L10" s="233"/>
      <c r="M10" s="224"/>
      <c r="N10" s="224"/>
    </row>
    <row r="11" spans="1:14" ht="14.25" customHeight="1" x14ac:dyDescent="0.25">
      <c r="B11" s="428"/>
      <c r="C11" s="428"/>
      <c r="D11" s="426" t="s">
        <v>448</v>
      </c>
      <c r="E11" s="426" t="s">
        <v>446</v>
      </c>
      <c r="F11" s="426" t="s">
        <v>445</v>
      </c>
      <c r="G11" s="426" t="s">
        <v>447</v>
      </c>
      <c r="H11" s="235"/>
      <c r="I11" s="426" t="s">
        <v>398</v>
      </c>
      <c r="J11" s="426" t="s">
        <v>446</v>
      </c>
      <c r="K11" s="426" t="s">
        <v>445</v>
      </c>
      <c r="L11" s="426" t="s">
        <v>444</v>
      </c>
      <c r="M11" s="426" t="s">
        <v>443</v>
      </c>
      <c r="N11" s="224"/>
    </row>
    <row r="12" spans="1:14" ht="14.25" customHeight="1" x14ac:dyDescent="0.25">
      <c r="B12" s="428"/>
      <c r="C12" s="428"/>
      <c r="D12" s="426"/>
      <c r="E12" s="426"/>
      <c r="F12" s="426"/>
      <c r="G12" s="426"/>
      <c r="H12" s="235"/>
      <c r="I12" s="426"/>
      <c r="J12" s="426"/>
      <c r="K12" s="426"/>
      <c r="L12" s="426"/>
      <c r="M12" s="426"/>
      <c r="N12" s="224"/>
    </row>
    <row r="13" spans="1:14" ht="15" thickBot="1" x14ac:dyDescent="0.3">
      <c r="B13" s="224"/>
      <c r="C13" s="224"/>
      <c r="D13" s="232" t="s">
        <v>12</v>
      </c>
      <c r="E13" s="232" t="s">
        <v>13</v>
      </c>
      <c r="F13" s="232" t="s">
        <v>14</v>
      </c>
      <c r="G13" s="232" t="s">
        <v>442</v>
      </c>
      <c r="H13" s="232"/>
      <c r="I13" s="232" t="s">
        <v>441</v>
      </c>
      <c r="J13" s="232" t="s">
        <v>440</v>
      </c>
      <c r="K13" s="232" t="s">
        <v>439</v>
      </c>
      <c r="L13" s="233" t="s">
        <v>438</v>
      </c>
      <c r="M13" s="232" t="s">
        <v>437</v>
      </c>
      <c r="N13" s="224"/>
    </row>
    <row r="14" spans="1:14" s="219" customFormat="1" ht="5.25" customHeight="1" thickBot="1" x14ac:dyDescent="0.3">
      <c r="B14" s="220"/>
      <c r="C14" s="220"/>
      <c r="D14" s="221"/>
      <c r="E14" s="221"/>
      <c r="F14" s="221"/>
      <c r="G14" s="221"/>
      <c r="H14" s="221"/>
      <c r="I14" s="221"/>
      <c r="J14" s="221"/>
      <c r="K14" s="222"/>
      <c r="L14" s="221"/>
      <c r="M14" s="220"/>
      <c r="N14" s="234"/>
    </row>
    <row r="15" spans="1:14" x14ac:dyDescent="0.25">
      <c r="B15" s="236"/>
      <c r="C15" s="237" t="s">
        <v>85</v>
      </c>
      <c r="D15" s="238">
        <f>SUM(D16:D49)</f>
        <v>183043.86139199993</v>
      </c>
      <c r="E15" s="238">
        <f>SUM(E16:E49)</f>
        <v>38066.457294000007</v>
      </c>
      <c r="F15" s="238">
        <f>SUM(F16:F49)</f>
        <v>50682.234122000002</v>
      </c>
      <c r="G15" s="238">
        <f>SUM(G16:G49)</f>
        <v>94295.16997599999</v>
      </c>
      <c r="H15" s="238"/>
      <c r="I15" s="238">
        <f>SUM(I16:I49)</f>
        <v>194952.68150706403</v>
      </c>
      <c r="J15" s="238">
        <f>SUM(J16:J49)</f>
        <v>36288.894755000001</v>
      </c>
      <c r="K15" s="238">
        <f>SUM(K16:K49)</f>
        <v>95990.438081</v>
      </c>
      <c r="L15" s="238">
        <f>SUM(L16:L49)</f>
        <v>62673.348671063999</v>
      </c>
      <c r="M15" s="239">
        <f>IF(OR(G15=0,L15=0),"N.A.",IF((((L15-G15)/G15))*100&gt;=ABS(500),"&gt;500",(((L15-G15)/G15))*100))</f>
        <v>-33.534932184739027</v>
      </c>
      <c r="N15" s="224"/>
    </row>
    <row r="16" spans="1:14" x14ac:dyDescent="0.25">
      <c r="B16" s="240">
        <v>1</v>
      </c>
      <c r="C16" s="241" t="s">
        <v>436</v>
      </c>
      <c r="D16" s="242">
        <v>936.40737599999989</v>
      </c>
      <c r="E16" s="242">
        <v>708.69933000000003</v>
      </c>
      <c r="F16" s="242">
        <v>142.58012400000001</v>
      </c>
      <c r="G16" s="243">
        <f t="shared" ref="G16:G49" si="0">D16-E16-F16</f>
        <v>85.127921999999842</v>
      </c>
      <c r="H16" s="243"/>
      <c r="I16" s="242">
        <v>696.57304179000005</v>
      </c>
      <c r="J16" s="243">
        <v>647.41366200000004</v>
      </c>
      <c r="K16" s="243">
        <v>44.994252000000003</v>
      </c>
      <c r="L16" s="243">
        <f t="shared" ref="L16:L48" si="1">I16-J16-K16</f>
        <v>4.1651277899999997</v>
      </c>
      <c r="M16" s="244">
        <f t="shared" ref="M16:M49" si="2">IF(((L16-G16)/G16)*100&lt;-500,"&lt;-500",IF(((L16-G16)/G16)*100&gt;500,"&gt;500",(((L16-G16)/G16)*100)))</f>
        <v>-95.107213130375712</v>
      </c>
      <c r="N16" s="224"/>
    </row>
    <row r="17" spans="2:14" x14ac:dyDescent="0.25">
      <c r="B17" s="240">
        <v>2</v>
      </c>
      <c r="C17" s="241" t="s">
        <v>435</v>
      </c>
      <c r="D17" s="242">
        <v>8826.9152759999997</v>
      </c>
      <c r="E17" s="242">
        <v>548.99764700000003</v>
      </c>
      <c r="F17" s="242">
        <v>1227.727474</v>
      </c>
      <c r="G17" s="243">
        <f t="shared" si="0"/>
        <v>7050.1901549999993</v>
      </c>
      <c r="H17" s="243"/>
      <c r="I17" s="242">
        <v>5721.0467562809999</v>
      </c>
      <c r="J17" s="243">
        <v>527.13028299999996</v>
      </c>
      <c r="K17" s="243">
        <v>3180.6040619999999</v>
      </c>
      <c r="L17" s="243">
        <f t="shared" si="1"/>
        <v>2013.3124112810005</v>
      </c>
      <c r="M17" s="244">
        <f t="shared" si="2"/>
        <v>-71.443147390100421</v>
      </c>
      <c r="N17" s="224"/>
    </row>
    <row r="18" spans="2:14" x14ac:dyDescent="0.25">
      <c r="B18" s="240">
        <v>3</v>
      </c>
      <c r="C18" s="241" t="s">
        <v>434</v>
      </c>
      <c r="D18" s="242">
        <v>9371.1778800000011</v>
      </c>
      <c r="E18" s="242">
        <v>372.78218900000002</v>
      </c>
      <c r="F18" s="242">
        <v>3005.0244379999999</v>
      </c>
      <c r="G18" s="243">
        <f t="shared" si="0"/>
        <v>5993.3712530000012</v>
      </c>
      <c r="H18" s="243"/>
      <c r="I18" s="242">
        <v>6384.0293403849982</v>
      </c>
      <c r="J18" s="243">
        <v>441.06239799999997</v>
      </c>
      <c r="K18" s="243">
        <v>4423.4424689999996</v>
      </c>
      <c r="L18" s="243">
        <f t="shared" si="1"/>
        <v>1519.5244733849986</v>
      </c>
      <c r="M18" s="244">
        <f t="shared" si="2"/>
        <v>-74.646581877863881</v>
      </c>
      <c r="N18" s="224"/>
    </row>
    <row r="19" spans="2:14" x14ac:dyDescent="0.25">
      <c r="B19" s="240">
        <v>4</v>
      </c>
      <c r="C19" s="241" t="s">
        <v>433</v>
      </c>
      <c r="D19" s="242">
        <v>1443.955428</v>
      </c>
      <c r="E19" s="242">
        <v>368.70572299999998</v>
      </c>
      <c r="F19" s="242">
        <v>221.38403199999999</v>
      </c>
      <c r="G19" s="243">
        <f t="shared" si="0"/>
        <v>853.86567300000002</v>
      </c>
      <c r="H19" s="243"/>
      <c r="I19" s="242">
        <v>1112.856250971</v>
      </c>
      <c r="J19" s="243">
        <v>328.58935400000001</v>
      </c>
      <c r="K19" s="243">
        <v>806.96143300000006</v>
      </c>
      <c r="L19" s="243">
        <f t="shared" si="1"/>
        <v>-22.694536029000005</v>
      </c>
      <c r="M19" s="244">
        <f t="shared" si="2"/>
        <v>-102.65785787467767</v>
      </c>
      <c r="N19" s="224"/>
    </row>
    <row r="20" spans="2:14" x14ac:dyDescent="0.25">
      <c r="B20" s="240">
        <v>5</v>
      </c>
      <c r="C20" s="241" t="s">
        <v>432</v>
      </c>
      <c r="D20" s="242">
        <v>2341.0702919999999</v>
      </c>
      <c r="E20" s="242">
        <v>754.23462700000005</v>
      </c>
      <c r="F20" s="242">
        <v>777.462399</v>
      </c>
      <c r="G20" s="243">
        <f t="shared" si="0"/>
        <v>809.37326599999983</v>
      </c>
      <c r="H20" s="243"/>
      <c r="I20" s="242">
        <v>3081.3040721660004</v>
      </c>
      <c r="J20" s="243">
        <v>800.93109300000003</v>
      </c>
      <c r="K20" s="243">
        <v>1515.344621</v>
      </c>
      <c r="L20" s="243">
        <f t="shared" si="1"/>
        <v>765.02835816600032</v>
      </c>
      <c r="M20" s="244">
        <f t="shared" si="2"/>
        <v>-5.4789192696166378</v>
      </c>
      <c r="N20" s="224"/>
    </row>
    <row r="21" spans="2:14" x14ac:dyDescent="0.25">
      <c r="B21" s="240">
        <v>6</v>
      </c>
      <c r="C21" s="241" t="s">
        <v>431</v>
      </c>
      <c r="D21" s="242">
        <v>7145.6601119999996</v>
      </c>
      <c r="E21" s="242">
        <v>964.96624199999997</v>
      </c>
      <c r="F21" s="242">
        <v>2714.30701</v>
      </c>
      <c r="G21" s="243">
        <f t="shared" si="0"/>
        <v>3466.3868599999992</v>
      </c>
      <c r="H21" s="243"/>
      <c r="I21" s="242">
        <v>6280.1145542960003</v>
      </c>
      <c r="J21" s="243">
        <v>776.78649399999995</v>
      </c>
      <c r="K21" s="243">
        <v>4084.777192</v>
      </c>
      <c r="L21" s="243">
        <f t="shared" si="1"/>
        <v>1418.5508682960003</v>
      </c>
      <c r="M21" s="244">
        <f t="shared" si="2"/>
        <v>-59.076960374353582</v>
      </c>
      <c r="N21" s="224"/>
    </row>
    <row r="22" spans="2:14" x14ac:dyDescent="0.25">
      <c r="B22" s="240">
        <v>7</v>
      </c>
      <c r="C22" s="241" t="s">
        <v>430</v>
      </c>
      <c r="D22" s="242">
        <v>7466.4937680000003</v>
      </c>
      <c r="E22" s="242">
        <v>566.35165600000005</v>
      </c>
      <c r="F22" s="242">
        <v>820.67826200000002</v>
      </c>
      <c r="G22" s="243">
        <f t="shared" si="0"/>
        <v>6079.4638500000001</v>
      </c>
      <c r="H22" s="243"/>
      <c r="I22" s="242">
        <v>5489.7593162159992</v>
      </c>
      <c r="J22" s="243">
        <v>629.28833899999995</v>
      </c>
      <c r="K22" s="243">
        <v>2779.7980670000002</v>
      </c>
      <c r="L22" s="243">
        <f t="shared" si="1"/>
        <v>2080.6729102159993</v>
      </c>
      <c r="M22" s="244">
        <f t="shared" si="2"/>
        <v>-65.775388067880371</v>
      </c>
      <c r="N22" s="224"/>
    </row>
    <row r="23" spans="2:14" x14ac:dyDescent="0.25">
      <c r="B23" s="240">
        <v>8</v>
      </c>
      <c r="C23" s="241" t="s">
        <v>429</v>
      </c>
      <c r="D23" s="242">
        <v>2543.4103559999999</v>
      </c>
      <c r="E23" s="242">
        <v>857.84261100000003</v>
      </c>
      <c r="F23" s="242">
        <v>587.34554000000003</v>
      </c>
      <c r="G23" s="243">
        <f t="shared" si="0"/>
        <v>1098.2222049999998</v>
      </c>
      <c r="H23" s="243"/>
      <c r="I23" s="242">
        <v>2942.8383937060003</v>
      </c>
      <c r="J23" s="243">
        <v>901.79846699999996</v>
      </c>
      <c r="K23" s="243">
        <v>1219.018658</v>
      </c>
      <c r="L23" s="243">
        <f t="shared" si="1"/>
        <v>822.02126870600023</v>
      </c>
      <c r="M23" s="244">
        <f t="shared" si="2"/>
        <v>-25.149822598423931</v>
      </c>
      <c r="N23" s="224"/>
    </row>
    <row r="24" spans="2:14" x14ac:dyDescent="0.25">
      <c r="B24" s="240">
        <v>9</v>
      </c>
      <c r="C24" s="241" t="s">
        <v>428</v>
      </c>
      <c r="D24" s="242">
        <v>3610.407588</v>
      </c>
      <c r="E24" s="242">
        <v>1091.981413</v>
      </c>
      <c r="F24" s="242">
        <v>1266.1100329999999</v>
      </c>
      <c r="G24" s="243">
        <f t="shared" si="0"/>
        <v>1252.3161420000001</v>
      </c>
      <c r="H24" s="243"/>
      <c r="I24" s="242">
        <v>5311.8238676579995</v>
      </c>
      <c r="J24" s="243">
        <v>606.443487</v>
      </c>
      <c r="K24" s="243">
        <v>2822.8271279999999</v>
      </c>
      <c r="L24" s="243">
        <f t="shared" si="1"/>
        <v>1882.553252658</v>
      </c>
      <c r="M24" s="244">
        <f t="shared" si="2"/>
        <v>50.325719642285009</v>
      </c>
      <c r="N24" s="224"/>
    </row>
    <row r="25" spans="2:14" x14ac:dyDescent="0.25">
      <c r="B25" s="240">
        <v>10</v>
      </c>
      <c r="C25" s="241" t="s">
        <v>427</v>
      </c>
      <c r="D25" s="242">
        <v>5951.9123400000008</v>
      </c>
      <c r="E25" s="242">
        <v>605.33295899999996</v>
      </c>
      <c r="F25" s="242">
        <v>1468.7033739999999</v>
      </c>
      <c r="G25" s="243">
        <f t="shared" si="0"/>
        <v>3877.8760070000008</v>
      </c>
      <c r="H25" s="243"/>
      <c r="I25" s="242">
        <v>7168.6101946870003</v>
      </c>
      <c r="J25" s="243">
        <v>584.97142399999996</v>
      </c>
      <c r="K25" s="243">
        <v>2576.0111579999998</v>
      </c>
      <c r="L25" s="243">
        <f t="shared" si="1"/>
        <v>4007.6276126870002</v>
      </c>
      <c r="M25" s="244">
        <f t="shared" si="2"/>
        <v>3.3459451888813176</v>
      </c>
      <c r="N25" s="224"/>
    </row>
    <row r="26" spans="2:14" x14ac:dyDescent="0.25">
      <c r="B26" s="240">
        <v>11</v>
      </c>
      <c r="C26" s="241" t="s">
        <v>426</v>
      </c>
      <c r="D26" s="242">
        <v>1749.763524</v>
      </c>
      <c r="E26" s="242">
        <v>610.67935899999998</v>
      </c>
      <c r="F26" s="242">
        <v>284.87025499999999</v>
      </c>
      <c r="G26" s="243">
        <f t="shared" si="0"/>
        <v>854.21390999999994</v>
      </c>
      <c r="H26" s="243"/>
      <c r="I26" s="242">
        <v>2771.6224780880002</v>
      </c>
      <c r="J26" s="243">
        <v>491.67303700000002</v>
      </c>
      <c r="K26" s="243">
        <v>1506.88636</v>
      </c>
      <c r="L26" s="243">
        <f t="shared" si="1"/>
        <v>773.06308108800022</v>
      </c>
      <c r="M26" s="244">
        <f t="shared" si="2"/>
        <v>-9.5000594068995809</v>
      </c>
      <c r="N26" s="224"/>
    </row>
    <row r="27" spans="2:14" x14ac:dyDescent="0.25">
      <c r="B27" s="240">
        <v>12</v>
      </c>
      <c r="C27" s="241" t="s">
        <v>425</v>
      </c>
      <c r="D27" s="242">
        <v>2894.3003760000001</v>
      </c>
      <c r="E27" s="242">
        <v>303.50014299999998</v>
      </c>
      <c r="F27" s="242">
        <v>2434.5868270000001</v>
      </c>
      <c r="G27" s="243">
        <f t="shared" si="0"/>
        <v>156.21340599999985</v>
      </c>
      <c r="H27" s="243"/>
      <c r="I27" s="242">
        <v>6002.4798130869995</v>
      </c>
      <c r="J27" s="243">
        <v>233.981404</v>
      </c>
      <c r="K27" s="243">
        <v>4134.4048279999997</v>
      </c>
      <c r="L27" s="243">
        <f t="shared" si="1"/>
        <v>1634.0935810869996</v>
      </c>
      <c r="M27" s="244" t="str">
        <f t="shared" si="2"/>
        <v>&gt;500</v>
      </c>
      <c r="N27" s="224"/>
    </row>
    <row r="28" spans="2:14" ht="15" x14ac:dyDescent="0.25">
      <c r="B28" s="240">
        <v>13</v>
      </c>
      <c r="C28" s="241" t="s">
        <v>919</v>
      </c>
      <c r="D28" s="242">
        <v>331.90603199999998</v>
      </c>
      <c r="E28" s="242">
        <v>287.30764399999998</v>
      </c>
      <c r="F28" s="242">
        <v>14.425112</v>
      </c>
      <c r="G28" s="243">
        <f t="shared" si="0"/>
        <v>30.173276000000001</v>
      </c>
      <c r="H28" s="243"/>
      <c r="I28" s="242">
        <v>0</v>
      </c>
      <c r="J28" s="243">
        <v>0</v>
      </c>
      <c r="K28" s="243">
        <v>0</v>
      </c>
      <c r="L28" s="243">
        <f t="shared" si="1"/>
        <v>0</v>
      </c>
      <c r="M28" s="244">
        <f t="shared" si="2"/>
        <v>-100</v>
      </c>
      <c r="N28" s="224"/>
    </row>
    <row r="29" spans="2:14" x14ac:dyDescent="0.25">
      <c r="B29" s="240">
        <v>15</v>
      </c>
      <c r="C29" s="241" t="s">
        <v>424</v>
      </c>
      <c r="D29" s="242">
        <v>7813.560528</v>
      </c>
      <c r="E29" s="242">
        <v>3098.2986609999998</v>
      </c>
      <c r="F29" s="242">
        <v>2431.4787609999998</v>
      </c>
      <c r="G29" s="243">
        <f t="shared" si="0"/>
        <v>2283.7831060000003</v>
      </c>
      <c r="H29" s="243"/>
      <c r="I29" s="242">
        <v>12300.367730692002</v>
      </c>
      <c r="J29" s="243">
        <v>2736.5966749999998</v>
      </c>
      <c r="K29" s="243">
        <v>5832.7969059999996</v>
      </c>
      <c r="L29" s="243">
        <f t="shared" si="1"/>
        <v>3730.9741496920033</v>
      </c>
      <c r="M29" s="244">
        <f t="shared" si="2"/>
        <v>63.368147346826142</v>
      </c>
      <c r="N29" s="224"/>
    </row>
    <row r="30" spans="2:14" x14ac:dyDescent="0.25">
      <c r="B30" s="240">
        <v>16</v>
      </c>
      <c r="C30" s="241" t="s">
        <v>423</v>
      </c>
      <c r="D30" s="242">
        <v>3931.9858919999997</v>
      </c>
      <c r="E30" s="242">
        <v>537.69905200000005</v>
      </c>
      <c r="F30" s="242">
        <v>922.09043099999997</v>
      </c>
      <c r="G30" s="243">
        <f t="shared" si="0"/>
        <v>2472.1964089999997</v>
      </c>
      <c r="H30" s="243"/>
      <c r="I30" s="242">
        <v>2885.5978445029996</v>
      </c>
      <c r="J30" s="243">
        <v>554.84029799999996</v>
      </c>
      <c r="K30" s="243">
        <v>1517.2484019999999</v>
      </c>
      <c r="L30" s="243">
        <f t="shared" si="1"/>
        <v>813.50914450299956</v>
      </c>
      <c r="M30" s="244">
        <f t="shared" si="2"/>
        <v>-67.093668547473413</v>
      </c>
      <c r="N30" s="224"/>
    </row>
    <row r="31" spans="2:14" x14ac:dyDescent="0.25">
      <c r="B31" s="240">
        <v>17</v>
      </c>
      <c r="C31" s="241" t="s">
        <v>422</v>
      </c>
      <c r="D31" s="242">
        <v>13086.858816</v>
      </c>
      <c r="E31" s="242">
        <v>1924.5265119999999</v>
      </c>
      <c r="F31" s="242">
        <v>1286.9330110000001</v>
      </c>
      <c r="G31" s="243">
        <f t="shared" si="0"/>
        <v>9875.3992929999986</v>
      </c>
      <c r="H31" s="243"/>
      <c r="I31" s="242">
        <v>7051.4290055640004</v>
      </c>
      <c r="J31" s="243">
        <v>1922.125493</v>
      </c>
      <c r="K31" s="243">
        <v>3096.0847389999999</v>
      </c>
      <c r="L31" s="243">
        <f t="shared" si="1"/>
        <v>2033.218773564</v>
      </c>
      <c r="M31" s="244">
        <f t="shared" si="2"/>
        <v>-79.411275298962224</v>
      </c>
      <c r="N31" s="224"/>
    </row>
    <row r="32" spans="2:14" x14ac:dyDescent="0.25">
      <c r="B32" s="240">
        <v>18</v>
      </c>
      <c r="C32" s="241" t="s">
        <v>421</v>
      </c>
      <c r="D32" s="242">
        <v>5590.4244719999997</v>
      </c>
      <c r="E32" s="242">
        <v>895.52234899999996</v>
      </c>
      <c r="F32" s="242">
        <v>1363.0111340000001</v>
      </c>
      <c r="G32" s="243">
        <f t="shared" si="0"/>
        <v>3331.8909889999995</v>
      </c>
      <c r="H32" s="243"/>
      <c r="I32" s="242">
        <v>5723.7485644589997</v>
      </c>
      <c r="J32" s="243">
        <v>954.58182399999998</v>
      </c>
      <c r="K32" s="243">
        <v>3260.538548</v>
      </c>
      <c r="L32" s="243">
        <f t="shared" si="1"/>
        <v>1508.6281924589998</v>
      </c>
      <c r="M32" s="244">
        <f t="shared" si="2"/>
        <v>-54.721562096730416</v>
      </c>
      <c r="N32" s="224"/>
    </row>
    <row r="33" spans="2:14" x14ac:dyDescent="0.25">
      <c r="B33" s="240">
        <v>19</v>
      </c>
      <c r="C33" s="241" t="s">
        <v>420</v>
      </c>
      <c r="D33" s="242">
        <v>7530.2459760000002</v>
      </c>
      <c r="E33" s="242">
        <v>3518.1992789999999</v>
      </c>
      <c r="F33" s="242">
        <v>2910.9416369999999</v>
      </c>
      <c r="G33" s="243">
        <f t="shared" si="0"/>
        <v>1101.1050600000003</v>
      </c>
      <c r="H33" s="243"/>
      <c r="I33" s="242">
        <v>13831.292662079997</v>
      </c>
      <c r="J33" s="243">
        <v>3222.7697589999998</v>
      </c>
      <c r="K33" s="243">
        <v>5984.4842769999996</v>
      </c>
      <c r="L33" s="243">
        <f t="shared" si="1"/>
        <v>4624.0386260799969</v>
      </c>
      <c r="M33" s="244">
        <f t="shared" si="2"/>
        <v>319.94527080640205</v>
      </c>
      <c r="N33" s="224"/>
    </row>
    <row r="34" spans="2:14" x14ac:dyDescent="0.25">
      <c r="B34" s="240">
        <v>20</v>
      </c>
      <c r="C34" s="241" t="s">
        <v>419</v>
      </c>
      <c r="D34" s="242">
        <v>7773.6842159999997</v>
      </c>
      <c r="E34" s="242">
        <v>3546.8224449999998</v>
      </c>
      <c r="F34" s="242">
        <v>2400.0401860000002</v>
      </c>
      <c r="G34" s="243">
        <f t="shared" si="0"/>
        <v>1826.8215849999997</v>
      </c>
      <c r="H34" s="243"/>
      <c r="I34" s="242">
        <v>14132.186020408</v>
      </c>
      <c r="J34" s="243">
        <v>3504.5186279999998</v>
      </c>
      <c r="K34" s="243">
        <v>6458.7352890000002</v>
      </c>
      <c r="L34" s="243">
        <f t="shared" si="1"/>
        <v>4168.9321034080003</v>
      </c>
      <c r="M34" s="244">
        <f t="shared" si="2"/>
        <v>128.20685597537437</v>
      </c>
      <c r="N34" s="224"/>
    </row>
    <row r="35" spans="2:14" x14ac:dyDescent="0.25">
      <c r="B35" s="240">
        <v>21</v>
      </c>
      <c r="C35" s="241" t="s">
        <v>418</v>
      </c>
      <c r="D35" s="242">
        <v>6305.6485680000005</v>
      </c>
      <c r="E35" s="242">
        <v>3216.1694779999998</v>
      </c>
      <c r="F35" s="242">
        <v>2776.147414</v>
      </c>
      <c r="G35" s="243">
        <f t="shared" si="0"/>
        <v>313.3316760000007</v>
      </c>
      <c r="H35" s="243"/>
      <c r="I35" s="242">
        <v>13788.087189651002</v>
      </c>
      <c r="J35" s="243">
        <v>2952.6473970000002</v>
      </c>
      <c r="K35" s="243">
        <v>6143.362263</v>
      </c>
      <c r="L35" s="243">
        <f t="shared" si="1"/>
        <v>4692.077529651001</v>
      </c>
      <c r="M35" s="244" t="str">
        <f t="shared" si="2"/>
        <v>&gt;500</v>
      </c>
      <c r="N35" s="224"/>
    </row>
    <row r="36" spans="2:14" x14ac:dyDescent="0.25">
      <c r="B36" s="240">
        <v>24</v>
      </c>
      <c r="C36" s="241" t="s">
        <v>417</v>
      </c>
      <c r="D36" s="242">
        <v>6380.4831600000007</v>
      </c>
      <c r="E36" s="242">
        <v>1274.8266940000001</v>
      </c>
      <c r="F36" s="242">
        <v>1391.066163</v>
      </c>
      <c r="G36" s="243">
        <f t="shared" si="0"/>
        <v>3714.5903030000004</v>
      </c>
      <c r="H36" s="243"/>
      <c r="I36" s="242">
        <v>7180.2464557180001</v>
      </c>
      <c r="J36" s="243">
        <v>1350.2473219999999</v>
      </c>
      <c r="K36" s="243">
        <v>3177.2399129999999</v>
      </c>
      <c r="L36" s="243">
        <f t="shared" si="1"/>
        <v>2652.7592207180001</v>
      </c>
      <c r="M36" s="244">
        <f t="shared" si="2"/>
        <v>-28.585415770467009</v>
      </c>
      <c r="N36" s="224"/>
    </row>
    <row r="37" spans="2:14" x14ac:dyDescent="0.25">
      <c r="B37" s="240">
        <v>25</v>
      </c>
      <c r="C37" s="241" t="s">
        <v>416</v>
      </c>
      <c r="D37" s="242">
        <v>4142.7644760000003</v>
      </c>
      <c r="E37" s="242">
        <v>1320.053467</v>
      </c>
      <c r="F37" s="242">
        <v>1739.189251</v>
      </c>
      <c r="G37" s="243">
        <f t="shared" si="0"/>
        <v>1083.5217580000005</v>
      </c>
      <c r="H37" s="243"/>
      <c r="I37" s="242">
        <v>7546.6729014370003</v>
      </c>
      <c r="J37" s="243">
        <v>1261.8594840000001</v>
      </c>
      <c r="K37" s="243">
        <v>3658.4107260000001</v>
      </c>
      <c r="L37" s="243">
        <f t="shared" si="1"/>
        <v>2626.4026914370006</v>
      </c>
      <c r="M37" s="244">
        <f t="shared" si="2"/>
        <v>142.39501164101213</v>
      </c>
      <c r="N37" s="224"/>
    </row>
    <row r="38" spans="2:14" x14ac:dyDescent="0.25">
      <c r="B38" s="240">
        <v>26</v>
      </c>
      <c r="C38" s="241" t="s">
        <v>415</v>
      </c>
      <c r="D38" s="242">
        <v>4697.3377920000003</v>
      </c>
      <c r="E38" s="242">
        <v>1140.5589520000001</v>
      </c>
      <c r="F38" s="242">
        <v>2098.7472160000002</v>
      </c>
      <c r="G38" s="243">
        <f t="shared" si="0"/>
        <v>1458.0316239999997</v>
      </c>
      <c r="H38" s="243"/>
      <c r="I38" s="242">
        <v>7882.0700715839994</v>
      </c>
      <c r="J38" s="243">
        <v>1992.184364</v>
      </c>
      <c r="K38" s="243">
        <v>3230.2782579999998</v>
      </c>
      <c r="L38" s="243">
        <f t="shared" si="1"/>
        <v>2659.6074495839998</v>
      </c>
      <c r="M38" s="244">
        <f t="shared" si="2"/>
        <v>82.410820575178434</v>
      </c>
      <c r="N38" s="224"/>
    </row>
    <row r="39" spans="2:14" x14ac:dyDescent="0.25">
      <c r="B39" s="240">
        <v>28</v>
      </c>
      <c r="C39" s="241" t="s">
        <v>414</v>
      </c>
      <c r="D39" s="242">
        <v>7188.4751879999994</v>
      </c>
      <c r="E39" s="242">
        <v>1760.912198</v>
      </c>
      <c r="F39" s="242">
        <v>1300.2898869999999</v>
      </c>
      <c r="G39" s="243">
        <f t="shared" si="0"/>
        <v>4127.2731029999995</v>
      </c>
      <c r="H39" s="243"/>
      <c r="I39" s="242">
        <v>6193.4567898430005</v>
      </c>
      <c r="J39" s="243">
        <v>1762.906133</v>
      </c>
      <c r="K39" s="243">
        <v>2775.498842</v>
      </c>
      <c r="L39" s="243">
        <f t="shared" si="1"/>
        <v>1655.051814843001</v>
      </c>
      <c r="M39" s="244">
        <f t="shared" si="2"/>
        <v>-59.899629282104208</v>
      </c>
      <c r="N39" s="224"/>
    </row>
    <row r="40" spans="2:14" x14ac:dyDescent="0.25">
      <c r="B40" s="240">
        <v>29</v>
      </c>
      <c r="C40" s="241" t="s">
        <v>413</v>
      </c>
      <c r="D40" s="242">
        <v>11101.20822</v>
      </c>
      <c r="E40" s="242">
        <v>2057.3962980000001</v>
      </c>
      <c r="F40" s="242">
        <v>1518.496294</v>
      </c>
      <c r="G40" s="243">
        <f t="shared" si="0"/>
        <v>7525.3156280000003</v>
      </c>
      <c r="H40" s="243"/>
      <c r="I40" s="242">
        <v>6786.4241713700003</v>
      </c>
      <c r="J40" s="243">
        <v>1882.820015</v>
      </c>
      <c r="K40" s="243">
        <v>2713.56693</v>
      </c>
      <c r="L40" s="243">
        <f t="shared" si="1"/>
        <v>2190.0372263700001</v>
      </c>
      <c r="M40" s="244">
        <f t="shared" si="2"/>
        <v>-70.89773592722986</v>
      </c>
      <c r="N40" s="224"/>
    </row>
    <row r="41" spans="2:14" x14ac:dyDescent="0.25">
      <c r="B41" s="240">
        <v>31</v>
      </c>
      <c r="C41" s="241" t="s">
        <v>412</v>
      </c>
      <c r="D41" s="242">
        <v>1589.165724</v>
      </c>
      <c r="E41" s="242">
        <v>0</v>
      </c>
      <c r="F41" s="242">
        <v>651.56023300000004</v>
      </c>
      <c r="G41" s="243">
        <f t="shared" si="0"/>
        <v>937.60549099999992</v>
      </c>
      <c r="H41" s="243"/>
      <c r="I41" s="242">
        <v>810.19409971099992</v>
      </c>
      <c r="J41" s="243">
        <v>0</v>
      </c>
      <c r="K41" s="243">
        <v>589.97353299999997</v>
      </c>
      <c r="L41" s="243">
        <f t="shared" si="1"/>
        <v>220.22056671099995</v>
      </c>
      <c r="M41" s="244">
        <f t="shared" si="2"/>
        <v>-76.512449124404711</v>
      </c>
      <c r="N41" s="224"/>
    </row>
    <row r="42" spans="2:14" x14ac:dyDescent="0.25">
      <c r="B42" s="240">
        <v>33</v>
      </c>
      <c r="C42" s="241" t="s">
        <v>411</v>
      </c>
      <c r="D42" s="242">
        <v>839.53918800000008</v>
      </c>
      <c r="E42" s="242">
        <v>0</v>
      </c>
      <c r="F42" s="242">
        <v>502.56908299999998</v>
      </c>
      <c r="G42" s="243">
        <f t="shared" si="0"/>
        <v>336.9701050000001</v>
      </c>
      <c r="H42" s="243"/>
      <c r="I42" s="242">
        <v>685.99145586899999</v>
      </c>
      <c r="J42" s="243">
        <v>0</v>
      </c>
      <c r="K42" s="243">
        <v>421.93411300000002</v>
      </c>
      <c r="L42" s="243">
        <f t="shared" si="1"/>
        <v>264.05734286899997</v>
      </c>
      <c r="M42" s="244">
        <f t="shared" si="2"/>
        <v>-21.637753928052494</v>
      </c>
      <c r="N42" s="224"/>
    </row>
    <row r="43" spans="2:14" x14ac:dyDescent="0.25">
      <c r="B43" s="240">
        <v>34</v>
      </c>
      <c r="C43" s="241" t="s">
        <v>410</v>
      </c>
      <c r="D43" s="242">
        <v>3568.7793839999999</v>
      </c>
      <c r="E43" s="242">
        <v>0</v>
      </c>
      <c r="F43" s="242">
        <v>1691.755756</v>
      </c>
      <c r="G43" s="243">
        <f t="shared" si="0"/>
        <v>1877.0236279999999</v>
      </c>
      <c r="H43" s="243"/>
      <c r="I43" s="242">
        <v>2409.1269335890001</v>
      </c>
      <c r="J43" s="243">
        <v>0</v>
      </c>
      <c r="K43" s="243">
        <v>1851.306763</v>
      </c>
      <c r="L43" s="243">
        <f t="shared" si="1"/>
        <v>557.8201705890001</v>
      </c>
      <c r="M43" s="244">
        <f t="shared" si="2"/>
        <v>-70.281664957869125</v>
      </c>
      <c r="N43" s="224"/>
    </row>
    <row r="44" spans="2:14" x14ac:dyDescent="0.25">
      <c r="B44" s="240">
        <v>36</v>
      </c>
      <c r="C44" s="241" t="s">
        <v>409</v>
      </c>
      <c r="D44" s="242">
        <v>4080.6055200000001</v>
      </c>
      <c r="E44" s="242">
        <v>914.35418200000004</v>
      </c>
      <c r="F44" s="242">
        <v>752.9683</v>
      </c>
      <c r="G44" s="243">
        <f t="shared" si="0"/>
        <v>2413.283038</v>
      </c>
      <c r="H44" s="243"/>
      <c r="I44" s="242">
        <v>4946.8804022059994</v>
      </c>
      <c r="J44" s="243">
        <v>880.40515000000005</v>
      </c>
      <c r="K44" s="243">
        <v>1673.386994</v>
      </c>
      <c r="L44" s="243">
        <f t="shared" si="1"/>
        <v>2393.0882582059994</v>
      </c>
      <c r="M44" s="244">
        <f t="shared" si="2"/>
        <v>-0.83681770749679563</v>
      </c>
      <c r="N44" s="224"/>
    </row>
    <row r="45" spans="2:14" x14ac:dyDescent="0.25">
      <c r="B45" s="240">
        <v>38</v>
      </c>
      <c r="C45" s="241" t="s">
        <v>408</v>
      </c>
      <c r="D45" s="242">
        <v>9076.4153640000004</v>
      </c>
      <c r="E45" s="242">
        <v>1515.2350120000001</v>
      </c>
      <c r="F45" s="242">
        <v>2936.7740560000002</v>
      </c>
      <c r="G45" s="243">
        <f t="shared" si="0"/>
        <v>4624.4062960000001</v>
      </c>
      <c r="H45" s="243"/>
      <c r="I45" s="242">
        <v>9566.5996117950017</v>
      </c>
      <c r="J45" s="243">
        <v>1497.830645</v>
      </c>
      <c r="K45" s="243">
        <v>5142.3360720000001</v>
      </c>
      <c r="L45" s="243">
        <f t="shared" si="1"/>
        <v>2926.4328947950016</v>
      </c>
      <c r="M45" s="244">
        <f t="shared" si="2"/>
        <v>-36.717651791835515</v>
      </c>
      <c r="N45" s="224"/>
    </row>
    <row r="46" spans="2:14" x14ac:dyDescent="0.25">
      <c r="B46" s="240">
        <v>40</v>
      </c>
      <c r="C46" s="241" t="s">
        <v>90</v>
      </c>
      <c r="D46" s="242">
        <v>1329.2335680000001</v>
      </c>
      <c r="E46" s="242">
        <v>0</v>
      </c>
      <c r="F46" s="242">
        <v>417.617164</v>
      </c>
      <c r="G46" s="243">
        <f t="shared" si="0"/>
        <v>911.6164040000001</v>
      </c>
      <c r="H46" s="243"/>
      <c r="I46" s="242">
        <v>604.48285431999989</v>
      </c>
      <c r="J46" s="243">
        <v>0</v>
      </c>
      <c r="K46" s="243">
        <v>399.327448</v>
      </c>
      <c r="L46" s="243">
        <f t="shared" si="1"/>
        <v>205.15540631999988</v>
      </c>
      <c r="M46" s="244">
        <f t="shared" si="2"/>
        <v>-77.495424016086503</v>
      </c>
      <c r="N46" s="224"/>
    </row>
    <row r="47" spans="2:14" x14ac:dyDescent="0.25">
      <c r="B47" s="240">
        <v>42</v>
      </c>
      <c r="C47" s="241" t="s">
        <v>407</v>
      </c>
      <c r="D47" s="242">
        <v>10073.212223999999</v>
      </c>
      <c r="E47" s="242">
        <v>2097.5154550000002</v>
      </c>
      <c r="F47" s="242">
        <v>4497.9269169999998</v>
      </c>
      <c r="G47" s="243">
        <f t="shared" si="0"/>
        <v>3477.7698519999985</v>
      </c>
      <c r="H47" s="243"/>
      <c r="I47" s="242">
        <v>8023.0318304880002</v>
      </c>
      <c r="J47" s="243">
        <v>1451.4392290000001</v>
      </c>
      <c r="K47" s="243">
        <v>4308.0034189999997</v>
      </c>
      <c r="L47" s="243">
        <f t="shared" si="1"/>
        <v>2263.5891824880009</v>
      </c>
      <c r="M47" s="244">
        <f t="shared" si="2"/>
        <v>-34.912622777891578</v>
      </c>
      <c r="N47" s="224"/>
    </row>
    <row r="48" spans="2:14" x14ac:dyDescent="0.25">
      <c r="B48" s="240">
        <v>43</v>
      </c>
      <c r="C48" s="241" t="s">
        <v>406</v>
      </c>
      <c r="D48" s="242">
        <v>9285.1190399999996</v>
      </c>
      <c r="E48" s="242">
        <v>1206.985717</v>
      </c>
      <c r="F48" s="242">
        <v>2127.426348</v>
      </c>
      <c r="G48" s="243">
        <f t="shared" si="0"/>
        <v>5950.7069750000001</v>
      </c>
      <c r="H48" s="243"/>
      <c r="I48" s="242">
        <v>9641.7368324460003</v>
      </c>
      <c r="J48" s="243">
        <v>1391.052897</v>
      </c>
      <c r="K48" s="243">
        <v>4660.8544179999999</v>
      </c>
      <c r="L48" s="243">
        <f t="shared" si="1"/>
        <v>3589.8295174460009</v>
      </c>
      <c r="M48" s="244">
        <f t="shared" si="2"/>
        <v>-39.673898706027266</v>
      </c>
      <c r="N48" s="224"/>
    </row>
    <row r="49" spans="2:14" ht="15" thickBot="1" x14ac:dyDescent="0.3">
      <c r="B49" s="245">
        <v>45</v>
      </c>
      <c r="C49" s="246" t="s">
        <v>91</v>
      </c>
      <c r="D49" s="247">
        <v>3045.7337280000002</v>
      </c>
      <c r="E49" s="247">
        <v>0</v>
      </c>
      <c r="F49" s="247">
        <v>0</v>
      </c>
      <c r="G49" s="248">
        <f t="shared" si="0"/>
        <v>3045.7337280000002</v>
      </c>
      <c r="H49" s="248"/>
      <c r="I49" s="247">
        <v>0</v>
      </c>
      <c r="J49" s="248">
        <v>0</v>
      </c>
      <c r="K49" s="248">
        <v>0</v>
      </c>
      <c r="L49" s="248">
        <v>0</v>
      </c>
      <c r="M49" s="249">
        <f t="shared" si="2"/>
        <v>-100</v>
      </c>
      <c r="N49" s="224"/>
    </row>
    <row r="50" spans="2:14" s="37" customFormat="1" ht="13.5" x14ac:dyDescent="0.25">
      <c r="B50" s="223" t="s">
        <v>897</v>
      </c>
      <c r="C50" s="224"/>
      <c r="D50" s="224"/>
      <c r="E50" s="225"/>
      <c r="F50" s="226"/>
      <c r="G50" s="227"/>
      <c r="H50" s="227"/>
      <c r="I50" s="227"/>
      <c r="J50" s="227"/>
      <c r="K50" s="227"/>
      <c r="L50" s="227"/>
      <c r="M50" s="224"/>
      <c r="N50" s="224"/>
    </row>
    <row r="51" spans="2:14" ht="25.5" customHeight="1" x14ac:dyDescent="0.25">
      <c r="B51" s="427" t="s">
        <v>404</v>
      </c>
      <c r="C51" s="427"/>
      <c r="D51" s="427"/>
      <c r="E51" s="427"/>
      <c r="F51" s="427"/>
      <c r="G51" s="427"/>
      <c r="H51" s="427"/>
      <c r="I51" s="427"/>
      <c r="J51" s="427"/>
      <c r="K51" s="427"/>
      <c r="L51" s="427"/>
      <c r="M51" s="427"/>
      <c r="N51" s="224"/>
    </row>
    <row r="52" spans="2:14" ht="15" customHeight="1" x14ac:dyDescent="0.25">
      <c r="B52" s="427" t="s">
        <v>936</v>
      </c>
      <c r="C52" s="427"/>
      <c r="D52" s="228"/>
      <c r="E52" s="228"/>
      <c r="F52" s="228"/>
      <c r="G52" s="228"/>
      <c r="H52" s="228"/>
      <c r="I52" s="228"/>
      <c r="J52" s="228"/>
      <c r="K52" s="228"/>
      <c r="L52" s="228"/>
      <c r="M52" s="228"/>
      <c r="N52" s="224"/>
    </row>
    <row r="53" spans="2:14" s="37" customFormat="1" ht="13.5" x14ac:dyDescent="0.25">
      <c r="B53" s="223" t="s">
        <v>405</v>
      </c>
      <c r="C53" s="224"/>
      <c r="D53" s="224"/>
      <c r="E53" s="229"/>
      <c r="F53" s="230"/>
      <c r="G53" s="224"/>
      <c r="H53" s="224"/>
      <c r="I53" s="231"/>
      <c r="J53" s="224"/>
      <c r="K53" s="229"/>
      <c r="L53" s="224"/>
      <c r="M53" s="229"/>
      <c r="N53" s="224"/>
    </row>
  </sheetData>
  <mergeCells count="22">
    <mergeCell ref="B52:C52"/>
    <mergeCell ref="L11:L12"/>
    <mergeCell ref="B51:M51"/>
    <mergeCell ref="M11:M12"/>
    <mergeCell ref="B9:B12"/>
    <mergeCell ref="C9:C12"/>
    <mergeCell ref="D9:G9"/>
    <mergeCell ref="I9:L9"/>
    <mergeCell ref="E10:F10"/>
    <mergeCell ref="J10:K10"/>
    <mergeCell ref="D11:D12"/>
    <mergeCell ref="E11:E12"/>
    <mergeCell ref="F11:F12"/>
    <mergeCell ref="G11:G12"/>
    <mergeCell ref="I11:I12"/>
    <mergeCell ref="J11:J12"/>
    <mergeCell ref="K11:K12"/>
    <mergeCell ref="A1:D1"/>
    <mergeCell ref="E1:M1"/>
    <mergeCell ref="A2:M2"/>
    <mergeCell ref="A3:F3"/>
    <mergeCell ref="G3:M3"/>
  </mergeCells>
  <pageMargins left="0.70866141732283472" right="0.70866141732283472" top="0.74803149606299213" bottom="0.74803149606299213" header="0.31496062992125984" footer="0.31496062992125984"/>
  <pageSetup scale="60" orientation="landscape" verticalDpi="0" r:id="rId1"/>
  <ignoredErrors>
    <ignoredError sqref="D13:O13"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59"/>
  <sheetViews>
    <sheetView showGridLines="0" zoomScale="80" zoomScaleNormal="80" zoomScaleSheetLayoutView="80" workbookViewId="0">
      <selection sqref="A1:B1"/>
    </sheetView>
  </sheetViews>
  <sheetFormatPr baseColWidth="10" defaultColWidth="46.42578125" defaultRowHeight="12.75" x14ac:dyDescent="0.25"/>
  <cols>
    <col min="1" max="1" width="8.28515625" style="58" customWidth="1"/>
    <col min="2" max="2" width="73.42578125" style="58" bestFit="1" customWidth="1"/>
    <col min="3" max="6" width="13.7109375" style="58" customWidth="1"/>
    <col min="7" max="7" width="3.5703125" style="58" customWidth="1"/>
    <col min="8" max="8" width="10.7109375" style="58" customWidth="1"/>
    <col min="9" max="10" width="13.7109375" style="58" customWidth="1"/>
    <col min="11" max="11" width="1.140625" style="58" customWidth="1"/>
    <col min="12" max="13" width="13.7109375" style="58" customWidth="1"/>
    <col min="14" max="14" width="10" style="58" customWidth="1"/>
    <col min="15" max="15" width="13.85546875" style="58" customWidth="1"/>
    <col min="16" max="16" width="9.42578125" style="58" customWidth="1"/>
    <col min="17" max="16384" width="46.42578125" style="58"/>
  </cols>
  <sheetData>
    <row r="1" spans="1:16" s="217" customFormat="1" ht="44.25" customHeight="1" x14ac:dyDescent="0.2">
      <c r="A1" s="403" t="s">
        <v>899</v>
      </c>
      <c r="B1" s="403"/>
      <c r="C1" s="114" t="s">
        <v>901</v>
      </c>
      <c r="D1" s="114"/>
      <c r="E1" s="114"/>
      <c r="F1" s="250"/>
      <c r="G1" s="250"/>
      <c r="H1" s="250"/>
      <c r="I1" s="250"/>
      <c r="J1" s="250"/>
      <c r="K1" s="250"/>
      <c r="L1" s="250"/>
      <c r="M1" s="250"/>
    </row>
    <row r="2" spans="1:16" s="1" customFormat="1" ht="36" customHeight="1" thickBot="1" x14ac:dyDescent="0.45">
      <c r="A2" s="404" t="s">
        <v>900</v>
      </c>
      <c r="B2" s="404"/>
      <c r="C2" s="404"/>
      <c r="D2" s="404"/>
      <c r="E2" s="404"/>
      <c r="F2" s="404"/>
      <c r="G2" s="404"/>
      <c r="H2" s="404"/>
      <c r="I2" s="404"/>
      <c r="J2" s="404"/>
      <c r="K2" s="404"/>
      <c r="L2" s="404"/>
      <c r="M2" s="404"/>
    </row>
    <row r="3" spans="1:16" customFormat="1" ht="6" customHeight="1" x14ac:dyDescent="0.4">
      <c r="A3" s="405"/>
      <c r="B3" s="405"/>
      <c r="C3" s="405"/>
      <c r="D3" s="405"/>
      <c r="E3" s="405"/>
      <c r="F3" s="405"/>
      <c r="G3" s="405"/>
      <c r="H3" s="405"/>
      <c r="I3" s="405"/>
      <c r="J3" s="405"/>
      <c r="K3" s="405"/>
      <c r="L3" s="405"/>
      <c r="M3" s="117"/>
    </row>
    <row r="4" spans="1:16" s="39" customFormat="1" ht="17.649999999999999" customHeight="1" x14ac:dyDescent="0.35">
      <c r="A4" s="251" t="s">
        <v>920</v>
      </c>
      <c r="B4" s="252"/>
      <c r="C4" s="252"/>
      <c r="D4" s="252"/>
      <c r="E4" s="252"/>
      <c r="F4" s="252"/>
      <c r="G4" s="252"/>
      <c r="H4" s="252"/>
      <c r="I4" s="252"/>
      <c r="J4" s="252"/>
      <c r="K4" s="252"/>
      <c r="L4" s="252"/>
      <c r="M4" s="252"/>
    </row>
    <row r="5" spans="1:16" s="39" customFormat="1" ht="17.649999999999999" customHeight="1" x14ac:dyDescent="0.35">
      <c r="A5" s="251" t="s">
        <v>454</v>
      </c>
      <c r="B5" s="252"/>
      <c r="C5" s="252"/>
      <c r="D5" s="252"/>
      <c r="E5" s="252"/>
      <c r="F5" s="252"/>
      <c r="G5" s="252"/>
      <c r="H5" s="252"/>
      <c r="I5" s="252"/>
      <c r="J5" s="252"/>
      <c r="K5" s="252"/>
      <c r="L5" s="252"/>
      <c r="M5" s="252"/>
    </row>
    <row r="6" spans="1:16" s="39" customFormat="1" ht="17.649999999999999" customHeight="1" x14ac:dyDescent="0.35">
      <c r="A6" s="251" t="s">
        <v>455</v>
      </c>
      <c r="B6" s="252"/>
      <c r="C6" s="252"/>
      <c r="D6" s="252"/>
      <c r="E6" s="252"/>
      <c r="F6" s="252"/>
      <c r="G6" s="252"/>
      <c r="H6" s="252"/>
      <c r="I6" s="252"/>
      <c r="J6" s="252"/>
      <c r="K6" s="252"/>
      <c r="L6" s="252"/>
      <c r="M6" s="252"/>
    </row>
    <row r="7" spans="1:16" s="39" customFormat="1" ht="17.649999999999999" customHeight="1" x14ac:dyDescent="0.35">
      <c r="A7" s="251" t="s">
        <v>898</v>
      </c>
      <c r="B7" s="252"/>
      <c r="C7" s="252"/>
      <c r="D7" s="252"/>
      <c r="E7" s="252"/>
      <c r="F7" s="252"/>
      <c r="G7" s="252"/>
      <c r="H7" s="252"/>
      <c r="I7" s="252"/>
      <c r="J7" s="252"/>
      <c r="K7" s="252"/>
      <c r="L7" s="252"/>
      <c r="M7" s="252"/>
    </row>
    <row r="8" spans="1:16" s="39" customFormat="1" ht="17.649999999999999" customHeight="1" x14ac:dyDescent="0.35">
      <c r="A8" s="251" t="s">
        <v>937</v>
      </c>
      <c r="B8" s="252"/>
      <c r="C8" s="253"/>
      <c r="D8" s="252"/>
      <c r="E8" s="252"/>
      <c r="F8" s="252"/>
      <c r="G8" s="252"/>
      <c r="H8" s="252"/>
      <c r="I8" s="252"/>
      <c r="J8" s="252"/>
      <c r="K8" s="252"/>
      <c r="L8" s="252"/>
      <c r="M8" s="252"/>
      <c r="N8" s="40" t="s">
        <v>456</v>
      </c>
    </row>
    <row r="9" spans="1:16" s="43" customFormat="1" ht="17.649999999999999" customHeight="1" x14ac:dyDescent="0.25">
      <c r="A9" s="431" t="s">
        <v>451</v>
      </c>
      <c r="B9" s="433" t="s">
        <v>457</v>
      </c>
      <c r="C9" s="434" t="s">
        <v>458</v>
      </c>
      <c r="D9" s="430" t="s">
        <v>459</v>
      </c>
      <c r="E9" s="430"/>
      <c r="F9" s="430"/>
      <c r="G9" s="434"/>
      <c r="H9" s="430" t="s">
        <v>460</v>
      </c>
      <c r="I9" s="430"/>
      <c r="J9" s="430"/>
      <c r="K9" s="254"/>
      <c r="L9" s="430" t="s">
        <v>461</v>
      </c>
      <c r="M9" s="430"/>
      <c r="N9" s="41">
        <v>19.414300000000001</v>
      </c>
      <c r="O9" s="42"/>
    </row>
    <row r="10" spans="1:16" s="43" customFormat="1" ht="17.649999999999999" customHeight="1" x14ac:dyDescent="0.25">
      <c r="A10" s="431"/>
      <c r="B10" s="433"/>
      <c r="C10" s="434"/>
      <c r="D10" s="254" t="s">
        <v>462</v>
      </c>
      <c r="E10" s="254" t="s">
        <v>463</v>
      </c>
      <c r="F10" s="254" t="s">
        <v>464</v>
      </c>
      <c r="G10" s="434"/>
      <c r="H10" s="254" t="s">
        <v>465</v>
      </c>
      <c r="I10" s="254" t="s">
        <v>466</v>
      </c>
      <c r="J10" s="254" t="s">
        <v>464</v>
      </c>
      <c r="K10" s="254"/>
      <c r="L10" s="254" t="s">
        <v>467</v>
      </c>
      <c r="M10" s="254" t="s">
        <v>93</v>
      </c>
    </row>
    <row r="11" spans="1:16" s="45" customFormat="1" ht="17.649999999999999" customHeight="1" thickBot="1" x14ac:dyDescent="0.3">
      <c r="A11" s="432"/>
      <c r="B11" s="430"/>
      <c r="C11" s="255" t="s">
        <v>387</v>
      </c>
      <c r="D11" s="254" t="s">
        <v>13</v>
      </c>
      <c r="E11" s="254" t="s">
        <v>14</v>
      </c>
      <c r="F11" s="254" t="s">
        <v>468</v>
      </c>
      <c r="G11" s="256"/>
      <c r="H11" s="254" t="s">
        <v>441</v>
      </c>
      <c r="I11" s="254" t="s">
        <v>440</v>
      </c>
      <c r="J11" s="254" t="s">
        <v>469</v>
      </c>
      <c r="K11" s="254"/>
      <c r="L11" s="254" t="s">
        <v>470</v>
      </c>
      <c r="M11" s="254" t="s">
        <v>471</v>
      </c>
      <c r="N11" s="44"/>
    </row>
    <row r="12" spans="1:16" s="89" customFormat="1" ht="5.25" customHeight="1" thickBot="1" x14ac:dyDescent="0.3">
      <c r="A12" s="268"/>
      <c r="B12" s="120"/>
      <c r="C12" s="269"/>
      <c r="D12" s="120"/>
      <c r="E12" s="120"/>
      <c r="F12" s="120"/>
      <c r="G12" s="120"/>
      <c r="H12" s="120"/>
      <c r="I12" s="120"/>
      <c r="J12" s="120"/>
      <c r="K12" s="120"/>
      <c r="L12" s="120"/>
      <c r="M12" s="120"/>
      <c r="N12" s="270"/>
    </row>
    <row r="13" spans="1:16" s="45" customFormat="1" ht="16.5" customHeight="1" x14ac:dyDescent="0.25">
      <c r="A13" s="271"/>
      <c r="B13" s="272" t="s">
        <v>93</v>
      </c>
      <c r="C13" s="273">
        <f>C14+C249</f>
        <v>448007.89257391595</v>
      </c>
      <c r="D13" s="273">
        <f>D14+D249</f>
        <v>313602.65005966555</v>
      </c>
      <c r="E13" s="273">
        <f>E14+E249</f>
        <v>10916.684007873675</v>
      </c>
      <c r="F13" s="273">
        <f>F14+F249</f>
        <v>324519.33406753908</v>
      </c>
      <c r="G13" s="274"/>
      <c r="H13" s="273">
        <f>H14+H249</f>
        <v>0</v>
      </c>
      <c r="I13" s="273">
        <f>I14+I249</f>
        <v>12107.397764494679</v>
      </c>
      <c r="J13" s="273">
        <f>J14+J249</f>
        <v>12107.397764494679</v>
      </c>
      <c r="K13" s="274"/>
      <c r="L13" s="273">
        <f>L14+L249</f>
        <v>111381.1607418825</v>
      </c>
      <c r="M13" s="273">
        <f>M14+M249</f>
        <v>123488.55850637716</v>
      </c>
      <c r="N13" s="46"/>
      <c r="O13" s="46"/>
      <c r="P13" s="46"/>
    </row>
    <row r="14" spans="1:16" s="48" customFormat="1" ht="16.5" customHeight="1" x14ac:dyDescent="0.25">
      <c r="A14" s="275"/>
      <c r="B14" s="276" t="s">
        <v>472</v>
      </c>
      <c r="C14" s="277">
        <f>SUM(C15:C248)</f>
        <v>371651.93064556317</v>
      </c>
      <c r="D14" s="277">
        <f>SUM(D15:D248)</f>
        <v>292845.19083473127</v>
      </c>
      <c r="E14" s="277">
        <f>SUM(E15:E248)</f>
        <v>7127.581182303109</v>
      </c>
      <c r="F14" s="277">
        <f>SUM(F15:F248)</f>
        <v>299972.77201703424</v>
      </c>
      <c r="G14" s="277"/>
      <c r="H14" s="277">
        <f>SUM(H15:H248)</f>
        <v>0</v>
      </c>
      <c r="I14" s="277">
        <f>SUM(I15:I248)</f>
        <v>7351.1400830883431</v>
      </c>
      <c r="J14" s="277">
        <f>SUM(J15:J248)</f>
        <v>7351.1400830883431</v>
      </c>
      <c r="K14" s="277"/>
      <c r="L14" s="277">
        <f>SUM(L15:L248)</f>
        <v>64328.018545440871</v>
      </c>
      <c r="M14" s="277">
        <f>SUM(M15:M248)</f>
        <v>71679.1586285292</v>
      </c>
      <c r="N14" s="47"/>
    </row>
    <row r="15" spans="1:16" s="48" customFormat="1" ht="17.649999999999999" customHeight="1" x14ac:dyDescent="0.25">
      <c r="A15" s="278">
        <v>1</v>
      </c>
      <c r="B15" s="279" t="s">
        <v>473</v>
      </c>
      <c r="C15" s="280">
        <v>2006.1961048000001</v>
      </c>
      <c r="D15" s="280">
        <v>2006.1961048000001</v>
      </c>
      <c r="E15" s="280">
        <v>0</v>
      </c>
      <c r="F15" s="280">
        <f>+D15+E15</f>
        <v>2006.1961048000001</v>
      </c>
      <c r="G15" s="280"/>
      <c r="H15" s="280">
        <v>0</v>
      </c>
      <c r="I15" s="280">
        <v>0</v>
      </c>
      <c r="J15" s="280">
        <f>+H15+I15</f>
        <v>0</v>
      </c>
      <c r="K15" s="280"/>
      <c r="L15" s="280">
        <f>SUM(C15-F15-J15)</f>
        <v>0</v>
      </c>
      <c r="M15" s="280">
        <f>J15+L15</f>
        <v>0</v>
      </c>
    </row>
    <row r="16" spans="1:16" s="48" customFormat="1" ht="17.649999999999999" customHeight="1" x14ac:dyDescent="0.25">
      <c r="A16" s="278">
        <v>2</v>
      </c>
      <c r="B16" s="279" t="s">
        <v>474</v>
      </c>
      <c r="C16" s="280">
        <v>5384.866108465395</v>
      </c>
      <c r="D16" s="280">
        <v>5384.8661084653977</v>
      </c>
      <c r="E16" s="280">
        <v>0</v>
      </c>
      <c r="F16" s="280">
        <f t="shared" ref="F16:F79" si="0">+D16+E16</f>
        <v>5384.8661084653977</v>
      </c>
      <c r="G16" s="280"/>
      <c r="H16" s="280">
        <v>0</v>
      </c>
      <c r="I16" s="280">
        <v>0</v>
      </c>
      <c r="J16" s="280">
        <f t="shared" ref="J16:J79" si="1">+H16+I16</f>
        <v>0</v>
      </c>
      <c r="K16" s="280"/>
      <c r="L16" s="280">
        <f t="shared" ref="L16:L79" si="2">SUM(C16-F16-J16)</f>
        <v>-2.7284841053187847E-12</v>
      </c>
      <c r="M16" s="280">
        <f t="shared" ref="M16:M79" si="3">J16+L16</f>
        <v>-2.7284841053187847E-12</v>
      </c>
    </row>
    <row r="17" spans="1:13" s="48" customFormat="1" ht="17.649999999999999" customHeight="1" x14ac:dyDescent="0.25">
      <c r="A17" s="278">
        <v>3</v>
      </c>
      <c r="B17" s="279" t="s">
        <v>475</v>
      </c>
      <c r="C17" s="280">
        <v>533.24997269321022</v>
      </c>
      <c r="D17" s="280">
        <v>533.24997269321034</v>
      </c>
      <c r="E17" s="280">
        <v>0</v>
      </c>
      <c r="F17" s="280">
        <f t="shared" si="0"/>
        <v>533.24997269321034</v>
      </c>
      <c r="G17" s="280"/>
      <c r="H17" s="280">
        <v>0</v>
      </c>
      <c r="I17" s="280">
        <v>0</v>
      </c>
      <c r="J17" s="280">
        <f t="shared" si="1"/>
        <v>0</v>
      </c>
      <c r="K17" s="280"/>
      <c r="L17" s="280">
        <f t="shared" si="2"/>
        <v>-1.1368683772161603E-13</v>
      </c>
      <c r="M17" s="280">
        <f t="shared" si="3"/>
        <v>-1.1368683772161603E-13</v>
      </c>
    </row>
    <row r="18" spans="1:13" s="48" customFormat="1" ht="17.649999999999999" customHeight="1" x14ac:dyDescent="0.25">
      <c r="A18" s="278">
        <v>4</v>
      </c>
      <c r="B18" s="279" t="s">
        <v>476</v>
      </c>
      <c r="C18" s="280">
        <v>5596.0417737736225</v>
      </c>
      <c r="D18" s="280">
        <v>5596.0417737736216</v>
      </c>
      <c r="E18" s="280">
        <v>0</v>
      </c>
      <c r="F18" s="280">
        <f t="shared" si="0"/>
        <v>5596.0417737736216</v>
      </c>
      <c r="G18" s="280"/>
      <c r="H18" s="280">
        <v>0</v>
      </c>
      <c r="I18" s="280">
        <v>0</v>
      </c>
      <c r="J18" s="280">
        <f t="shared" si="1"/>
        <v>0</v>
      </c>
      <c r="K18" s="280"/>
      <c r="L18" s="280">
        <f t="shared" si="2"/>
        <v>9.0949470177292824E-13</v>
      </c>
      <c r="M18" s="280">
        <f t="shared" si="3"/>
        <v>9.0949470177292824E-13</v>
      </c>
    </row>
    <row r="19" spans="1:13" s="48" customFormat="1" ht="17.649999999999999" customHeight="1" x14ac:dyDescent="0.25">
      <c r="A19" s="278">
        <v>5</v>
      </c>
      <c r="B19" s="279" t="s">
        <v>477</v>
      </c>
      <c r="C19" s="280">
        <v>1188.3036793950002</v>
      </c>
      <c r="D19" s="280">
        <v>1188.303679395</v>
      </c>
      <c r="E19" s="280">
        <v>0</v>
      </c>
      <c r="F19" s="280">
        <f t="shared" si="0"/>
        <v>1188.303679395</v>
      </c>
      <c r="G19" s="280"/>
      <c r="H19" s="280">
        <v>0</v>
      </c>
      <c r="I19" s="280">
        <v>0</v>
      </c>
      <c r="J19" s="280">
        <f t="shared" si="1"/>
        <v>0</v>
      </c>
      <c r="K19" s="280"/>
      <c r="L19" s="280">
        <f t="shared" si="2"/>
        <v>2.2737367544323206E-13</v>
      </c>
      <c r="M19" s="280">
        <f t="shared" si="3"/>
        <v>2.2737367544323206E-13</v>
      </c>
    </row>
    <row r="20" spans="1:13" s="48" customFormat="1" ht="17.649999999999999" customHeight="1" x14ac:dyDescent="0.25">
      <c r="A20" s="278">
        <v>6</v>
      </c>
      <c r="B20" s="279" t="s">
        <v>478</v>
      </c>
      <c r="C20" s="280">
        <v>5976.7574891835739</v>
      </c>
      <c r="D20" s="280">
        <v>5976.7574891835739</v>
      </c>
      <c r="E20" s="280">
        <v>0</v>
      </c>
      <c r="F20" s="280">
        <f t="shared" si="0"/>
        <v>5976.7574891835739</v>
      </c>
      <c r="G20" s="280"/>
      <c r="H20" s="280">
        <v>0</v>
      </c>
      <c r="I20" s="280">
        <v>0</v>
      </c>
      <c r="J20" s="280">
        <f t="shared" si="1"/>
        <v>0</v>
      </c>
      <c r="K20" s="280"/>
      <c r="L20" s="280">
        <f t="shared" si="2"/>
        <v>0</v>
      </c>
      <c r="M20" s="280">
        <f t="shared" si="3"/>
        <v>0</v>
      </c>
    </row>
    <row r="21" spans="1:13" s="48" customFormat="1" ht="17.649999999999999" customHeight="1" x14ac:dyDescent="0.25">
      <c r="A21" s="278">
        <v>7</v>
      </c>
      <c r="B21" s="279" t="s">
        <v>479</v>
      </c>
      <c r="C21" s="280">
        <v>13613.692646846224</v>
      </c>
      <c r="D21" s="280">
        <v>13613.692646846224</v>
      </c>
      <c r="E21" s="280">
        <v>0</v>
      </c>
      <c r="F21" s="280">
        <f t="shared" si="0"/>
        <v>13613.692646846224</v>
      </c>
      <c r="G21" s="280"/>
      <c r="H21" s="280">
        <v>0</v>
      </c>
      <c r="I21" s="280">
        <v>0</v>
      </c>
      <c r="J21" s="280">
        <f t="shared" si="1"/>
        <v>0</v>
      </c>
      <c r="K21" s="280"/>
      <c r="L21" s="280">
        <f t="shared" si="2"/>
        <v>0</v>
      </c>
      <c r="M21" s="280">
        <f t="shared" si="3"/>
        <v>0</v>
      </c>
    </row>
    <row r="22" spans="1:13" s="48" customFormat="1" ht="17.649999999999999" customHeight="1" x14ac:dyDescent="0.25">
      <c r="A22" s="278">
        <v>9</v>
      </c>
      <c r="B22" s="279" t="s">
        <v>480</v>
      </c>
      <c r="C22" s="280">
        <v>1941.7973767989001</v>
      </c>
      <c r="D22" s="280">
        <v>1941.7973767989001</v>
      </c>
      <c r="E22" s="280">
        <v>0</v>
      </c>
      <c r="F22" s="280">
        <f t="shared" si="0"/>
        <v>1941.7973767989001</v>
      </c>
      <c r="G22" s="280"/>
      <c r="H22" s="280">
        <v>0</v>
      </c>
      <c r="I22" s="280">
        <v>0</v>
      </c>
      <c r="J22" s="280">
        <f t="shared" si="1"/>
        <v>0</v>
      </c>
      <c r="K22" s="280"/>
      <c r="L22" s="280">
        <f t="shared" si="2"/>
        <v>0</v>
      </c>
      <c r="M22" s="280">
        <f t="shared" si="3"/>
        <v>0</v>
      </c>
    </row>
    <row r="23" spans="1:13" s="48" customFormat="1" ht="17.649999999999999" customHeight="1" x14ac:dyDescent="0.25">
      <c r="A23" s="278">
        <v>10</v>
      </c>
      <c r="B23" s="279" t="s">
        <v>481</v>
      </c>
      <c r="C23" s="280">
        <v>2547.5445174446245</v>
      </c>
      <c r="D23" s="280">
        <v>2547.5445174446245</v>
      </c>
      <c r="E23" s="280">
        <v>0</v>
      </c>
      <c r="F23" s="280">
        <f t="shared" si="0"/>
        <v>2547.5445174446245</v>
      </c>
      <c r="G23" s="280"/>
      <c r="H23" s="280">
        <v>0</v>
      </c>
      <c r="I23" s="280">
        <v>0</v>
      </c>
      <c r="J23" s="280">
        <f t="shared" si="1"/>
        <v>0</v>
      </c>
      <c r="K23" s="280"/>
      <c r="L23" s="280">
        <f t="shared" si="2"/>
        <v>0</v>
      </c>
      <c r="M23" s="280">
        <f t="shared" si="3"/>
        <v>0</v>
      </c>
    </row>
    <row r="24" spans="1:13" s="48" customFormat="1" ht="17.649999999999999" customHeight="1" x14ac:dyDescent="0.25">
      <c r="A24" s="278">
        <v>11</v>
      </c>
      <c r="B24" s="279" t="s">
        <v>482</v>
      </c>
      <c r="C24" s="280">
        <v>2065.8668258047833</v>
      </c>
      <c r="D24" s="280">
        <v>2065.8668258047833</v>
      </c>
      <c r="E24" s="280">
        <v>0</v>
      </c>
      <c r="F24" s="280">
        <f t="shared" si="0"/>
        <v>2065.8668258047833</v>
      </c>
      <c r="G24" s="280"/>
      <c r="H24" s="280">
        <v>0</v>
      </c>
      <c r="I24" s="280">
        <v>0</v>
      </c>
      <c r="J24" s="280">
        <f t="shared" si="1"/>
        <v>0</v>
      </c>
      <c r="K24" s="280"/>
      <c r="L24" s="280">
        <f t="shared" si="2"/>
        <v>0</v>
      </c>
      <c r="M24" s="280">
        <f t="shared" si="3"/>
        <v>0</v>
      </c>
    </row>
    <row r="25" spans="1:13" s="48" customFormat="1" ht="17.649999999999999" customHeight="1" x14ac:dyDescent="0.25">
      <c r="A25" s="278">
        <v>12</v>
      </c>
      <c r="B25" s="279" t="s">
        <v>483</v>
      </c>
      <c r="C25" s="280">
        <v>3400.9595997415686</v>
      </c>
      <c r="D25" s="280">
        <v>3400.9595997415681</v>
      </c>
      <c r="E25" s="280">
        <v>0</v>
      </c>
      <c r="F25" s="280">
        <f t="shared" si="0"/>
        <v>3400.9595997415681</v>
      </c>
      <c r="G25" s="280"/>
      <c r="H25" s="280">
        <v>0</v>
      </c>
      <c r="I25" s="280">
        <v>0</v>
      </c>
      <c r="J25" s="280">
        <f t="shared" si="1"/>
        <v>0</v>
      </c>
      <c r="K25" s="280"/>
      <c r="L25" s="280">
        <f t="shared" si="2"/>
        <v>4.5474735088646412E-13</v>
      </c>
      <c r="M25" s="280">
        <f t="shared" si="3"/>
        <v>4.5474735088646412E-13</v>
      </c>
    </row>
    <row r="26" spans="1:13" s="48" customFormat="1" ht="17.649999999999999" customHeight="1" x14ac:dyDescent="0.25">
      <c r="A26" s="278">
        <v>13</v>
      </c>
      <c r="B26" s="279" t="s">
        <v>484</v>
      </c>
      <c r="C26" s="280">
        <v>983.46842839869998</v>
      </c>
      <c r="D26" s="280">
        <v>983.46842839869998</v>
      </c>
      <c r="E26" s="280">
        <v>0</v>
      </c>
      <c r="F26" s="280">
        <f t="shared" si="0"/>
        <v>983.46842839869998</v>
      </c>
      <c r="G26" s="280"/>
      <c r="H26" s="280">
        <v>0</v>
      </c>
      <c r="I26" s="280">
        <v>0</v>
      </c>
      <c r="J26" s="280">
        <f t="shared" si="1"/>
        <v>0</v>
      </c>
      <c r="K26" s="280"/>
      <c r="L26" s="280">
        <f t="shared" si="2"/>
        <v>0</v>
      </c>
      <c r="M26" s="280">
        <f t="shared" si="3"/>
        <v>0</v>
      </c>
    </row>
    <row r="27" spans="1:13" s="48" customFormat="1" ht="17.649999999999999" customHeight="1" x14ac:dyDescent="0.25">
      <c r="A27" s="278">
        <v>14</v>
      </c>
      <c r="B27" s="279" t="s">
        <v>485</v>
      </c>
      <c r="C27" s="280">
        <v>655.428218442353</v>
      </c>
      <c r="D27" s="280">
        <v>655.428218442353</v>
      </c>
      <c r="E27" s="280">
        <v>0</v>
      </c>
      <c r="F27" s="280">
        <f t="shared" si="0"/>
        <v>655.428218442353</v>
      </c>
      <c r="G27" s="280"/>
      <c r="H27" s="280">
        <v>0</v>
      </c>
      <c r="I27" s="280">
        <v>0</v>
      </c>
      <c r="J27" s="280">
        <f t="shared" si="1"/>
        <v>0</v>
      </c>
      <c r="K27" s="280"/>
      <c r="L27" s="280">
        <f t="shared" si="2"/>
        <v>0</v>
      </c>
      <c r="M27" s="280">
        <f t="shared" si="3"/>
        <v>0</v>
      </c>
    </row>
    <row r="28" spans="1:13" s="48" customFormat="1" ht="17.649999999999999" customHeight="1" x14ac:dyDescent="0.25">
      <c r="A28" s="278">
        <v>15</v>
      </c>
      <c r="B28" s="279" t="s">
        <v>486</v>
      </c>
      <c r="C28" s="280">
        <v>1220.1605266078</v>
      </c>
      <c r="D28" s="280">
        <v>1220.1605266078</v>
      </c>
      <c r="E28" s="280">
        <v>0</v>
      </c>
      <c r="F28" s="280">
        <f t="shared" si="0"/>
        <v>1220.1605266078</v>
      </c>
      <c r="G28" s="280"/>
      <c r="H28" s="280">
        <v>0</v>
      </c>
      <c r="I28" s="280">
        <v>0</v>
      </c>
      <c r="J28" s="280">
        <f t="shared" si="1"/>
        <v>0</v>
      </c>
      <c r="K28" s="280"/>
      <c r="L28" s="280">
        <f t="shared" si="2"/>
        <v>0</v>
      </c>
      <c r="M28" s="280">
        <f t="shared" si="3"/>
        <v>0</v>
      </c>
    </row>
    <row r="29" spans="1:13" s="48" customFormat="1" ht="17.649999999999999" customHeight="1" x14ac:dyDescent="0.25">
      <c r="A29" s="278">
        <v>16</v>
      </c>
      <c r="B29" s="279" t="s">
        <v>487</v>
      </c>
      <c r="C29" s="280">
        <v>1407.7486846528063</v>
      </c>
      <c r="D29" s="280">
        <v>1407.7486846528061</v>
      </c>
      <c r="E29" s="280">
        <v>0</v>
      </c>
      <c r="F29" s="280">
        <f t="shared" si="0"/>
        <v>1407.7486846528061</v>
      </c>
      <c r="G29" s="280"/>
      <c r="H29" s="280">
        <v>0</v>
      </c>
      <c r="I29" s="280">
        <v>0</v>
      </c>
      <c r="J29" s="280">
        <f t="shared" si="1"/>
        <v>0</v>
      </c>
      <c r="K29" s="280"/>
      <c r="L29" s="280">
        <f t="shared" si="2"/>
        <v>2.2737367544323206E-13</v>
      </c>
      <c r="M29" s="280">
        <f t="shared" si="3"/>
        <v>2.2737367544323206E-13</v>
      </c>
    </row>
    <row r="30" spans="1:13" s="48" customFormat="1" ht="17.649999999999999" customHeight="1" x14ac:dyDescent="0.25">
      <c r="A30" s="278">
        <v>17</v>
      </c>
      <c r="B30" s="279" t="s">
        <v>488</v>
      </c>
      <c r="C30" s="280">
        <v>864.78901518399209</v>
      </c>
      <c r="D30" s="280">
        <v>864.78901518399209</v>
      </c>
      <c r="E30" s="280">
        <v>0</v>
      </c>
      <c r="F30" s="280">
        <f t="shared" si="0"/>
        <v>864.78901518399209</v>
      </c>
      <c r="G30" s="280"/>
      <c r="H30" s="280">
        <v>0</v>
      </c>
      <c r="I30" s="280">
        <v>0</v>
      </c>
      <c r="J30" s="280">
        <f t="shared" si="1"/>
        <v>0</v>
      </c>
      <c r="K30" s="280"/>
      <c r="L30" s="280">
        <f t="shared" si="2"/>
        <v>0</v>
      </c>
      <c r="M30" s="280">
        <f t="shared" si="3"/>
        <v>0</v>
      </c>
    </row>
    <row r="31" spans="1:13" s="48" customFormat="1" ht="17.649999999999999" customHeight="1" x14ac:dyDescent="0.25">
      <c r="A31" s="278">
        <v>18</v>
      </c>
      <c r="B31" s="279" t="s">
        <v>489</v>
      </c>
      <c r="C31" s="280">
        <v>799.02769201353306</v>
      </c>
      <c r="D31" s="280">
        <v>799.02769201353294</v>
      </c>
      <c r="E31" s="280">
        <v>0</v>
      </c>
      <c r="F31" s="280">
        <f t="shared" si="0"/>
        <v>799.02769201353294</v>
      </c>
      <c r="G31" s="280"/>
      <c r="H31" s="280">
        <v>0</v>
      </c>
      <c r="I31" s="280">
        <v>0</v>
      </c>
      <c r="J31" s="280">
        <f t="shared" si="1"/>
        <v>0</v>
      </c>
      <c r="K31" s="280"/>
      <c r="L31" s="280">
        <f t="shared" si="2"/>
        <v>1.1368683772161603E-13</v>
      </c>
      <c r="M31" s="280">
        <f t="shared" si="3"/>
        <v>1.1368683772161603E-13</v>
      </c>
    </row>
    <row r="32" spans="1:13" s="48" customFormat="1" ht="17.649999999999999" customHeight="1" x14ac:dyDescent="0.25">
      <c r="A32" s="278">
        <v>19</v>
      </c>
      <c r="B32" s="279" t="s">
        <v>490</v>
      </c>
      <c r="C32" s="280">
        <v>537.37844009809498</v>
      </c>
      <c r="D32" s="280">
        <v>537.37844009809498</v>
      </c>
      <c r="E32" s="280">
        <v>0</v>
      </c>
      <c r="F32" s="280">
        <f t="shared" si="0"/>
        <v>537.37844009809498</v>
      </c>
      <c r="G32" s="280"/>
      <c r="H32" s="280">
        <v>0</v>
      </c>
      <c r="I32" s="280">
        <v>0</v>
      </c>
      <c r="J32" s="280">
        <f t="shared" si="1"/>
        <v>0</v>
      </c>
      <c r="K32" s="280"/>
      <c r="L32" s="280">
        <f t="shared" si="2"/>
        <v>0</v>
      </c>
      <c r="M32" s="280">
        <f t="shared" si="3"/>
        <v>0</v>
      </c>
    </row>
    <row r="33" spans="1:13" s="48" customFormat="1" ht="17.649999999999999" customHeight="1" x14ac:dyDescent="0.25">
      <c r="A33" s="278">
        <v>20</v>
      </c>
      <c r="B33" s="279" t="s">
        <v>491</v>
      </c>
      <c r="C33" s="280">
        <v>547.87954197359795</v>
      </c>
      <c r="D33" s="280">
        <v>547.87954197359795</v>
      </c>
      <c r="E33" s="280">
        <v>0</v>
      </c>
      <c r="F33" s="280">
        <f t="shared" si="0"/>
        <v>547.87954197359795</v>
      </c>
      <c r="G33" s="280"/>
      <c r="H33" s="280">
        <v>0</v>
      </c>
      <c r="I33" s="280">
        <v>0</v>
      </c>
      <c r="J33" s="280">
        <f t="shared" si="1"/>
        <v>0</v>
      </c>
      <c r="K33" s="280"/>
      <c r="L33" s="280">
        <f t="shared" si="2"/>
        <v>0</v>
      </c>
      <c r="M33" s="280">
        <f t="shared" si="3"/>
        <v>0</v>
      </c>
    </row>
    <row r="34" spans="1:13" s="48" customFormat="1" ht="17.649999999999999" customHeight="1" x14ac:dyDescent="0.25">
      <c r="A34" s="278">
        <v>21</v>
      </c>
      <c r="B34" s="279" t="s">
        <v>492</v>
      </c>
      <c r="C34" s="280">
        <v>708.20716270392802</v>
      </c>
      <c r="D34" s="280">
        <v>708.20716270392791</v>
      </c>
      <c r="E34" s="280">
        <v>0</v>
      </c>
      <c r="F34" s="280">
        <f t="shared" si="0"/>
        <v>708.20716270392791</v>
      </c>
      <c r="G34" s="280"/>
      <c r="H34" s="280">
        <v>0</v>
      </c>
      <c r="I34" s="280">
        <v>0</v>
      </c>
      <c r="J34" s="280">
        <f t="shared" si="1"/>
        <v>0</v>
      </c>
      <c r="K34" s="280"/>
      <c r="L34" s="280">
        <f t="shared" si="2"/>
        <v>1.1368683772161603E-13</v>
      </c>
      <c r="M34" s="280">
        <f t="shared" si="3"/>
        <v>1.1368683772161603E-13</v>
      </c>
    </row>
    <row r="35" spans="1:13" s="48" customFormat="1" ht="17.649999999999999" customHeight="1" x14ac:dyDescent="0.25">
      <c r="A35" s="278">
        <v>22</v>
      </c>
      <c r="B35" s="279" t="s">
        <v>493</v>
      </c>
      <c r="C35" s="280">
        <v>873.42994250585707</v>
      </c>
      <c r="D35" s="280">
        <v>873.42994250585707</v>
      </c>
      <c r="E35" s="280">
        <v>0</v>
      </c>
      <c r="F35" s="280">
        <f t="shared" si="0"/>
        <v>873.42994250585707</v>
      </c>
      <c r="G35" s="280"/>
      <c r="H35" s="280">
        <v>0</v>
      </c>
      <c r="I35" s="280">
        <v>0</v>
      </c>
      <c r="J35" s="280">
        <f t="shared" si="1"/>
        <v>0</v>
      </c>
      <c r="K35" s="280"/>
      <c r="L35" s="280">
        <f t="shared" si="2"/>
        <v>0</v>
      </c>
      <c r="M35" s="280">
        <f t="shared" si="3"/>
        <v>0</v>
      </c>
    </row>
    <row r="36" spans="1:13" s="48" customFormat="1" ht="17.649999999999999" customHeight="1" x14ac:dyDescent="0.25">
      <c r="A36" s="278">
        <v>23</v>
      </c>
      <c r="B36" s="279" t="s">
        <v>494</v>
      </c>
      <c r="C36" s="280">
        <v>472.52988160113705</v>
      </c>
      <c r="D36" s="280">
        <v>472.52988160113694</v>
      </c>
      <c r="E36" s="280">
        <v>0</v>
      </c>
      <c r="F36" s="280">
        <f t="shared" si="0"/>
        <v>472.52988160113694</v>
      </c>
      <c r="G36" s="280"/>
      <c r="H36" s="280">
        <v>0</v>
      </c>
      <c r="I36" s="280">
        <v>0</v>
      </c>
      <c r="J36" s="280">
        <f t="shared" si="1"/>
        <v>0</v>
      </c>
      <c r="K36" s="280"/>
      <c r="L36" s="280">
        <f t="shared" si="2"/>
        <v>1.1368683772161603E-13</v>
      </c>
      <c r="M36" s="280">
        <f t="shared" si="3"/>
        <v>1.1368683772161603E-13</v>
      </c>
    </row>
    <row r="37" spans="1:13" s="48" customFormat="1" ht="17.649999999999999" customHeight="1" x14ac:dyDescent="0.25">
      <c r="A37" s="278">
        <v>24</v>
      </c>
      <c r="B37" s="279" t="s">
        <v>495</v>
      </c>
      <c r="C37" s="280">
        <v>856.76418106418407</v>
      </c>
      <c r="D37" s="280">
        <v>856.76418106418407</v>
      </c>
      <c r="E37" s="280">
        <v>0</v>
      </c>
      <c r="F37" s="280">
        <f t="shared" si="0"/>
        <v>856.76418106418407</v>
      </c>
      <c r="G37" s="280"/>
      <c r="H37" s="280">
        <v>0</v>
      </c>
      <c r="I37" s="280">
        <v>0</v>
      </c>
      <c r="J37" s="280">
        <f t="shared" si="1"/>
        <v>0</v>
      </c>
      <c r="K37" s="280"/>
      <c r="L37" s="280">
        <f t="shared" si="2"/>
        <v>0</v>
      </c>
      <c r="M37" s="280">
        <f t="shared" si="3"/>
        <v>0</v>
      </c>
    </row>
    <row r="38" spans="1:13" s="48" customFormat="1" ht="17.649999999999999" customHeight="1" x14ac:dyDescent="0.25">
      <c r="A38" s="278">
        <v>25</v>
      </c>
      <c r="B38" s="279" t="s">
        <v>496</v>
      </c>
      <c r="C38" s="280">
        <v>2551.4516686444335</v>
      </c>
      <c r="D38" s="280">
        <v>2551.4516686444335</v>
      </c>
      <c r="E38" s="280">
        <v>0</v>
      </c>
      <c r="F38" s="280">
        <f t="shared" si="0"/>
        <v>2551.4516686444335</v>
      </c>
      <c r="G38" s="280"/>
      <c r="H38" s="280">
        <v>0</v>
      </c>
      <c r="I38" s="280">
        <v>0</v>
      </c>
      <c r="J38" s="280">
        <f t="shared" si="1"/>
        <v>0</v>
      </c>
      <c r="K38" s="280"/>
      <c r="L38" s="280">
        <f t="shared" si="2"/>
        <v>0</v>
      </c>
      <c r="M38" s="280">
        <f t="shared" si="3"/>
        <v>0</v>
      </c>
    </row>
    <row r="39" spans="1:13" s="48" customFormat="1" ht="17.649999999999999" customHeight="1" x14ac:dyDescent="0.25">
      <c r="A39" s="278">
        <v>26</v>
      </c>
      <c r="B39" s="279" t="s">
        <v>497</v>
      </c>
      <c r="C39" s="280">
        <v>2229.0682959627102</v>
      </c>
      <c r="D39" s="280">
        <v>2229.0682959627097</v>
      </c>
      <c r="E39" s="280">
        <v>0</v>
      </c>
      <c r="F39" s="280">
        <f t="shared" si="0"/>
        <v>2229.0682959627097</v>
      </c>
      <c r="G39" s="280"/>
      <c r="H39" s="280">
        <v>0</v>
      </c>
      <c r="I39" s="280">
        <v>0</v>
      </c>
      <c r="J39" s="280">
        <f t="shared" si="1"/>
        <v>0</v>
      </c>
      <c r="K39" s="280"/>
      <c r="L39" s="280">
        <f t="shared" si="2"/>
        <v>4.5474735088646412E-13</v>
      </c>
      <c r="M39" s="280">
        <f t="shared" si="3"/>
        <v>4.5474735088646412E-13</v>
      </c>
    </row>
    <row r="40" spans="1:13" s="48" customFormat="1" ht="17.649999999999999" customHeight="1" x14ac:dyDescent="0.25">
      <c r="A40" s="278">
        <v>27</v>
      </c>
      <c r="B40" s="279" t="s">
        <v>498</v>
      </c>
      <c r="C40" s="280">
        <v>2367.314936873654</v>
      </c>
      <c r="D40" s="280">
        <v>2367.3149368736536</v>
      </c>
      <c r="E40" s="280">
        <v>0</v>
      </c>
      <c r="F40" s="280">
        <f t="shared" si="0"/>
        <v>2367.3149368736536</v>
      </c>
      <c r="G40" s="280"/>
      <c r="H40" s="280">
        <v>0</v>
      </c>
      <c r="I40" s="280">
        <v>0</v>
      </c>
      <c r="J40" s="280">
        <f t="shared" si="1"/>
        <v>0</v>
      </c>
      <c r="K40" s="280"/>
      <c r="L40" s="280">
        <f t="shared" si="2"/>
        <v>4.5474735088646412E-13</v>
      </c>
      <c r="M40" s="280">
        <f t="shared" si="3"/>
        <v>4.5474735088646412E-13</v>
      </c>
    </row>
    <row r="41" spans="1:13" s="48" customFormat="1" ht="17.649999999999999" customHeight="1" x14ac:dyDescent="0.25">
      <c r="A41" s="278">
        <v>28</v>
      </c>
      <c r="B41" s="279" t="s">
        <v>499</v>
      </c>
      <c r="C41" s="280">
        <v>6479.7556218420486</v>
      </c>
      <c r="D41" s="280">
        <v>6479.7556218420505</v>
      </c>
      <c r="E41" s="280">
        <v>0</v>
      </c>
      <c r="F41" s="280">
        <f t="shared" si="0"/>
        <v>6479.7556218420505</v>
      </c>
      <c r="G41" s="280"/>
      <c r="H41" s="280">
        <v>0</v>
      </c>
      <c r="I41" s="280">
        <v>0</v>
      </c>
      <c r="J41" s="280">
        <f t="shared" si="1"/>
        <v>0</v>
      </c>
      <c r="K41" s="280"/>
      <c r="L41" s="280">
        <f t="shared" si="2"/>
        <v>-1.8189894035458565E-12</v>
      </c>
      <c r="M41" s="280">
        <f t="shared" si="3"/>
        <v>-1.8189894035458565E-12</v>
      </c>
    </row>
    <row r="42" spans="1:13" s="48" customFormat="1" ht="17.649999999999999" customHeight="1" x14ac:dyDescent="0.25">
      <c r="A42" s="278">
        <v>29</v>
      </c>
      <c r="B42" s="279" t="s">
        <v>500</v>
      </c>
      <c r="C42" s="280">
        <v>866.38677441024993</v>
      </c>
      <c r="D42" s="280">
        <v>866.38677441025027</v>
      </c>
      <c r="E42" s="280">
        <v>0</v>
      </c>
      <c r="F42" s="280">
        <f t="shared" si="0"/>
        <v>866.38677441025027</v>
      </c>
      <c r="G42" s="280"/>
      <c r="H42" s="280">
        <v>0</v>
      </c>
      <c r="I42" s="280">
        <v>0</v>
      </c>
      <c r="J42" s="280">
        <f t="shared" si="1"/>
        <v>0</v>
      </c>
      <c r="K42" s="280"/>
      <c r="L42" s="280">
        <f t="shared" si="2"/>
        <v>-3.4106051316484809E-13</v>
      </c>
      <c r="M42" s="280">
        <f t="shared" si="3"/>
        <v>-3.4106051316484809E-13</v>
      </c>
    </row>
    <row r="43" spans="1:13" s="48" customFormat="1" ht="17.649999999999999" customHeight="1" x14ac:dyDescent="0.25">
      <c r="A43" s="278">
        <v>30</v>
      </c>
      <c r="B43" s="279" t="s">
        <v>501</v>
      </c>
      <c r="C43" s="280">
        <v>2556.6843223854398</v>
      </c>
      <c r="D43" s="280">
        <v>2556.6843223854398</v>
      </c>
      <c r="E43" s="280">
        <v>0</v>
      </c>
      <c r="F43" s="280">
        <f t="shared" si="0"/>
        <v>2556.6843223854398</v>
      </c>
      <c r="G43" s="280"/>
      <c r="H43" s="280">
        <v>0</v>
      </c>
      <c r="I43" s="280">
        <v>0</v>
      </c>
      <c r="J43" s="280">
        <f t="shared" si="1"/>
        <v>0</v>
      </c>
      <c r="K43" s="280"/>
      <c r="L43" s="280">
        <f t="shared" si="2"/>
        <v>0</v>
      </c>
      <c r="M43" s="280">
        <f t="shared" si="3"/>
        <v>0</v>
      </c>
    </row>
    <row r="44" spans="1:13" s="48" customFormat="1" ht="17.649999999999999" customHeight="1" x14ac:dyDescent="0.25">
      <c r="A44" s="278">
        <v>31</v>
      </c>
      <c r="B44" s="279" t="s">
        <v>502</v>
      </c>
      <c r="C44" s="280">
        <v>5349.248669336529</v>
      </c>
      <c r="D44" s="280">
        <v>5349.248669336529</v>
      </c>
      <c r="E44" s="280">
        <v>0</v>
      </c>
      <c r="F44" s="280">
        <f t="shared" si="0"/>
        <v>5349.248669336529</v>
      </c>
      <c r="G44" s="280"/>
      <c r="H44" s="280">
        <v>0</v>
      </c>
      <c r="I44" s="280">
        <v>0</v>
      </c>
      <c r="J44" s="280">
        <f t="shared" si="1"/>
        <v>0</v>
      </c>
      <c r="K44" s="280"/>
      <c r="L44" s="280">
        <f t="shared" si="2"/>
        <v>0</v>
      </c>
      <c r="M44" s="280">
        <f t="shared" si="3"/>
        <v>0</v>
      </c>
    </row>
    <row r="45" spans="1:13" s="48" customFormat="1" ht="17.649999999999999" customHeight="1" x14ac:dyDescent="0.25">
      <c r="A45" s="278">
        <v>32</v>
      </c>
      <c r="B45" s="279" t="s">
        <v>503</v>
      </c>
      <c r="C45" s="280">
        <v>1248.3383785313251</v>
      </c>
      <c r="D45" s="280">
        <v>1248.3383785313251</v>
      </c>
      <c r="E45" s="280">
        <v>0</v>
      </c>
      <c r="F45" s="280">
        <f t="shared" si="0"/>
        <v>1248.3383785313251</v>
      </c>
      <c r="G45" s="280"/>
      <c r="H45" s="280">
        <v>0</v>
      </c>
      <c r="I45" s="280">
        <v>0</v>
      </c>
      <c r="J45" s="280">
        <f t="shared" si="1"/>
        <v>0</v>
      </c>
      <c r="K45" s="280"/>
      <c r="L45" s="280">
        <f t="shared" si="2"/>
        <v>0</v>
      </c>
      <c r="M45" s="280">
        <f t="shared" si="3"/>
        <v>0</v>
      </c>
    </row>
    <row r="46" spans="1:13" s="48" customFormat="1" ht="17.649999999999999" customHeight="1" x14ac:dyDescent="0.25">
      <c r="A46" s="278">
        <v>33</v>
      </c>
      <c r="B46" s="279" t="s">
        <v>504</v>
      </c>
      <c r="C46" s="280">
        <v>1506.4208193363761</v>
      </c>
      <c r="D46" s="280">
        <v>1506.4208193363761</v>
      </c>
      <c r="E46" s="280">
        <v>0</v>
      </c>
      <c r="F46" s="280">
        <f t="shared" si="0"/>
        <v>1506.4208193363761</v>
      </c>
      <c r="G46" s="280"/>
      <c r="H46" s="280">
        <v>0</v>
      </c>
      <c r="I46" s="280">
        <v>0</v>
      </c>
      <c r="J46" s="280">
        <f t="shared" si="1"/>
        <v>0</v>
      </c>
      <c r="K46" s="280"/>
      <c r="L46" s="280">
        <f t="shared" si="2"/>
        <v>0</v>
      </c>
      <c r="M46" s="280">
        <f t="shared" si="3"/>
        <v>0</v>
      </c>
    </row>
    <row r="47" spans="1:13" s="48" customFormat="1" ht="17.649999999999999" customHeight="1" x14ac:dyDescent="0.25">
      <c r="A47" s="278">
        <v>34</v>
      </c>
      <c r="B47" s="279" t="s">
        <v>505</v>
      </c>
      <c r="C47" s="280">
        <v>1407.4379805253218</v>
      </c>
      <c r="D47" s="280">
        <v>1407.437980525322</v>
      </c>
      <c r="E47" s="280">
        <v>0</v>
      </c>
      <c r="F47" s="280">
        <f t="shared" si="0"/>
        <v>1407.437980525322</v>
      </c>
      <c r="G47" s="280"/>
      <c r="H47" s="280">
        <v>0</v>
      </c>
      <c r="I47" s="280">
        <v>0</v>
      </c>
      <c r="J47" s="280">
        <f t="shared" si="1"/>
        <v>0</v>
      </c>
      <c r="K47" s="280"/>
      <c r="L47" s="280">
        <f t="shared" si="2"/>
        <v>-2.2737367544323206E-13</v>
      </c>
      <c r="M47" s="280">
        <f t="shared" si="3"/>
        <v>-2.2737367544323206E-13</v>
      </c>
    </row>
    <row r="48" spans="1:13" s="48" customFormat="1" ht="17.649999999999999" customHeight="1" x14ac:dyDescent="0.25">
      <c r="A48" s="278">
        <v>35</v>
      </c>
      <c r="B48" s="279" t="s">
        <v>506</v>
      </c>
      <c r="C48" s="280">
        <v>786.22989844475887</v>
      </c>
      <c r="D48" s="280">
        <v>786.22989844475887</v>
      </c>
      <c r="E48" s="280">
        <v>0</v>
      </c>
      <c r="F48" s="280">
        <f t="shared" si="0"/>
        <v>786.22989844475887</v>
      </c>
      <c r="G48" s="280"/>
      <c r="H48" s="280">
        <v>0</v>
      </c>
      <c r="I48" s="280">
        <v>0</v>
      </c>
      <c r="J48" s="280">
        <f t="shared" si="1"/>
        <v>0</v>
      </c>
      <c r="K48" s="280"/>
      <c r="L48" s="280">
        <f t="shared" si="2"/>
        <v>0</v>
      </c>
      <c r="M48" s="280">
        <f t="shared" si="3"/>
        <v>0</v>
      </c>
    </row>
    <row r="49" spans="1:13" s="48" customFormat="1" ht="17.649999999999999" customHeight="1" x14ac:dyDescent="0.25">
      <c r="A49" s="278">
        <v>36</v>
      </c>
      <c r="B49" s="279" t="s">
        <v>507</v>
      </c>
      <c r="C49" s="280">
        <v>166.73620330898706</v>
      </c>
      <c r="D49" s="280">
        <v>166.73620330898703</v>
      </c>
      <c r="E49" s="280">
        <v>0</v>
      </c>
      <c r="F49" s="280">
        <f t="shared" si="0"/>
        <v>166.73620330898703</v>
      </c>
      <c r="G49" s="280"/>
      <c r="H49" s="280">
        <v>0</v>
      </c>
      <c r="I49" s="280">
        <v>0</v>
      </c>
      <c r="J49" s="280">
        <f t="shared" si="1"/>
        <v>0</v>
      </c>
      <c r="K49" s="280"/>
      <c r="L49" s="280">
        <f t="shared" si="2"/>
        <v>2.8421709430404007E-14</v>
      </c>
      <c r="M49" s="280">
        <f t="shared" si="3"/>
        <v>2.8421709430404007E-14</v>
      </c>
    </row>
    <row r="50" spans="1:13" s="48" customFormat="1" ht="17.649999999999999" customHeight="1" x14ac:dyDescent="0.25">
      <c r="A50" s="278">
        <v>37</v>
      </c>
      <c r="B50" s="279" t="s">
        <v>508</v>
      </c>
      <c r="C50" s="280">
        <v>3362.0666786125244</v>
      </c>
      <c r="D50" s="280">
        <v>3362.0666786125244</v>
      </c>
      <c r="E50" s="280">
        <v>0</v>
      </c>
      <c r="F50" s="280">
        <f t="shared" si="0"/>
        <v>3362.0666786125244</v>
      </c>
      <c r="G50" s="280"/>
      <c r="H50" s="280">
        <v>0</v>
      </c>
      <c r="I50" s="280">
        <v>0</v>
      </c>
      <c r="J50" s="280">
        <f t="shared" si="1"/>
        <v>0</v>
      </c>
      <c r="K50" s="280"/>
      <c r="L50" s="280">
        <f t="shared" si="2"/>
        <v>0</v>
      </c>
      <c r="M50" s="280">
        <f t="shared" si="3"/>
        <v>0</v>
      </c>
    </row>
    <row r="51" spans="1:13" s="48" customFormat="1" ht="17.649999999999999" customHeight="1" x14ac:dyDescent="0.25">
      <c r="A51" s="278">
        <v>38</v>
      </c>
      <c r="B51" s="279" t="s">
        <v>509</v>
      </c>
      <c r="C51" s="280">
        <v>2209.7056487694126</v>
      </c>
      <c r="D51" s="280">
        <v>2209.7056487694126</v>
      </c>
      <c r="E51" s="280">
        <v>0</v>
      </c>
      <c r="F51" s="280">
        <f t="shared" si="0"/>
        <v>2209.7056487694126</v>
      </c>
      <c r="G51" s="280"/>
      <c r="H51" s="280">
        <v>0</v>
      </c>
      <c r="I51" s="280">
        <v>0</v>
      </c>
      <c r="J51" s="280">
        <f t="shared" si="1"/>
        <v>0</v>
      </c>
      <c r="K51" s="280"/>
      <c r="L51" s="280">
        <f t="shared" si="2"/>
        <v>0</v>
      </c>
      <c r="M51" s="280">
        <f t="shared" si="3"/>
        <v>0</v>
      </c>
    </row>
    <row r="52" spans="1:13" s="48" customFormat="1" ht="17.649999999999999" customHeight="1" x14ac:dyDescent="0.25">
      <c r="A52" s="278">
        <v>39</v>
      </c>
      <c r="B52" s="279" t="s">
        <v>510</v>
      </c>
      <c r="C52" s="280">
        <v>1274.9861654082065</v>
      </c>
      <c r="D52" s="280">
        <v>1274.9861654082065</v>
      </c>
      <c r="E52" s="280">
        <v>0</v>
      </c>
      <c r="F52" s="280">
        <f t="shared" si="0"/>
        <v>1274.9861654082065</v>
      </c>
      <c r="G52" s="280"/>
      <c r="H52" s="280">
        <v>0</v>
      </c>
      <c r="I52" s="280">
        <v>0</v>
      </c>
      <c r="J52" s="280">
        <f t="shared" si="1"/>
        <v>0</v>
      </c>
      <c r="K52" s="280"/>
      <c r="L52" s="280">
        <f t="shared" si="2"/>
        <v>0</v>
      </c>
      <c r="M52" s="280">
        <f t="shared" si="3"/>
        <v>0</v>
      </c>
    </row>
    <row r="53" spans="1:13" s="48" customFormat="1" ht="17.649999999999999" customHeight="1" x14ac:dyDescent="0.25">
      <c r="A53" s="278">
        <v>40</v>
      </c>
      <c r="B53" s="279" t="s">
        <v>511</v>
      </c>
      <c r="C53" s="280">
        <v>287.38230595084696</v>
      </c>
      <c r="D53" s="280">
        <v>287.38230595084696</v>
      </c>
      <c r="E53" s="280">
        <v>0</v>
      </c>
      <c r="F53" s="280">
        <f t="shared" si="0"/>
        <v>287.38230595084696</v>
      </c>
      <c r="G53" s="280"/>
      <c r="H53" s="280">
        <v>0</v>
      </c>
      <c r="I53" s="280">
        <v>0</v>
      </c>
      <c r="J53" s="280">
        <f t="shared" si="1"/>
        <v>0</v>
      </c>
      <c r="K53" s="280"/>
      <c r="L53" s="280">
        <f t="shared" si="2"/>
        <v>0</v>
      </c>
      <c r="M53" s="280">
        <f t="shared" si="3"/>
        <v>0</v>
      </c>
    </row>
    <row r="54" spans="1:13" s="48" customFormat="1" ht="17.649999999999999" customHeight="1" x14ac:dyDescent="0.25">
      <c r="A54" s="278">
        <v>41</v>
      </c>
      <c r="B54" s="279" t="s">
        <v>512</v>
      </c>
      <c r="C54" s="280">
        <v>4801.2423638158944</v>
      </c>
      <c r="D54" s="280">
        <v>4801.2423638158944</v>
      </c>
      <c r="E54" s="280">
        <v>0</v>
      </c>
      <c r="F54" s="280">
        <f t="shared" si="0"/>
        <v>4801.2423638158944</v>
      </c>
      <c r="G54" s="280"/>
      <c r="H54" s="280">
        <v>0</v>
      </c>
      <c r="I54" s="280">
        <v>0</v>
      </c>
      <c r="J54" s="280">
        <f t="shared" si="1"/>
        <v>0</v>
      </c>
      <c r="K54" s="280"/>
      <c r="L54" s="280">
        <f t="shared" si="2"/>
        <v>0</v>
      </c>
      <c r="M54" s="280">
        <f t="shared" si="3"/>
        <v>0</v>
      </c>
    </row>
    <row r="55" spans="1:13" s="48" customFormat="1" ht="17.649999999999999" customHeight="1" x14ac:dyDescent="0.25">
      <c r="A55" s="278">
        <v>42</v>
      </c>
      <c r="B55" s="279" t="s">
        <v>513</v>
      </c>
      <c r="C55" s="280">
        <v>2085.0483374978994</v>
      </c>
      <c r="D55" s="280">
        <v>2085.048337497899</v>
      </c>
      <c r="E55" s="280">
        <v>0</v>
      </c>
      <c r="F55" s="280">
        <f t="shared" si="0"/>
        <v>2085.048337497899</v>
      </c>
      <c r="G55" s="280"/>
      <c r="H55" s="280">
        <v>0</v>
      </c>
      <c r="I55" s="280">
        <v>0</v>
      </c>
      <c r="J55" s="280">
        <f t="shared" si="1"/>
        <v>0</v>
      </c>
      <c r="K55" s="280"/>
      <c r="L55" s="280">
        <f t="shared" si="2"/>
        <v>4.5474735088646412E-13</v>
      </c>
      <c r="M55" s="280">
        <f t="shared" si="3"/>
        <v>4.5474735088646412E-13</v>
      </c>
    </row>
    <row r="56" spans="1:13" s="48" customFormat="1" ht="17.649999999999999" customHeight="1" x14ac:dyDescent="0.25">
      <c r="A56" s="278">
        <v>43</v>
      </c>
      <c r="B56" s="279" t="s">
        <v>514</v>
      </c>
      <c r="C56" s="280">
        <v>849.37091877953674</v>
      </c>
      <c r="D56" s="280">
        <v>849.37091877953708</v>
      </c>
      <c r="E56" s="280">
        <v>0</v>
      </c>
      <c r="F56" s="280">
        <f t="shared" si="0"/>
        <v>849.37091877953708</v>
      </c>
      <c r="G56" s="280"/>
      <c r="H56" s="280">
        <v>0</v>
      </c>
      <c r="I56" s="280">
        <v>0</v>
      </c>
      <c r="J56" s="280">
        <f t="shared" si="1"/>
        <v>0</v>
      </c>
      <c r="K56" s="280"/>
      <c r="L56" s="280">
        <f t="shared" si="2"/>
        <v>-3.4106051316484809E-13</v>
      </c>
      <c r="M56" s="280">
        <f t="shared" si="3"/>
        <v>-3.4106051316484809E-13</v>
      </c>
    </row>
    <row r="57" spans="1:13" s="48" customFormat="1" ht="17.649999999999999" customHeight="1" x14ac:dyDescent="0.25">
      <c r="A57" s="278">
        <v>44</v>
      </c>
      <c r="B57" s="279" t="s">
        <v>515</v>
      </c>
      <c r="C57" s="280">
        <v>427.05635710000001</v>
      </c>
      <c r="D57" s="280">
        <v>427.05635710000001</v>
      </c>
      <c r="E57" s="280">
        <v>0</v>
      </c>
      <c r="F57" s="280">
        <f t="shared" si="0"/>
        <v>427.05635710000001</v>
      </c>
      <c r="G57" s="280"/>
      <c r="H57" s="280">
        <v>0</v>
      </c>
      <c r="I57" s="280">
        <v>0</v>
      </c>
      <c r="J57" s="280">
        <f t="shared" si="1"/>
        <v>0</v>
      </c>
      <c r="K57" s="280"/>
      <c r="L57" s="280">
        <f t="shared" si="2"/>
        <v>0</v>
      </c>
      <c r="M57" s="280">
        <f t="shared" si="3"/>
        <v>0</v>
      </c>
    </row>
    <row r="58" spans="1:13" s="48" customFormat="1" ht="17.649999999999999" customHeight="1" x14ac:dyDescent="0.25">
      <c r="A58" s="278">
        <v>45</v>
      </c>
      <c r="B58" s="279" t="s">
        <v>516</v>
      </c>
      <c r="C58" s="280">
        <v>1112.3143764953431</v>
      </c>
      <c r="D58" s="280">
        <v>1112.3143764953431</v>
      </c>
      <c r="E58" s="280">
        <v>0</v>
      </c>
      <c r="F58" s="280">
        <f t="shared" si="0"/>
        <v>1112.3143764953431</v>
      </c>
      <c r="G58" s="280"/>
      <c r="H58" s="280">
        <v>0</v>
      </c>
      <c r="I58" s="280">
        <v>0</v>
      </c>
      <c r="J58" s="280">
        <f t="shared" si="1"/>
        <v>0</v>
      </c>
      <c r="K58" s="280"/>
      <c r="L58" s="280">
        <f t="shared" si="2"/>
        <v>0</v>
      </c>
      <c r="M58" s="280">
        <f t="shared" si="3"/>
        <v>0</v>
      </c>
    </row>
    <row r="59" spans="1:13" s="48" customFormat="1" ht="17.649999999999999" customHeight="1" x14ac:dyDescent="0.25">
      <c r="A59" s="278">
        <v>46</v>
      </c>
      <c r="B59" s="279" t="s">
        <v>517</v>
      </c>
      <c r="C59" s="280">
        <v>415.49757891536507</v>
      </c>
      <c r="D59" s="280">
        <v>415.49757891536507</v>
      </c>
      <c r="E59" s="280">
        <v>0</v>
      </c>
      <c r="F59" s="280">
        <f t="shared" si="0"/>
        <v>415.49757891536507</v>
      </c>
      <c r="G59" s="280"/>
      <c r="H59" s="280">
        <v>0</v>
      </c>
      <c r="I59" s="280">
        <v>0</v>
      </c>
      <c r="J59" s="280">
        <f t="shared" si="1"/>
        <v>0</v>
      </c>
      <c r="K59" s="280"/>
      <c r="L59" s="280">
        <f t="shared" si="2"/>
        <v>0</v>
      </c>
      <c r="M59" s="280">
        <f t="shared" si="3"/>
        <v>0</v>
      </c>
    </row>
    <row r="60" spans="1:13" s="48" customFormat="1" ht="17.649999999999999" customHeight="1" x14ac:dyDescent="0.25">
      <c r="A60" s="278">
        <v>47</v>
      </c>
      <c r="B60" s="279" t="s">
        <v>518</v>
      </c>
      <c r="C60" s="280">
        <v>869.74353708512979</v>
      </c>
      <c r="D60" s="280">
        <v>869.74353708512956</v>
      </c>
      <c r="E60" s="280">
        <v>0</v>
      </c>
      <c r="F60" s="280">
        <f t="shared" si="0"/>
        <v>869.74353708512956</v>
      </c>
      <c r="G60" s="280"/>
      <c r="H60" s="280">
        <v>0</v>
      </c>
      <c r="I60" s="280">
        <v>0</v>
      </c>
      <c r="J60" s="280">
        <f t="shared" si="1"/>
        <v>0</v>
      </c>
      <c r="K60" s="280"/>
      <c r="L60" s="280">
        <f t="shared" si="2"/>
        <v>2.2737367544323206E-13</v>
      </c>
      <c r="M60" s="280">
        <f t="shared" si="3"/>
        <v>2.2737367544323206E-13</v>
      </c>
    </row>
    <row r="61" spans="1:13" s="48" customFormat="1" ht="17.649999999999999" customHeight="1" x14ac:dyDescent="0.25">
      <c r="A61" s="278">
        <v>48</v>
      </c>
      <c r="B61" s="279" t="s">
        <v>519</v>
      </c>
      <c r="C61" s="280">
        <v>1087.2369882824794</v>
      </c>
      <c r="D61" s="280">
        <v>1087.2369882824796</v>
      </c>
      <c r="E61" s="280">
        <v>0</v>
      </c>
      <c r="F61" s="280">
        <f t="shared" si="0"/>
        <v>1087.2369882824796</v>
      </c>
      <c r="G61" s="280"/>
      <c r="H61" s="280">
        <v>0</v>
      </c>
      <c r="I61" s="280">
        <v>0</v>
      </c>
      <c r="J61" s="280">
        <f t="shared" si="1"/>
        <v>0</v>
      </c>
      <c r="K61" s="280"/>
      <c r="L61" s="280">
        <f t="shared" si="2"/>
        <v>-2.2737367544323206E-13</v>
      </c>
      <c r="M61" s="280">
        <f t="shared" si="3"/>
        <v>-2.2737367544323206E-13</v>
      </c>
    </row>
    <row r="62" spans="1:13" s="48" customFormat="1" ht="17.649999999999999" customHeight="1" x14ac:dyDescent="0.25">
      <c r="A62" s="278">
        <v>49</v>
      </c>
      <c r="B62" s="279" t="s">
        <v>520</v>
      </c>
      <c r="C62" s="280">
        <v>2462.8200378828601</v>
      </c>
      <c r="D62" s="280">
        <v>2462.8200378828601</v>
      </c>
      <c r="E62" s="280">
        <v>0</v>
      </c>
      <c r="F62" s="280">
        <f t="shared" si="0"/>
        <v>2462.8200378828601</v>
      </c>
      <c r="G62" s="280"/>
      <c r="H62" s="280">
        <v>0</v>
      </c>
      <c r="I62" s="280">
        <v>0</v>
      </c>
      <c r="J62" s="280">
        <f t="shared" si="1"/>
        <v>0</v>
      </c>
      <c r="K62" s="280"/>
      <c r="L62" s="280">
        <f t="shared" si="2"/>
        <v>0</v>
      </c>
      <c r="M62" s="280">
        <f t="shared" si="3"/>
        <v>0</v>
      </c>
    </row>
    <row r="63" spans="1:13" s="48" customFormat="1" ht="17.649999999999999" customHeight="1" x14ac:dyDescent="0.25">
      <c r="A63" s="278">
        <v>50</v>
      </c>
      <c r="B63" s="279" t="s">
        <v>521</v>
      </c>
      <c r="C63" s="280">
        <v>2960.1423259281332</v>
      </c>
      <c r="D63" s="280">
        <v>2960.1423259281332</v>
      </c>
      <c r="E63" s="280">
        <v>0</v>
      </c>
      <c r="F63" s="280">
        <f t="shared" si="0"/>
        <v>2960.1423259281332</v>
      </c>
      <c r="G63" s="280"/>
      <c r="H63" s="280">
        <v>0</v>
      </c>
      <c r="I63" s="280">
        <v>0</v>
      </c>
      <c r="J63" s="280">
        <f t="shared" si="1"/>
        <v>0</v>
      </c>
      <c r="K63" s="280"/>
      <c r="L63" s="280">
        <f t="shared" si="2"/>
        <v>0</v>
      </c>
      <c r="M63" s="280">
        <f t="shared" si="3"/>
        <v>0</v>
      </c>
    </row>
    <row r="64" spans="1:13" s="48" customFormat="1" ht="17.649999999999999" customHeight="1" x14ac:dyDescent="0.25">
      <c r="A64" s="278">
        <v>51</v>
      </c>
      <c r="B64" s="279" t="s">
        <v>522</v>
      </c>
      <c r="C64" s="280">
        <v>555.72139418120639</v>
      </c>
      <c r="D64" s="280">
        <v>555.72139418120639</v>
      </c>
      <c r="E64" s="280">
        <v>0</v>
      </c>
      <c r="F64" s="280">
        <f t="shared" si="0"/>
        <v>555.72139418120639</v>
      </c>
      <c r="G64" s="280"/>
      <c r="H64" s="280">
        <v>0</v>
      </c>
      <c r="I64" s="280">
        <v>0</v>
      </c>
      <c r="J64" s="280">
        <f t="shared" si="1"/>
        <v>0</v>
      </c>
      <c r="K64" s="280"/>
      <c r="L64" s="280">
        <f t="shared" si="2"/>
        <v>0</v>
      </c>
      <c r="M64" s="280">
        <f t="shared" si="3"/>
        <v>0</v>
      </c>
    </row>
    <row r="65" spans="1:13" s="48" customFormat="1" ht="17.649999999999999" customHeight="1" x14ac:dyDescent="0.25">
      <c r="A65" s="278">
        <v>52</v>
      </c>
      <c r="B65" s="279" t="s">
        <v>523</v>
      </c>
      <c r="C65" s="280">
        <v>534.20627428733997</v>
      </c>
      <c r="D65" s="280">
        <v>534.20627428733997</v>
      </c>
      <c r="E65" s="280">
        <v>0</v>
      </c>
      <c r="F65" s="280">
        <f t="shared" si="0"/>
        <v>534.20627428733997</v>
      </c>
      <c r="G65" s="280"/>
      <c r="H65" s="280">
        <v>0</v>
      </c>
      <c r="I65" s="280">
        <v>0</v>
      </c>
      <c r="J65" s="280">
        <f t="shared" si="1"/>
        <v>0</v>
      </c>
      <c r="K65" s="280"/>
      <c r="L65" s="280">
        <f t="shared" si="2"/>
        <v>0</v>
      </c>
      <c r="M65" s="280">
        <f t="shared" si="3"/>
        <v>0</v>
      </c>
    </row>
    <row r="66" spans="1:13" s="48" customFormat="1" ht="17.649999999999999" customHeight="1" x14ac:dyDescent="0.25">
      <c r="A66" s="278">
        <v>53</v>
      </c>
      <c r="B66" s="279" t="s">
        <v>524</v>
      </c>
      <c r="C66" s="280">
        <v>323.6238127470524</v>
      </c>
      <c r="D66" s="280">
        <v>323.62381274705251</v>
      </c>
      <c r="E66" s="280">
        <v>0</v>
      </c>
      <c r="F66" s="280">
        <f t="shared" si="0"/>
        <v>323.62381274705251</v>
      </c>
      <c r="G66" s="280"/>
      <c r="H66" s="280">
        <v>0</v>
      </c>
      <c r="I66" s="280">
        <v>0</v>
      </c>
      <c r="J66" s="280">
        <f t="shared" si="1"/>
        <v>0</v>
      </c>
      <c r="K66" s="280"/>
      <c r="L66" s="280">
        <f t="shared" si="2"/>
        <v>-1.1368683772161603E-13</v>
      </c>
      <c r="M66" s="280">
        <f t="shared" si="3"/>
        <v>-1.1368683772161603E-13</v>
      </c>
    </row>
    <row r="67" spans="1:13" s="48" customFormat="1" ht="17.649999999999999" customHeight="1" x14ac:dyDescent="0.25">
      <c r="A67" s="278">
        <v>54</v>
      </c>
      <c r="B67" s="279" t="s">
        <v>525</v>
      </c>
      <c r="C67" s="280">
        <v>504.55085500989264</v>
      </c>
      <c r="D67" s="280">
        <v>504.55085500989281</v>
      </c>
      <c r="E67" s="280">
        <v>0</v>
      </c>
      <c r="F67" s="280">
        <f t="shared" si="0"/>
        <v>504.55085500989281</v>
      </c>
      <c r="G67" s="280"/>
      <c r="H67" s="280">
        <v>0</v>
      </c>
      <c r="I67" s="280">
        <v>0</v>
      </c>
      <c r="J67" s="280">
        <f t="shared" si="1"/>
        <v>0</v>
      </c>
      <c r="K67" s="280"/>
      <c r="L67" s="280">
        <f t="shared" si="2"/>
        <v>-1.7053025658242404E-13</v>
      </c>
      <c r="M67" s="280">
        <f t="shared" si="3"/>
        <v>-1.7053025658242404E-13</v>
      </c>
    </row>
    <row r="68" spans="1:13" s="48" customFormat="1" ht="17.649999999999999" customHeight="1" x14ac:dyDescent="0.25">
      <c r="A68" s="278">
        <v>55</v>
      </c>
      <c r="B68" s="279" t="s">
        <v>526</v>
      </c>
      <c r="C68" s="280">
        <v>411.17201637975199</v>
      </c>
      <c r="D68" s="280">
        <v>411.17201637975199</v>
      </c>
      <c r="E68" s="280">
        <v>0</v>
      </c>
      <c r="F68" s="280">
        <f t="shared" si="0"/>
        <v>411.17201637975199</v>
      </c>
      <c r="G68" s="280"/>
      <c r="H68" s="280">
        <v>0</v>
      </c>
      <c r="I68" s="280">
        <v>0</v>
      </c>
      <c r="J68" s="280">
        <f t="shared" si="1"/>
        <v>0</v>
      </c>
      <c r="K68" s="280"/>
      <c r="L68" s="280">
        <f t="shared" si="2"/>
        <v>0</v>
      </c>
      <c r="M68" s="280">
        <f t="shared" si="3"/>
        <v>0</v>
      </c>
    </row>
    <row r="69" spans="1:13" s="48" customFormat="1" ht="17.649999999999999" customHeight="1" x14ac:dyDescent="0.25">
      <c r="A69" s="278">
        <v>57</v>
      </c>
      <c r="B69" s="279" t="s">
        <v>527</v>
      </c>
      <c r="C69" s="280">
        <v>267.11373070341546</v>
      </c>
      <c r="D69" s="280">
        <v>267.11373070341557</v>
      </c>
      <c r="E69" s="280">
        <v>0</v>
      </c>
      <c r="F69" s="280">
        <f t="shared" si="0"/>
        <v>267.11373070341557</v>
      </c>
      <c r="G69" s="280"/>
      <c r="H69" s="280">
        <v>0</v>
      </c>
      <c r="I69" s="280">
        <v>0</v>
      </c>
      <c r="J69" s="280">
        <f t="shared" si="1"/>
        <v>0</v>
      </c>
      <c r="K69" s="280"/>
      <c r="L69" s="280">
        <f t="shared" si="2"/>
        <v>-1.1368683772161603E-13</v>
      </c>
      <c r="M69" s="280">
        <f t="shared" si="3"/>
        <v>-1.1368683772161603E-13</v>
      </c>
    </row>
    <row r="70" spans="1:13" s="48" customFormat="1" ht="17.649999999999999" customHeight="1" x14ac:dyDescent="0.25">
      <c r="A70" s="278">
        <v>58</v>
      </c>
      <c r="B70" s="279" t="s">
        <v>528</v>
      </c>
      <c r="C70" s="280">
        <v>1513.9340596877171</v>
      </c>
      <c r="D70" s="280">
        <v>1513.9340596877171</v>
      </c>
      <c r="E70" s="280">
        <v>0</v>
      </c>
      <c r="F70" s="280">
        <f t="shared" si="0"/>
        <v>1513.9340596877171</v>
      </c>
      <c r="G70" s="280"/>
      <c r="H70" s="280">
        <v>0</v>
      </c>
      <c r="I70" s="280">
        <v>0</v>
      </c>
      <c r="J70" s="280">
        <f t="shared" si="1"/>
        <v>0</v>
      </c>
      <c r="K70" s="280"/>
      <c r="L70" s="280">
        <f t="shared" si="2"/>
        <v>0</v>
      </c>
      <c r="M70" s="280">
        <f t="shared" si="3"/>
        <v>0</v>
      </c>
    </row>
    <row r="71" spans="1:13" s="48" customFormat="1" ht="17.649999999999999" customHeight="1" x14ac:dyDescent="0.25">
      <c r="A71" s="278">
        <v>59</v>
      </c>
      <c r="B71" s="279" t="s">
        <v>529</v>
      </c>
      <c r="C71" s="280">
        <v>588.11007988300435</v>
      </c>
      <c r="D71" s="280">
        <v>588.11007988300423</v>
      </c>
      <c r="E71" s="280">
        <v>0</v>
      </c>
      <c r="F71" s="280">
        <f t="shared" si="0"/>
        <v>588.11007988300423</v>
      </c>
      <c r="G71" s="280"/>
      <c r="H71" s="280">
        <v>0</v>
      </c>
      <c r="I71" s="280">
        <v>0</v>
      </c>
      <c r="J71" s="280">
        <f t="shared" si="1"/>
        <v>0</v>
      </c>
      <c r="K71" s="280"/>
      <c r="L71" s="280">
        <f t="shared" si="2"/>
        <v>1.1368683772161603E-13</v>
      </c>
      <c r="M71" s="280">
        <f t="shared" si="3"/>
        <v>1.1368683772161603E-13</v>
      </c>
    </row>
    <row r="72" spans="1:13" s="48" customFormat="1" ht="17.649999999999999" customHeight="1" x14ac:dyDescent="0.25">
      <c r="A72" s="278">
        <v>60</v>
      </c>
      <c r="B72" s="279" t="s">
        <v>530</v>
      </c>
      <c r="C72" s="280">
        <v>2200.8131187379549</v>
      </c>
      <c r="D72" s="280">
        <v>2200.8131187379558</v>
      </c>
      <c r="E72" s="280">
        <v>0</v>
      </c>
      <c r="F72" s="280">
        <f t="shared" si="0"/>
        <v>2200.8131187379558</v>
      </c>
      <c r="G72" s="280"/>
      <c r="H72" s="280">
        <v>0</v>
      </c>
      <c r="I72" s="280">
        <v>0</v>
      </c>
      <c r="J72" s="280">
        <f t="shared" si="1"/>
        <v>0</v>
      </c>
      <c r="K72" s="280"/>
      <c r="L72" s="280">
        <f t="shared" si="2"/>
        <v>-9.0949470177292824E-13</v>
      </c>
      <c r="M72" s="280">
        <f t="shared" si="3"/>
        <v>-9.0949470177292824E-13</v>
      </c>
    </row>
    <row r="73" spans="1:13" s="48" customFormat="1" ht="17.649999999999999" customHeight="1" x14ac:dyDescent="0.25">
      <c r="A73" s="278">
        <v>61</v>
      </c>
      <c r="B73" s="279" t="s">
        <v>531</v>
      </c>
      <c r="C73" s="280">
        <v>1494.6618964181473</v>
      </c>
      <c r="D73" s="280">
        <v>1494.6618964181469</v>
      </c>
      <c r="E73" s="280">
        <v>0</v>
      </c>
      <c r="F73" s="280">
        <f t="shared" si="0"/>
        <v>1494.6618964181469</v>
      </c>
      <c r="G73" s="280"/>
      <c r="H73" s="280">
        <v>0</v>
      </c>
      <c r="I73" s="280">
        <v>0</v>
      </c>
      <c r="J73" s="280">
        <f t="shared" si="1"/>
        <v>0</v>
      </c>
      <c r="K73" s="280"/>
      <c r="L73" s="280">
        <f t="shared" si="2"/>
        <v>4.5474735088646412E-13</v>
      </c>
      <c r="M73" s="280">
        <f t="shared" si="3"/>
        <v>4.5474735088646412E-13</v>
      </c>
    </row>
    <row r="74" spans="1:13" s="48" customFormat="1" ht="17.649999999999999" customHeight="1" x14ac:dyDescent="0.25">
      <c r="A74" s="278">
        <v>62</v>
      </c>
      <c r="B74" s="279" t="s">
        <v>532</v>
      </c>
      <c r="C74" s="280">
        <v>12309.171150230375</v>
      </c>
      <c r="D74" s="280">
        <v>12276.061833261012</v>
      </c>
      <c r="E74" s="280">
        <v>6.6218633131172577</v>
      </c>
      <c r="F74" s="280">
        <f t="shared" si="0"/>
        <v>12282.683696574129</v>
      </c>
      <c r="G74" s="280"/>
      <c r="H74" s="280">
        <v>0</v>
      </c>
      <c r="I74" s="280">
        <v>6.6218634013525159</v>
      </c>
      <c r="J74" s="280">
        <f t="shared" si="1"/>
        <v>6.6218634013525159</v>
      </c>
      <c r="K74" s="280"/>
      <c r="L74" s="280">
        <f t="shared" si="2"/>
        <v>19.865590254893117</v>
      </c>
      <c r="M74" s="280">
        <f t="shared" si="3"/>
        <v>26.487453656245634</v>
      </c>
    </row>
    <row r="75" spans="1:13" s="48" customFormat="1" ht="17.649999999999999" customHeight="1" x14ac:dyDescent="0.25">
      <c r="A75" s="278">
        <v>63</v>
      </c>
      <c r="B75" s="279" t="s">
        <v>533</v>
      </c>
      <c r="C75" s="280">
        <v>16181.51440524837</v>
      </c>
      <c r="D75" s="280">
        <v>8040.156813630173</v>
      </c>
      <c r="E75" s="280">
        <v>542.75717301236671</v>
      </c>
      <c r="F75" s="280">
        <f t="shared" si="0"/>
        <v>8582.9139866425394</v>
      </c>
      <c r="G75" s="280"/>
      <c r="H75" s="280">
        <v>0</v>
      </c>
      <c r="I75" s="280">
        <v>542.75717301236671</v>
      </c>
      <c r="J75" s="280">
        <f t="shared" si="1"/>
        <v>542.75717301236671</v>
      </c>
      <c r="K75" s="280"/>
      <c r="L75" s="280">
        <f t="shared" si="2"/>
        <v>7055.8432455934644</v>
      </c>
      <c r="M75" s="280">
        <f t="shared" si="3"/>
        <v>7598.6004186058308</v>
      </c>
    </row>
    <row r="76" spans="1:13" s="48" customFormat="1" ht="17.649999999999999" customHeight="1" x14ac:dyDescent="0.25">
      <c r="A76" s="278">
        <v>64</v>
      </c>
      <c r="B76" s="279" t="s">
        <v>534</v>
      </c>
      <c r="C76" s="280">
        <v>129.94814529017191</v>
      </c>
      <c r="D76" s="280">
        <v>129.94814529017188</v>
      </c>
      <c r="E76" s="280">
        <v>0</v>
      </c>
      <c r="F76" s="280">
        <f t="shared" si="0"/>
        <v>129.94814529017188</v>
      </c>
      <c r="G76" s="280"/>
      <c r="H76" s="280">
        <v>0</v>
      </c>
      <c r="I76" s="280">
        <v>0</v>
      </c>
      <c r="J76" s="280">
        <f t="shared" si="1"/>
        <v>0</v>
      </c>
      <c r="K76" s="280"/>
      <c r="L76" s="280">
        <f t="shared" si="2"/>
        <v>2.8421709430404007E-14</v>
      </c>
      <c r="M76" s="280">
        <f t="shared" si="3"/>
        <v>2.8421709430404007E-14</v>
      </c>
    </row>
    <row r="77" spans="1:13" s="48" customFormat="1" ht="17.649999999999999" customHeight="1" x14ac:dyDescent="0.25">
      <c r="A77" s="278">
        <v>65</v>
      </c>
      <c r="B77" s="279" t="s">
        <v>535</v>
      </c>
      <c r="C77" s="280">
        <v>1326.2979884010858</v>
      </c>
      <c r="D77" s="280">
        <v>1326.2979884010861</v>
      </c>
      <c r="E77" s="280">
        <v>0</v>
      </c>
      <c r="F77" s="280">
        <f t="shared" si="0"/>
        <v>1326.2979884010861</v>
      </c>
      <c r="G77" s="280"/>
      <c r="H77" s="280">
        <v>0</v>
      </c>
      <c r="I77" s="280">
        <v>0</v>
      </c>
      <c r="J77" s="280">
        <f t="shared" si="1"/>
        <v>0</v>
      </c>
      <c r="K77" s="280"/>
      <c r="L77" s="280">
        <f t="shared" si="2"/>
        <v>-2.2737367544323206E-13</v>
      </c>
      <c r="M77" s="280">
        <f t="shared" si="3"/>
        <v>-2.2737367544323206E-13</v>
      </c>
    </row>
    <row r="78" spans="1:13" s="48" customFormat="1" ht="17.649999999999999" customHeight="1" x14ac:dyDescent="0.25">
      <c r="A78" s="278">
        <v>66</v>
      </c>
      <c r="B78" s="279" t="s">
        <v>536</v>
      </c>
      <c r="C78" s="280">
        <v>1455.5403273513232</v>
      </c>
      <c r="D78" s="280">
        <v>1455.5403273513232</v>
      </c>
      <c r="E78" s="280">
        <v>0</v>
      </c>
      <c r="F78" s="280">
        <f t="shared" si="0"/>
        <v>1455.5403273513232</v>
      </c>
      <c r="G78" s="280"/>
      <c r="H78" s="280">
        <v>0</v>
      </c>
      <c r="I78" s="280">
        <v>0</v>
      </c>
      <c r="J78" s="280">
        <f t="shared" si="1"/>
        <v>0</v>
      </c>
      <c r="K78" s="280"/>
      <c r="L78" s="280">
        <f t="shared" si="2"/>
        <v>0</v>
      </c>
      <c r="M78" s="280">
        <f t="shared" si="3"/>
        <v>0</v>
      </c>
    </row>
    <row r="79" spans="1:13" s="49" customFormat="1" ht="17.649999999999999" customHeight="1" x14ac:dyDescent="0.25">
      <c r="A79" s="278">
        <v>67</v>
      </c>
      <c r="B79" s="279" t="s">
        <v>537</v>
      </c>
      <c r="C79" s="280">
        <v>397.07071450455771</v>
      </c>
      <c r="D79" s="280">
        <v>397.07071450455777</v>
      </c>
      <c r="E79" s="280">
        <v>0</v>
      </c>
      <c r="F79" s="280">
        <f t="shared" si="0"/>
        <v>397.07071450455777</v>
      </c>
      <c r="G79" s="280"/>
      <c r="H79" s="280">
        <v>0</v>
      </c>
      <c r="I79" s="280">
        <v>0</v>
      </c>
      <c r="J79" s="280">
        <f t="shared" si="1"/>
        <v>0</v>
      </c>
      <c r="K79" s="280"/>
      <c r="L79" s="280">
        <f t="shared" si="2"/>
        <v>-5.6843418860808015E-14</v>
      </c>
      <c r="M79" s="280">
        <f t="shared" si="3"/>
        <v>-5.6843418860808015E-14</v>
      </c>
    </row>
    <row r="80" spans="1:13" s="48" customFormat="1" ht="17.649999999999999" customHeight="1" x14ac:dyDescent="0.25">
      <c r="A80" s="278">
        <v>68</v>
      </c>
      <c r="B80" s="279" t="s">
        <v>538</v>
      </c>
      <c r="C80" s="280">
        <v>1802.3248442052275</v>
      </c>
      <c r="D80" s="280">
        <v>1630.7523985176526</v>
      </c>
      <c r="E80" s="280">
        <v>14.320421482626836</v>
      </c>
      <c r="F80" s="280">
        <f t="shared" ref="F80:F143" si="4">+D80+E80</f>
        <v>1645.0728200002795</v>
      </c>
      <c r="G80" s="280"/>
      <c r="H80" s="280">
        <v>0</v>
      </c>
      <c r="I80" s="280">
        <v>21.630855942967173</v>
      </c>
      <c r="J80" s="280">
        <f t="shared" ref="J80:J143" si="5">+H80+I80</f>
        <v>21.630855942967173</v>
      </c>
      <c r="K80" s="280"/>
      <c r="L80" s="280">
        <f>SUM(C80-F80-J80)</f>
        <v>135.62116826198076</v>
      </c>
      <c r="M80" s="280">
        <f t="shared" ref="M80:M143" si="6">J80+L80</f>
        <v>157.25202420494793</v>
      </c>
    </row>
    <row r="81" spans="1:13" s="48" customFormat="1" ht="17.649999999999999" customHeight="1" x14ac:dyDescent="0.25">
      <c r="A81" s="278">
        <v>69</v>
      </c>
      <c r="B81" s="279" t="s">
        <v>539</v>
      </c>
      <c r="C81" s="280">
        <v>644.75944555427213</v>
      </c>
      <c r="D81" s="280">
        <v>644.75944555427213</v>
      </c>
      <c r="E81" s="280">
        <v>0</v>
      </c>
      <c r="F81" s="280">
        <f t="shared" si="4"/>
        <v>644.75944555427213</v>
      </c>
      <c r="G81" s="280"/>
      <c r="H81" s="280">
        <v>0</v>
      </c>
      <c r="I81" s="280">
        <v>0</v>
      </c>
      <c r="J81" s="280">
        <f t="shared" si="5"/>
        <v>0</v>
      </c>
      <c r="K81" s="280"/>
      <c r="L81" s="280">
        <f>SUM(C81-F81-J81)</f>
        <v>0</v>
      </c>
      <c r="M81" s="280">
        <f t="shared" si="6"/>
        <v>0</v>
      </c>
    </row>
    <row r="82" spans="1:13" s="48" customFormat="1" ht="17.649999999999999" customHeight="1" x14ac:dyDescent="0.25">
      <c r="A82" s="278">
        <v>70</v>
      </c>
      <c r="B82" s="279" t="s">
        <v>540</v>
      </c>
      <c r="C82" s="280">
        <v>720.50413663347297</v>
      </c>
      <c r="D82" s="280">
        <v>720.50413663347274</v>
      </c>
      <c r="E82" s="280">
        <v>0</v>
      </c>
      <c r="F82" s="280">
        <f t="shared" si="4"/>
        <v>720.50413663347274</v>
      </c>
      <c r="G82" s="280"/>
      <c r="H82" s="280">
        <v>0</v>
      </c>
      <c r="I82" s="280">
        <v>0</v>
      </c>
      <c r="J82" s="280">
        <f t="shared" si="5"/>
        <v>0</v>
      </c>
      <c r="K82" s="280"/>
      <c r="L82" s="280">
        <f t="shared" ref="L82:L145" si="7">SUM(C82-F82-J82)</f>
        <v>2.2737367544323206E-13</v>
      </c>
      <c r="M82" s="280">
        <f t="shared" si="6"/>
        <v>2.2737367544323206E-13</v>
      </c>
    </row>
    <row r="83" spans="1:13" s="48" customFormat="1" ht="17.649999999999999" customHeight="1" x14ac:dyDescent="0.25">
      <c r="A83" s="278">
        <v>71</v>
      </c>
      <c r="B83" s="279" t="s">
        <v>541</v>
      </c>
      <c r="C83" s="280">
        <v>263.55500308951741</v>
      </c>
      <c r="D83" s="280">
        <v>263.55500308951747</v>
      </c>
      <c r="E83" s="280">
        <v>0</v>
      </c>
      <c r="F83" s="280">
        <f t="shared" si="4"/>
        <v>263.55500308951747</v>
      </c>
      <c r="G83" s="280"/>
      <c r="H83" s="280">
        <v>0</v>
      </c>
      <c r="I83" s="280">
        <v>0</v>
      </c>
      <c r="J83" s="280">
        <f t="shared" si="5"/>
        <v>0</v>
      </c>
      <c r="K83" s="280"/>
      <c r="L83" s="280">
        <f t="shared" si="7"/>
        <v>-5.6843418860808015E-14</v>
      </c>
      <c r="M83" s="280">
        <f t="shared" si="6"/>
        <v>-5.6843418860808015E-14</v>
      </c>
    </row>
    <row r="84" spans="1:13" s="48" customFormat="1" ht="17.649999999999999" customHeight="1" x14ac:dyDescent="0.25">
      <c r="A84" s="278">
        <v>72</v>
      </c>
      <c r="B84" s="279" t="s">
        <v>542</v>
      </c>
      <c r="C84" s="280">
        <v>600.06190984073328</v>
      </c>
      <c r="D84" s="280">
        <v>600.06190984073328</v>
      </c>
      <c r="E84" s="280">
        <v>0</v>
      </c>
      <c r="F84" s="280">
        <f t="shared" si="4"/>
        <v>600.06190984073328</v>
      </c>
      <c r="G84" s="280"/>
      <c r="H84" s="280">
        <v>0</v>
      </c>
      <c r="I84" s="280">
        <v>0</v>
      </c>
      <c r="J84" s="280">
        <f t="shared" si="5"/>
        <v>0</v>
      </c>
      <c r="K84" s="280"/>
      <c r="L84" s="280">
        <f t="shared" si="7"/>
        <v>0</v>
      </c>
      <c r="M84" s="280">
        <f t="shared" si="6"/>
        <v>0</v>
      </c>
    </row>
    <row r="85" spans="1:13" s="48" customFormat="1" ht="17.649999999999999" customHeight="1" x14ac:dyDescent="0.25">
      <c r="A85" s="278">
        <v>73</v>
      </c>
      <c r="B85" s="279" t="s">
        <v>543</v>
      </c>
      <c r="C85" s="280">
        <v>822.04314450209995</v>
      </c>
      <c r="D85" s="280">
        <v>822.04314450209984</v>
      </c>
      <c r="E85" s="280">
        <v>0</v>
      </c>
      <c r="F85" s="280">
        <f t="shared" si="4"/>
        <v>822.04314450209984</v>
      </c>
      <c r="G85" s="280"/>
      <c r="H85" s="280">
        <v>0</v>
      </c>
      <c r="I85" s="280">
        <v>0</v>
      </c>
      <c r="J85" s="280">
        <f t="shared" si="5"/>
        <v>0</v>
      </c>
      <c r="K85" s="280"/>
      <c r="L85" s="280">
        <f t="shared" si="7"/>
        <v>1.1368683772161603E-13</v>
      </c>
      <c r="M85" s="280">
        <f t="shared" si="6"/>
        <v>1.1368683772161603E-13</v>
      </c>
    </row>
    <row r="86" spans="1:13" s="48" customFormat="1" ht="17.649999999999999" customHeight="1" x14ac:dyDescent="0.25">
      <c r="A86" s="278">
        <v>74</v>
      </c>
      <c r="B86" s="279" t="s">
        <v>544</v>
      </c>
      <c r="C86" s="280">
        <v>123.24263667597099</v>
      </c>
      <c r="D86" s="280">
        <v>123.24263667597097</v>
      </c>
      <c r="E86" s="280">
        <v>0</v>
      </c>
      <c r="F86" s="280">
        <f t="shared" si="4"/>
        <v>123.24263667597097</v>
      </c>
      <c r="G86" s="280"/>
      <c r="H86" s="280">
        <v>0</v>
      </c>
      <c r="I86" s="280">
        <v>0</v>
      </c>
      <c r="J86" s="280">
        <f t="shared" si="5"/>
        <v>0</v>
      </c>
      <c r="K86" s="280"/>
      <c r="L86" s="280">
        <f t="shared" si="7"/>
        <v>1.4210854715202004E-14</v>
      </c>
      <c r="M86" s="280">
        <f t="shared" si="6"/>
        <v>1.4210854715202004E-14</v>
      </c>
    </row>
    <row r="87" spans="1:13" s="48" customFormat="1" ht="17.649999999999999" customHeight="1" x14ac:dyDescent="0.25">
      <c r="A87" s="278">
        <v>75</v>
      </c>
      <c r="B87" s="279" t="s">
        <v>545</v>
      </c>
      <c r="C87" s="280">
        <v>224.33367976941801</v>
      </c>
      <c r="D87" s="280">
        <v>224.33367976941801</v>
      </c>
      <c r="E87" s="280">
        <v>0</v>
      </c>
      <c r="F87" s="280">
        <f t="shared" si="4"/>
        <v>224.33367976941801</v>
      </c>
      <c r="G87" s="280"/>
      <c r="H87" s="280">
        <v>0</v>
      </c>
      <c r="I87" s="280">
        <v>0</v>
      </c>
      <c r="J87" s="280">
        <f t="shared" si="5"/>
        <v>0</v>
      </c>
      <c r="K87" s="280"/>
      <c r="L87" s="280">
        <f t="shared" si="7"/>
        <v>0</v>
      </c>
      <c r="M87" s="280">
        <f t="shared" si="6"/>
        <v>0</v>
      </c>
    </row>
    <row r="88" spans="1:13" s="48" customFormat="1" ht="17.649999999999999" customHeight="1" x14ac:dyDescent="0.25">
      <c r="A88" s="278">
        <v>76</v>
      </c>
      <c r="B88" s="279" t="s">
        <v>546</v>
      </c>
      <c r="C88" s="280">
        <v>364.32875379675829</v>
      </c>
      <c r="D88" s="280">
        <v>364.32875379675829</v>
      </c>
      <c r="E88" s="280">
        <v>0</v>
      </c>
      <c r="F88" s="280">
        <f t="shared" si="4"/>
        <v>364.32875379675829</v>
      </c>
      <c r="G88" s="280"/>
      <c r="H88" s="280">
        <v>0</v>
      </c>
      <c r="I88" s="280">
        <v>0</v>
      </c>
      <c r="J88" s="280">
        <f t="shared" si="5"/>
        <v>0</v>
      </c>
      <c r="K88" s="280"/>
      <c r="L88" s="280">
        <f t="shared" si="7"/>
        <v>0</v>
      </c>
      <c r="M88" s="280">
        <f t="shared" si="6"/>
        <v>0</v>
      </c>
    </row>
    <row r="89" spans="1:13" s="48" customFormat="1" ht="17.649999999999999" customHeight="1" x14ac:dyDescent="0.25">
      <c r="A89" s="278">
        <v>77</v>
      </c>
      <c r="B89" s="279" t="s">
        <v>547</v>
      </c>
      <c r="C89" s="280">
        <v>279.63627742344437</v>
      </c>
      <c r="D89" s="280">
        <v>279.63627742344437</v>
      </c>
      <c r="E89" s="280">
        <v>0</v>
      </c>
      <c r="F89" s="280">
        <f t="shared" si="4"/>
        <v>279.63627742344437</v>
      </c>
      <c r="G89" s="280"/>
      <c r="H89" s="280">
        <v>0</v>
      </c>
      <c r="I89" s="280">
        <v>0</v>
      </c>
      <c r="J89" s="280">
        <f t="shared" si="5"/>
        <v>0</v>
      </c>
      <c r="K89" s="280"/>
      <c r="L89" s="280">
        <f t="shared" si="7"/>
        <v>0</v>
      </c>
      <c r="M89" s="280">
        <f t="shared" si="6"/>
        <v>0</v>
      </c>
    </row>
    <row r="90" spans="1:13" s="48" customFormat="1" ht="17.649999999999999" customHeight="1" x14ac:dyDescent="0.25">
      <c r="A90" s="278">
        <v>78</v>
      </c>
      <c r="B90" s="279" t="s">
        <v>548</v>
      </c>
      <c r="C90" s="280">
        <v>4.788420614678607</v>
      </c>
      <c r="D90" s="280">
        <v>4.788420614678607</v>
      </c>
      <c r="E90" s="280">
        <v>0</v>
      </c>
      <c r="F90" s="280">
        <f t="shared" si="4"/>
        <v>4.788420614678607</v>
      </c>
      <c r="G90" s="280"/>
      <c r="H90" s="280">
        <v>0</v>
      </c>
      <c r="I90" s="280">
        <v>0</v>
      </c>
      <c r="J90" s="280">
        <f t="shared" si="5"/>
        <v>0</v>
      </c>
      <c r="K90" s="280"/>
      <c r="L90" s="280">
        <f t="shared" si="7"/>
        <v>0</v>
      </c>
      <c r="M90" s="280">
        <f t="shared" si="6"/>
        <v>0</v>
      </c>
    </row>
    <row r="91" spans="1:13" s="48" customFormat="1" ht="17.649999999999999" customHeight="1" x14ac:dyDescent="0.25">
      <c r="A91" s="278">
        <v>79</v>
      </c>
      <c r="B91" s="279" t="s">
        <v>549</v>
      </c>
      <c r="C91" s="280">
        <v>2473.1410242948305</v>
      </c>
      <c r="D91" s="280">
        <v>2473.14102429483</v>
      </c>
      <c r="E91" s="280">
        <v>0</v>
      </c>
      <c r="F91" s="280">
        <f t="shared" si="4"/>
        <v>2473.14102429483</v>
      </c>
      <c r="G91" s="280"/>
      <c r="H91" s="280">
        <v>0</v>
      </c>
      <c r="I91" s="280">
        <v>0</v>
      </c>
      <c r="J91" s="280">
        <f t="shared" si="5"/>
        <v>0</v>
      </c>
      <c r="K91" s="280"/>
      <c r="L91" s="280">
        <f t="shared" si="7"/>
        <v>4.5474735088646412E-13</v>
      </c>
      <c r="M91" s="280">
        <f t="shared" si="6"/>
        <v>4.5474735088646412E-13</v>
      </c>
    </row>
    <row r="92" spans="1:13" s="48" customFormat="1" ht="17.649999999999999" customHeight="1" x14ac:dyDescent="0.25">
      <c r="A92" s="278">
        <v>80</v>
      </c>
      <c r="B92" s="279" t="s">
        <v>550</v>
      </c>
      <c r="C92" s="280">
        <v>572.52770699559778</v>
      </c>
      <c r="D92" s="280">
        <v>572.52770699559778</v>
      </c>
      <c r="E92" s="280">
        <v>0</v>
      </c>
      <c r="F92" s="280">
        <f t="shared" si="4"/>
        <v>572.52770699559778</v>
      </c>
      <c r="G92" s="280"/>
      <c r="H92" s="280">
        <v>0</v>
      </c>
      <c r="I92" s="280">
        <v>0</v>
      </c>
      <c r="J92" s="280">
        <f t="shared" si="5"/>
        <v>0</v>
      </c>
      <c r="K92" s="280"/>
      <c r="L92" s="280">
        <f t="shared" si="7"/>
        <v>0</v>
      </c>
      <c r="M92" s="280">
        <f t="shared" si="6"/>
        <v>0</v>
      </c>
    </row>
    <row r="93" spans="1:13" s="48" customFormat="1" ht="17.649999999999999" customHeight="1" x14ac:dyDescent="0.25">
      <c r="A93" s="278">
        <v>82</v>
      </c>
      <c r="B93" s="279" t="s">
        <v>551</v>
      </c>
      <c r="C93" s="280">
        <v>11.648541153176025</v>
      </c>
      <c r="D93" s="280">
        <v>11.648541153176021</v>
      </c>
      <c r="E93" s="280">
        <v>0</v>
      </c>
      <c r="F93" s="280">
        <f t="shared" si="4"/>
        <v>11.648541153176021</v>
      </c>
      <c r="G93" s="280"/>
      <c r="H93" s="280">
        <v>0</v>
      </c>
      <c r="I93" s="280">
        <v>0</v>
      </c>
      <c r="J93" s="280">
        <f t="shared" si="5"/>
        <v>0</v>
      </c>
      <c r="K93" s="280"/>
      <c r="L93" s="280">
        <f t="shared" si="7"/>
        <v>3.5527136788005009E-15</v>
      </c>
      <c r="M93" s="280">
        <f t="shared" si="6"/>
        <v>3.5527136788005009E-15</v>
      </c>
    </row>
    <row r="94" spans="1:13" s="48" customFormat="1" ht="17.649999999999999" customHeight="1" x14ac:dyDescent="0.25">
      <c r="A94" s="278">
        <v>83</v>
      </c>
      <c r="B94" s="279" t="s">
        <v>552</v>
      </c>
      <c r="C94" s="280">
        <v>17.769791528310488</v>
      </c>
      <c r="D94" s="280">
        <v>17.769791528310485</v>
      </c>
      <c r="E94" s="280">
        <v>0</v>
      </c>
      <c r="F94" s="280">
        <f t="shared" si="4"/>
        <v>17.769791528310485</v>
      </c>
      <c r="G94" s="280"/>
      <c r="H94" s="280">
        <v>0</v>
      </c>
      <c r="I94" s="280">
        <v>0</v>
      </c>
      <c r="J94" s="280">
        <f t="shared" si="5"/>
        <v>0</v>
      </c>
      <c r="K94" s="280"/>
      <c r="L94" s="280">
        <f t="shared" si="7"/>
        <v>3.5527136788005009E-15</v>
      </c>
      <c r="M94" s="280">
        <f t="shared" si="6"/>
        <v>3.5527136788005009E-15</v>
      </c>
    </row>
    <row r="95" spans="1:13" s="48" customFormat="1" ht="17.649999999999999" customHeight="1" x14ac:dyDescent="0.25">
      <c r="A95" s="278">
        <v>84</v>
      </c>
      <c r="B95" s="279" t="s">
        <v>553</v>
      </c>
      <c r="C95" s="280">
        <v>262.26777870000001</v>
      </c>
      <c r="D95" s="280">
        <v>262.26777870000001</v>
      </c>
      <c r="E95" s="280">
        <v>0</v>
      </c>
      <c r="F95" s="280">
        <f t="shared" si="4"/>
        <v>262.26777870000001</v>
      </c>
      <c r="G95" s="280"/>
      <c r="H95" s="280">
        <v>0</v>
      </c>
      <c r="I95" s="280">
        <v>0</v>
      </c>
      <c r="J95" s="280">
        <f t="shared" si="5"/>
        <v>0</v>
      </c>
      <c r="K95" s="280"/>
      <c r="L95" s="280">
        <f t="shared" si="7"/>
        <v>0</v>
      </c>
      <c r="M95" s="280">
        <f t="shared" si="6"/>
        <v>0</v>
      </c>
    </row>
    <row r="96" spans="1:13" s="48" customFormat="1" ht="17.649999999999999" customHeight="1" x14ac:dyDescent="0.25">
      <c r="A96" s="278">
        <v>87</v>
      </c>
      <c r="B96" s="279" t="s">
        <v>554</v>
      </c>
      <c r="C96" s="280">
        <v>955.18415081250282</v>
      </c>
      <c r="D96" s="280">
        <v>955.18415081250316</v>
      </c>
      <c r="E96" s="280">
        <v>0</v>
      </c>
      <c r="F96" s="280">
        <f t="shared" si="4"/>
        <v>955.18415081250316</v>
      </c>
      <c r="G96" s="280"/>
      <c r="H96" s="280">
        <v>0</v>
      </c>
      <c r="I96" s="280">
        <v>0</v>
      </c>
      <c r="J96" s="280">
        <f t="shared" si="5"/>
        <v>0</v>
      </c>
      <c r="K96" s="280"/>
      <c r="L96" s="280">
        <f t="shared" si="7"/>
        <v>-3.4106051316484809E-13</v>
      </c>
      <c r="M96" s="280">
        <f t="shared" si="6"/>
        <v>-3.4106051316484809E-13</v>
      </c>
    </row>
    <row r="97" spans="1:19" s="48" customFormat="1" ht="17.649999999999999" customHeight="1" x14ac:dyDescent="0.25">
      <c r="A97" s="278">
        <v>90</v>
      </c>
      <c r="B97" s="279" t="s">
        <v>555</v>
      </c>
      <c r="C97" s="280">
        <v>260.92819199999991</v>
      </c>
      <c r="D97" s="280">
        <v>260.92819199999997</v>
      </c>
      <c r="E97" s="280">
        <v>0</v>
      </c>
      <c r="F97" s="280">
        <f t="shared" si="4"/>
        <v>260.92819199999997</v>
      </c>
      <c r="G97" s="280"/>
      <c r="H97" s="280">
        <v>0</v>
      </c>
      <c r="I97" s="280">
        <v>0</v>
      </c>
      <c r="J97" s="280">
        <f t="shared" si="5"/>
        <v>0</v>
      </c>
      <c r="K97" s="280"/>
      <c r="L97" s="280">
        <f t="shared" si="7"/>
        <v>-5.6843418860808015E-14</v>
      </c>
      <c r="M97" s="280">
        <f t="shared" si="6"/>
        <v>-5.6843418860808015E-14</v>
      </c>
    </row>
    <row r="98" spans="1:19" s="48" customFormat="1" ht="17.649999999999999" customHeight="1" x14ac:dyDescent="0.25">
      <c r="A98" s="278">
        <v>91</v>
      </c>
      <c r="B98" s="279" t="s">
        <v>556</v>
      </c>
      <c r="C98" s="280">
        <v>223.56612880939838</v>
      </c>
      <c r="D98" s="280">
        <v>223.56612880939841</v>
      </c>
      <c r="E98" s="280">
        <v>0</v>
      </c>
      <c r="F98" s="280">
        <f t="shared" si="4"/>
        <v>223.56612880939841</v>
      </c>
      <c r="G98" s="280"/>
      <c r="H98" s="280">
        <v>0</v>
      </c>
      <c r="I98" s="280">
        <v>0</v>
      </c>
      <c r="J98" s="280">
        <f t="shared" si="5"/>
        <v>0</v>
      </c>
      <c r="K98" s="280"/>
      <c r="L98" s="280">
        <f t="shared" si="7"/>
        <v>-2.8421709430404007E-14</v>
      </c>
      <c r="M98" s="280">
        <f t="shared" si="6"/>
        <v>-2.8421709430404007E-14</v>
      </c>
    </row>
    <row r="99" spans="1:19" s="48" customFormat="1" ht="17.649999999999999" customHeight="1" x14ac:dyDescent="0.25">
      <c r="A99" s="278">
        <v>92</v>
      </c>
      <c r="B99" s="279" t="s">
        <v>557</v>
      </c>
      <c r="C99" s="280">
        <v>628.06214888446266</v>
      </c>
      <c r="D99" s="280">
        <v>628.06214888446254</v>
      </c>
      <c r="E99" s="280">
        <v>0</v>
      </c>
      <c r="F99" s="280">
        <f t="shared" si="4"/>
        <v>628.06214888446254</v>
      </c>
      <c r="G99" s="280"/>
      <c r="H99" s="280">
        <v>0</v>
      </c>
      <c r="I99" s="280">
        <v>0</v>
      </c>
      <c r="J99" s="280">
        <f t="shared" si="5"/>
        <v>0</v>
      </c>
      <c r="K99" s="280"/>
      <c r="L99" s="280">
        <f t="shared" si="7"/>
        <v>1.1368683772161603E-13</v>
      </c>
      <c r="M99" s="280">
        <f t="shared" si="6"/>
        <v>1.1368683772161603E-13</v>
      </c>
    </row>
    <row r="100" spans="1:19" s="48" customFormat="1" ht="17.649999999999999" customHeight="1" x14ac:dyDescent="0.25">
      <c r="A100" s="278">
        <v>93</v>
      </c>
      <c r="B100" s="279" t="s">
        <v>558</v>
      </c>
      <c r="C100" s="280">
        <v>337.20458212739607</v>
      </c>
      <c r="D100" s="280">
        <v>337.20458212739607</v>
      </c>
      <c r="E100" s="280">
        <v>0</v>
      </c>
      <c r="F100" s="280">
        <f t="shared" si="4"/>
        <v>337.20458212739607</v>
      </c>
      <c r="G100" s="280"/>
      <c r="H100" s="280">
        <v>0</v>
      </c>
      <c r="I100" s="280">
        <v>0</v>
      </c>
      <c r="J100" s="280">
        <f t="shared" si="5"/>
        <v>0</v>
      </c>
      <c r="K100" s="280"/>
      <c r="L100" s="280">
        <f t="shared" si="7"/>
        <v>0</v>
      </c>
      <c r="M100" s="280">
        <f t="shared" si="6"/>
        <v>0</v>
      </c>
    </row>
    <row r="101" spans="1:19" s="48" customFormat="1" ht="17.649999999999999" customHeight="1" x14ac:dyDescent="0.25">
      <c r="A101" s="278">
        <v>94</v>
      </c>
      <c r="B101" s="279" t="s">
        <v>559</v>
      </c>
      <c r="C101" s="280">
        <v>112.40879700000001</v>
      </c>
      <c r="D101" s="280">
        <v>112.40879700000001</v>
      </c>
      <c r="E101" s="280">
        <v>0</v>
      </c>
      <c r="F101" s="280">
        <f t="shared" si="4"/>
        <v>112.40879700000001</v>
      </c>
      <c r="G101" s="280"/>
      <c r="H101" s="280">
        <v>0</v>
      </c>
      <c r="I101" s="280">
        <v>0</v>
      </c>
      <c r="J101" s="280">
        <f t="shared" si="5"/>
        <v>0</v>
      </c>
      <c r="K101" s="280"/>
      <c r="L101" s="280">
        <f t="shared" si="7"/>
        <v>0</v>
      </c>
      <c r="M101" s="280">
        <f t="shared" si="6"/>
        <v>0</v>
      </c>
    </row>
    <row r="102" spans="1:19" s="48" customFormat="1" ht="17.649999999999999" customHeight="1" x14ac:dyDescent="0.25">
      <c r="A102" s="278">
        <v>95</v>
      </c>
      <c r="B102" s="279" t="s">
        <v>560</v>
      </c>
      <c r="C102" s="280">
        <v>149.56562968734636</v>
      </c>
      <c r="D102" s="280">
        <v>149.56562968734633</v>
      </c>
      <c r="E102" s="280">
        <v>0</v>
      </c>
      <c r="F102" s="280">
        <f t="shared" si="4"/>
        <v>149.56562968734633</v>
      </c>
      <c r="G102" s="280"/>
      <c r="H102" s="280">
        <v>0</v>
      </c>
      <c r="I102" s="280">
        <v>0</v>
      </c>
      <c r="J102" s="280">
        <f t="shared" si="5"/>
        <v>0</v>
      </c>
      <c r="K102" s="280"/>
      <c r="L102" s="280">
        <f t="shared" si="7"/>
        <v>2.8421709430404007E-14</v>
      </c>
      <c r="M102" s="280">
        <f t="shared" si="6"/>
        <v>2.8421709430404007E-14</v>
      </c>
    </row>
    <row r="103" spans="1:19" s="48" customFormat="1" ht="17.649999999999999" customHeight="1" x14ac:dyDescent="0.25">
      <c r="A103" s="278">
        <v>98</v>
      </c>
      <c r="B103" s="279" t="s">
        <v>561</v>
      </c>
      <c r="C103" s="280">
        <v>67.549807498428649</v>
      </c>
      <c r="D103" s="280">
        <v>67.549807498428649</v>
      </c>
      <c r="E103" s="280">
        <v>0</v>
      </c>
      <c r="F103" s="280">
        <f t="shared" si="4"/>
        <v>67.549807498428649</v>
      </c>
      <c r="G103" s="280"/>
      <c r="H103" s="280">
        <v>0</v>
      </c>
      <c r="I103" s="280">
        <v>0</v>
      </c>
      <c r="J103" s="280">
        <f t="shared" si="5"/>
        <v>0</v>
      </c>
      <c r="K103" s="280"/>
      <c r="L103" s="280">
        <f t="shared" si="7"/>
        <v>0</v>
      </c>
      <c r="M103" s="280">
        <f t="shared" si="6"/>
        <v>0</v>
      </c>
    </row>
    <row r="104" spans="1:19" s="48" customFormat="1" ht="17.649999999999999" customHeight="1" x14ac:dyDescent="0.25">
      <c r="A104" s="278">
        <v>99</v>
      </c>
      <c r="B104" s="279" t="s">
        <v>562</v>
      </c>
      <c r="C104" s="280">
        <v>870.0515258261006</v>
      </c>
      <c r="D104" s="280">
        <v>870.05152582610071</v>
      </c>
      <c r="E104" s="280">
        <v>0</v>
      </c>
      <c r="F104" s="280">
        <f t="shared" si="4"/>
        <v>870.05152582610071</v>
      </c>
      <c r="G104" s="280"/>
      <c r="H104" s="280">
        <v>0</v>
      </c>
      <c r="I104" s="280">
        <v>0</v>
      </c>
      <c r="J104" s="280">
        <f t="shared" si="5"/>
        <v>0</v>
      </c>
      <c r="K104" s="280"/>
      <c r="L104" s="280">
        <f t="shared" si="7"/>
        <v>-1.1368683772161603E-13</v>
      </c>
      <c r="M104" s="280">
        <f t="shared" si="6"/>
        <v>-1.1368683772161603E-13</v>
      </c>
    </row>
    <row r="105" spans="1:19" s="48" customFormat="1" ht="17.649999999999999" customHeight="1" x14ac:dyDescent="0.25">
      <c r="A105" s="278">
        <v>100</v>
      </c>
      <c r="B105" s="279" t="s">
        <v>563</v>
      </c>
      <c r="C105" s="280">
        <v>1545.7489900495846</v>
      </c>
      <c r="D105" s="280">
        <v>1545.7489900495846</v>
      </c>
      <c r="E105" s="280">
        <v>0</v>
      </c>
      <c r="F105" s="280">
        <f t="shared" si="4"/>
        <v>1545.7489900495846</v>
      </c>
      <c r="G105" s="280"/>
      <c r="H105" s="280">
        <v>0</v>
      </c>
      <c r="I105" s="280">
        <v>0</v>
      </c>
      <c r="J105" s="280">
        <f t="shared" si="5"/>
        <v>0</v>
      </c>
      <c r="K105" s="280"/>
      <c r="L105" s="280">
        <f t="shared" si="7"/>
        <v>0</v>
      </c>
      <c r="M105" s="280">
        <f t="shared" si="6"/>
        <v>0</v>
      </c>
    </row>
    <row r="106" spans="1:19" s="50" customFormat="1" ht="17.649999999999999" customHeight="1" x14ac:dyDescent="0.25">
      <c r="A106" s="278">
        <v>101</v>
      </c>
      <c r="B106" s="279" t="s">
        <v>564</v>
      </c>
      <c r="C106" s="280">
        <v>541.34184074949133</v>
      </c>
      <c r="D106" s="280">
        <v>541.34184074949155</v>
      </c>
      <c r="E106" s="280">
        <v>0</v>
      </c>
      <c r="F106" s="280">
        <f t="shared" si="4"/>
        <v>541.34184074949155</v>
      </c>
      <c r="G106" s="280"/>
      <c r="H106" s="280">
        <v>0</v>
      </c>
      <c r="I106" s="280">
        <v>0</v>
      </c>
      <c r="J106" s="280">
        <f t="shared" si="5"/>
        <v>0</v>
      </c>
      <c r="K106" s="280"/>
      <c r="L106" s="280">
        <f t="shared" si="7"/>
        <v>-2.2737367544323206E-13</v>
      </c>
      <c r="M106" s="280">
        <f t="shared" si="6"/>
        <v>-2.2737367544323206E-13</v>
      </c>
      <c r="N106" s="48"/>
      <c r="O106" s="48"/>
      <c r="P106" s="48"/>
      <c r="Q106" s="48"/>
      <c r="R106" s="48"/>
      <c r="S106" s="48"/>
    </row>
    <row r="107" spans="1:19" s="48" customFormat="1" ht="17.649999999999999" customHeight="1" x14ac:dyDescent="0.25">
      <c r="A107" s="278">
        <v>102</v>
      </c>
      <c r="B107" s="279" t="s">
        <v>565</v>
      </c>
      <c r="C107" s="280">
        <v>374.49159677369374</v>
      </c>
      <c r="D107" s="280">
        <v>374.49159677369374</v>
      </c>
      <c r="E107" s="280">
        <v>0</v>
      </c>
      <c r="F107" s="280">
        <f t="shared" si="4"/>
        <v>374.49159677369374</v>
      </c>
      <c r="G107" s="280"/>
      <c r="H107" s="280">
        <v>0</v>
      </c>
      <c r="I107" s="280">
        <v>0</v>
      </c>
      <c r="J107" s="280">
        <f t="shared" si="5"/>
        <v>0</v>
      </c>
      <c r="K107" s="280"/>
      <c r="L107" s="280">
        <f t="shared" si="7"/>
        <v>0</v>
      </c>
      <c r="M107" s="280">
        <f t="shared" si="6"/>
        <v>0</v>
      </c>
    </row>
    <row r="108" spans="1:19" s="48" customFormat="1" ht="17.649999999999999" customHeight="1" x14ac:dyDescent="0.25">
      <c r="A108" s="278">
        <v>103</v>
      </c>
      <c r="B108" s="279" t="s">
        <v>566</v>
      </c>
      <c r="C108" s="280">
        <v>129.90403168824423</v>
      </c>
      <c r="D108" s="280">
        <v>129.9040316882442</v>
      </c>
      <c r="E108" s="280">
        <v>0</v>
      </c>
      <c r="F108" s="280">
        <f t="shared" si="4"/>
        <v>129.9040316882442</v>
      </c>
      <c r="G108" s="280"/>
      <c r="H108" s="280">
        <v>0</v>
      </c>
      <c r="I108" s="280">
        <v>0</v>
      </c>
      <c r="J108" s="280">
        <f t="shared" si="5"/>
        <v>0</v>
      </c>
      <c r="K108" s="280"/>
      <c r="L108" s="280">
        <f t="shared" si="7"/>
        <v>2.8421709430404007E-14</v>
      </c>
      <c r="M108" s="280">
        <f t="shared" si="6"/>
        <v>2.8421709430404007E-14</v>
      </c>
    </row>
    <row r="109" spans="1:19" s="48" customFormat="1" ht="17.649999999999999" customHeight="1" x14ac:dyDescent="0.25">
      <c r="A109" s="278">
        <v>104</v>
      </c>
      <c r="B109" s="281" t="s">
        <v>567</v>
      </c>
      <c r="C109" s="280">
        <v>3616.5677537752872</v>
      </c>
      <c r="D109" s="280">
        <v>3434.2937976367948</v>
      </c>
      <c r="E109" s="280">
        <v>10.851898908103326</v>
      </c>
      <c r="F109" s="280">
        <f t="shared" si="4"/>
        <v>3445.1456965448983</v>
      </c>
      <c r="G109" s="280"/>
      <c r="H109" s="280">
        <v>0</v>
      </c>
      <c r="I109" s="280">
        <v>10.852065542290356</v>
      </c>
      <c r="J109" s="280">
        <f t="shared" si="5"/>
        <v>10.852065542290356</v>
      </c>
      <c r="K109" s="280"/>
      <c r="L109" s="280">
        <f t="shared" si="7"/>
        <v>160.56999168809853</v>
      </c>
      <c r="M109" s="280">
        <f t="shared" si="6"/>
        <v>171.42205723038887</v>
      </c>
    </row>
    <row r="110" spans="1:19" s="48" customFormat="1" ht="17.649999999999999" customHeight="1" x14ac:dyDescent="0.25">
      <c r="A110" s="278">
        <v>105</v>
      </c>
      <c r="B110" s="279" t="s">
        <v>568</v>
      </c>
      <c r="C110" s="280">
        <v>1969.7669856389957</v>
      </c>
      <c r="D110" s="280">
        <v>1969.7669856389957</v>
      </c>
      <c r="E110" s="280">
        <v>0</v>
      </c>
      <c r="F110" s="280">
        <f t="shared" si="4"/>
        <v>1969.7669856389957</v>
      </c>
      <c r="G110" s="280"/>
      <c r="H110" s="280">
        <v>0</v>
      </c>
      <c r="I110" s="280">
        <v>0</v>
      </c>
      <c r="J110" s="280">
        <f t="shared" si="5"/>
        <v>0</v>
      </c>
      <c r="K110" s="280"/>
      <c r="L110" s="280">
        <f t="shared" si="7"/>
        <v>0</v>
      </c>
      <c r="M110" s="280">
        <f t="shared" si="6"/>
        <v>0</v>
      </c>
    </row>
    <row r="111" spans="1:19" s="48" customFormat="1" ht="17.649999999999999" customHeight="1" x14ac:dyDescent="0.25">
      <c r="A111" s="278">
        <v>106</v>
      </c>
      <c r="B111" s="279" t="s">
        <v>569</v>
      </c>
      <c r="C111" s="280">
        <v>1446.2927358032773</v>
      </c>
      <c r="D111" s="280">
        <v>1446.2927358032773</v>
      </c>
      <c r="E111" s="280">
        <v>0</v>
      </c>
      <c r="F111" s="280">
        <f t="shared" si="4"/>
        <v>1446.2927358032773</v>
      </c>
      <c r="G111" s="280"/>
      <c r="H111" s="280">
        <v>0</v>
      </c>
      <c r="I111" s="280">
        <v>0</v>
      </c>
      <c r="J111" s="280">
        <f t="shared" si="5"/>
        <v>0</v>
      </c>
      <c r="K111" s="280"/>
      <c r="L111" s="280">
        <f t="shared" si="7"/>
        <v>0</v>
      </c>
      <c r="M111" s="280">
        <f t="shared" si="6"/>
        <v>0</v>
      </c>
    </row>
    <row r="112" spans="1:19" s="48" customFormat="1" ht="17.649999999999999" customHeight="1" x14ac:dyDescent="0.25">
      <c r="A112" s="278">
        <v>107</v>
      </c>
      <c r="B112" s="279" t="s">
        <v>570</v>
      </c>
      <c r="C112" s="280">
        <v>1174.3851211961</v>
      </c>
      <c r="D112" s="280">
        <v>1174.3851211961</v>
      </c>
      <c r="E112" s="280">
        <v>0</v>
      </c>
      <c r="F112" s="280">
        <f t="shared" si="4"/>
        <v>1174.3851211961</v>
      </c>
      <c r="G112" s="280"/>
      <c r="H112" s="280">
        <v>0</v>
      </c>
      <c r="I112" s="280">
        <v>0</v>
      </c>
      <c r="J112" s="280">
        <f t="shared" si="5"/>
        <v>0</v>
      </c>
      <c r="K112" s="280"/>
      <c r="L112" s="280">
        <f t="shared" si="7"/>
        <v>0</v>
      </c>
      <c r="M112" s="280">
        <f t="shared" si="6"/>
        <v>0</v>
      </c>
    </row>
    <row r="113" spans="1:13" s="48" customFormat="1" ht="17.649999999999999" customHeight="1" x14ac:dyDescent="0.25">
      <c r="A113" s="278">
        <v>108</v>
      </c>
      <c r="B113" s="279" t="s">
        <v>571</v>
      </c>
      <c r="C113" s="280">
        <v>665.16415174942017</v>
      </c>
      <c r="D113" s="280">
        <v>665.16415174942017</v>
      </c>
      <c r="E113" s="280">
        <v>0</v>
      </c>
      <c r="F113" s="280">
        <f t="shared" si="4"/>
        <v>665.16415174942017</v>
      </c>
      <c r="G113" s="280"/>
      <c r="H113" s="280">
        <v>0</v>
      </c>
      <c r="I113" s="280">
        <v>0</v>
      </c>
      <c r="J113" s="280">
        <f t="shared" si="5"/>
        <v>0</v>
      </c>
      <c r="K113" s="280"/>
      <c r="L113" s="280">
        <f t="shared" si="7"/>
        <v>0</v>
      </c>
      <c r="M113" s="280">
        <f t="shared" si="6"/>
        <v>0</v>
      </c>
    </row>
    <row r="114" spans="1:13" s="49" customFormat="1" ht="17.649999999999999" customHeight="1" x14ac:dyDescent="0.25">
      <c r="A114" s="278">
        <v>110</v>
      </c>
      <c r="B114" s="279" t="s">
        <v>572</v>
      </c>
      <c r="C114" s="280">
        <v>101.94686501169086</v>
      </c>
      <c r="D114" s="280">
        <v>101.94686501169085</v>
      </c>
      <c r="E114" s="280">
        <v>0</v>
      </c>
      <c r="F114" s="280">
        <f t="shared" si="4"/>
        <v>101.94686501169085</v>
      </c>
      <c r="G114" s="280"/>
      <c r="H114" s="280">
        <v>0</v>
      </c>
      <c r="I114" s="280">
        <v>0</v>
      </c>
      <c r="J114" s="280">
        <f t="shared" si="5"/>
        <v>0</v>
      </c>
      <c r="K114" s="280"/>
      <c r="L114" s="280">
        <f t="shared" si="7"/>
        <v>1.4210854715202004E-14</v>
      </c>
      <c r="M114" s="280">
        <f t="shared" si="6"/>
        <v>1.4210854715202004E-14</v>
      </c>
    </row>
    <row r="115" spans="1:13" s="48" customFormat="1" ht="17.649999999999999" customHeight="1" x14ac:dyDescent="0.25">
      <c r="A115" s="278">
        <v>111</v>
      </c>
      <c r="B115" s="279" t="s">
        <v>573</v>
      </c>
      <c r="C115" s="280">
        <v>611.03766009409992</v>
      </c>
      <c r="D115" s="280">
        <v>611.03766009410003</v>
      </c>
      <c r="E115" s="280">
        <v>0</v>
      </c>
      <c r="F115" s="280">
        <f t="shared" si="4"/>
        <v>611.03766009410003</v>
      </c>
      <c r="G115" s="280"/>
      <c r="H115" s="280">
        <v>0</v>
      </c>
      <c r="I115" s="280">
        <v>0</v>
      </c>
      <c r="J115" s="280">
        <f t="shared" si="5"/>
        <v>0</v>
      </c>
      <c r="K115" s="280"/>
      <c r="L115" s="280">
        <f t="shared" si="7"/>
        <v>-1.1368683772161603E-13</v>
      </c>
      <c r="M115" s="280">
        <f t="shared" si="6"/>
        <v>-1.1368683772161603E-13</v>
      </c>
    </row>
    <row r="116" spans="1:13" s="48" customFormat="1" ht="17.649999999999999" customHeight="1" x14ac:dyDescent="0.25">
      <c r="A116" s="278">
        <v>112</v>
      </c>
      <c r="B116" s="279" t="s">
        <v>574</v>
      </c>
      <c r="C116" s="280">
        <v>265.77720345804653</v>
      </c>
      <c r="D116" s="280">
        <v>265.77720345804653</v>
      </c>
      <c r="E116" s="280">
        <v>0</v>
      </c>
      <c r="F116" s="280">
        <f t="shared" si="4"/>
        <v>265.77720345804653</v>
      </c>
      <c r="G116" s="280"/>
      <c r="H116" s="280">
        <v>0</v>
      </c>
      <c r="I116" s="280">
        <v>0</v>
      </c>
      <c r="J116" s="280">
        <f t="shared" si="5"/>
        <v>0</v>
      </c>
      <c r="K116" s="280"/>
      <c r="L116" s="280">
        <f t="shared" si="7"/>
        <v>0</v>
      </c>
      <c r="M116" s="280">
        <f t="shared" si="6"/>
        <v>0</v>
      </c>
    </row>
    <row r="117" spans="1:13" s="48" customFormat="1" ht="17.649999999999999" customHeight="1" x14ac:dyDescent="0.25">
      <c r="A117" s="278">
        <v>113</v>
      </c>
      <c r="B117" s="279" t="s">
        <v>575</v>
      </c>
      <c r="C117" s="280">
        <v>695.97971215151404</v>
      </c>
      <c r="D117" s="280">
        <v>695.97971215151404</v>
      </c>
      <c r="E117" s="280">
        <v>0</v>
      </c>
      <c r="F117" s="280">
        <f t="shared" si="4"/>
        <v>695.97971215151404</v>
      </c>
      <c r="G117" s="280"/>
      <c r="H117" s="280">
        <v>0</v>
      </c>
      <c r="I117" s="280">
        <v>0</v>
      </c>
      <c r="J117" s="280">
        <f t="shared" si="5"/>
        <v>0</v>
      </c>
      <c r="K117" s="280"/>
      <c r="L117" s="280">
        <f t="shared" si="7"/>
        <v>0</v>
      </c>
      <c r="M117" s="280">
        <f t="shared" si="6"/>
        <v>0</v>
      </c>
    </row>
    <row r="118" spans="1:13" s="48" customFormat="1" ht="17.649999999999999" customHeight="1" x14ac:dyDescent="0.25">
      <c r="A118" s="278">
        <v>114</v>
      </c>
      <c r="B118" s="279" t="s">
        <v>576</v>
      </c>
      <c r="C118" s="280">
        <v>593.10687068122127</v>
      </c>
      <c r="D118" s="280">
        <v>593.10687068122127</v>
      </c>
      <c r="E118" s="280">
        <v>0</v>
      </c>
      <c r="F118" s="280">
        <f t="shared" si="4"/>
        <v>593.10687068122127</v>
      </c>
      <c r="G118" s="280"/>
      <c r="H118" s="280">
        <v>0</v>
      </c>
      <c r="I118" s="280">
        <v>0</v>
      </c>
      <c r="J118" s="280">
        <f t="shared" si="5"/>
        <v>0</v>
      </c>
      <c r="K118" s="280"/>
      <c r="L118" s="280">
        <f t="shared" si="7"/>
        <v>0</v>
      </c>
      <c r="M118" s="280">
        <f t="shared" si="6"/>
        <v>0</v>
      </c>
    </row>
    <row r="119" spans="1:13" s="48" customFormat="1" ht="17.649999999999999" customHeight="1" x14ac:dyDescent="0.25">
      <c r="A119" s="278">
        <v>117</v>
      </c>
      <c r="B119" s="279" t="s">
        <v>577</v>
      </c>
      <c r="C119" s="280">
        <v>858.11206000000004</v>
      </c>
      <c r="D119" s="280">
        <v>858.11205999999993</v>
      </c>
      <c r="E119" s="280">
        <v>0</v>
      </c>
      <c r="F119" s="280">
        <f t="shared" si="4"/>
        <v>858.11205999999993</v>
      </c>
      <c r="G119" s="280"/>
      <c r="H119" s="280">
        <v>0</v>
      </c>
      <c r="I119" s="280">
        <v>0</v>
      </c>
      <c r="J119" s="280">
        <f t="shared" si="5"/>
        <v>0</v>
      </c>
      <c r="K119" s="280"/>
      <c r="L119" s="280">
        <f t="shared" si="7"/>
        <v>1.1368683772161603E-13</v>
      </c>
      <c r="M119" s="280">
        <f t="shared" si="6"/>
        <v>1.1368683772161603E-13</v>
      </c>
    </row>
    <row r="120" spans="1:13" s="48" customFormat="1" ht="17.649999999999999" customHeight="1" x14ac:dyDescent="0.25">
      <c r="A120" s="278">
        <v>118</v>
      </c>
      <c r="B120" s="279" t="s">
        <v>578</v>
      </c>
      <c r="C120" s="280">
        <v>400.39925157054046</v>
      </c>
      <c r="D120" s="280">
        <v>400.39925157054051</v>
      </c>
      <c r="E120" s="280">
        <v>0</v>
      </c>
      <c r="F120" s="280">
        <f t="shared" si="4"/>
        <v>400.39925157054051</v>
      </c>
      <c r="G120" s="280"/>
      <c r="H120" s="280">
        <v>0</v>
      </c>
      <c r="I120" s="280">
        <v>0</v>
      </c>
      <c r="J120" s="280">
        <f t="shared" si="5"/>
        <v>0</v>
      </c>
      <c r="K120" s="280"/>
      <c r="L120" s="280">
        <f t="shared" si="7"/>
        <v>-5.6843418860808015E-14</v>
      </c>
      <c r="M120" s="280">
        <f t="shared" si="6"/>
        <v>-5.6843418860808015E-14</v>
      </c>
    </row>
    <row r="121" spans="1:13" s="48" customFormat="1" ht="17.649999999999999" customHeight="1" x14ac:dyDescent="0.25">
      <c r="A121" s="278">
        <v>122</v>
      </c>
      <c r="B121" s="279" t="s">
        <v>579</v>
      </c>
      <c r="C121" s="280">
        <v>209.76511504181246</v>
      </c>
      <c r="D121" s="280">
        <v>209.76511504181255</v>
      </c>
      <c r="E121" s="280">
        <v>0</v>
      </c>
      <c r="F121" s="280">
        <f t="shared" si="4"/>
        <v>209.76511504181255</v>
      </c>
      <c r="G121" s="280"/>
      <c r="H121" s="280">
        <v>0</v>
      </c>
      <c r="I121" s="280">
        <v>0</v>
      </c>
      <c r="J121" s="280">
        <f t="shared" si="5"/>
        <v>0</v>
      </c>
      <c r="K121" s="280"/>
      <c r="L121" s="280">
        <f t="shared" si="7"/>
        <v>-8.5265128291212022E-14</v>
      </c>
      <c r="M121" s="280">
        <f t="shared" si="6"/>
        <v>-8.5265128291212022E-14</v>
      </c>
    </row>
    <row r="122" spans="1:13" s="48" customFormat="1" ht="17.649999999999999" customHeight="1" x14ac:dyDescent="0.25">
      <c r="A122" s="278">
        <v>123</v>
      </c>
      <c r="B122" s="279" t="s">
        <v>580</v>
      </c>
      <c r="C122" s="280">
        <v>102.86042365565308</v>
      </c>
      <c r="D122" s="280">
        <v>102.86042365565309</v>
      </c>
      <c r="E122" s="280">
        <v>0</v>
      </c>
      <c r="F122" s="280">
        <f t="shared" si="4"/>
        <v>102.86042365565309</v>
      </c>
      <c r="G122" s="280"/>
      <c r="H122" s="280">
        <v>0</v>
      </c>
      <c r="I122" s="280">
        <v>0</v>
      </c>
      <c r="J122" s="280">
        <f t="shared" si="5"/>
        <v>0</v>
      </c>
      <c r="K122" s="280"/>
      <c r="L122" s="280">
        <f t="shared" si="7"/>
        <v>-1.4210854715202004E-14</v>
      </c>
      <c r="M122" s="280">
        <f t="shared" si="6"/>
        <v>-1.4210854715202004E-14</v>
      </c>
    </row>
    <row r="123" spans="1:13" s="48" customFormat="1" ht="17.649999999999999" customHeight="1" x14ac:dyDescent="0.25">
      <c r="A123" s="278">
        <v>124</v>
      </c>
      <c r="B123" s="279" t="s">
        <v>581</v>
      </c>
      <c r="C123" s="280">
        <v>1044.5408952034836</v>
      </c>
      <c r="D123" s="280">
        <v>1044.5408952034838</v>
      </c>
      <c r="E123" s="280">
        <v>0</v>
      </c>
      <c r="F123" s="280">
        <f t="shared" si="4"/>
        <v>1044.5408952034838</v>
      </c>
      <c r="G123" s="280"/>
      <c r="H123" s="280">
        <v>0</v>
      </c>
      <c r="I123" s="280">
        <v>0</v>
      </c>
      <c r="J123" s="280">
        <f t="shared" si="5"/>
        <v>0</v>
      </c>
      <c r="K123" s="280"/>
      <c r="L123" s="280">
        <f t="shared" si="7"/>
        <v>-2.2737367544323206E-13</v>
      </c>
      <c r="M123" s="280">
        <f t="shared" si="6"/>
        <v>-2.2737367544323206E-13</v>
      </c>
    </row>
    <row r="124" spans="1:13" s="48" customFormat="1" ht="17.649999999999999" customHeight="1" x14ac:dyDescent="0.25">
      <c r="A124" s="278">
        <v>126</v>
      </c>
      <c r="B124" s="279" t="s">
        <v>582</v>
      </c>
      <c r="C124" s="280">
        <v>1640.210372443069</v>
      </c>
      <c r="D124" s="280">
        <v>1640.2103724430692</v>
      </c>
      <c r="E124" s="280">
        <v>0</v>
      </c>
      <c r="F124" s="280">
        <f t="shared" si="4"/>
        <v>1640.2103724430692</v>
      </c>
      <c r="G124" s="280"/>
      <c r="H124" s="280">
        <v>0</v>
      </c>
      <c r="I124" s="280">
        <v>0</v>
      </c>
      <c r="J124" s="280">
        <f t="shared" si="5"/>
        <v>0</v>
      </c>
      <c r="K124" s="280"/>
      <c r="L124" s="280">
        <f t="shared" si="7"/>
        <v>-2.2737367544323206E-13</v>
      </c>
      <c r="M124" s="280">
        <f t="shared" si="6"/>
        <v>-2.2737367544323206E-13</v>
      </c>
    </row>
    <row r="125" spans="1:13" s="48" customFormat="1" ht="17.649999999999999" customHeight="1" x14ac:dyDescent="0.25">
      <c r="A125" s="278">
        <v>127</v>
      </c>
      <c r="B125" s="279" t="s">
        <v>583</v>
      </c>
      <c r="C125" s="280">
        <v>1383.3867754426817</v>
      </c>
      <c r="D125" s="280">
        <v>1383.3867754426824</v>
      </c>
      <c r="E125" s="280">
        <v>0</v>
      </c>
      <c r="F125" s="280">
        <f t="shared" si="4"/>
        <v>1383.3867754426824</v>
      </c>
      <c r="G125" s="280"/>
      <c r="H125" s="280">
        <v>0</v>
      </c>
      <c r="I125" s="280">
        <v>0</v>
      </c>
      <c r="J125" s="280">
        <f t="shared" si="5"/>
        <v>0</v>
      </c>
      <c r="K125" s="280"/>
      <c r="L125" s="280">
        <f t="shared" si="7"/>
        <v>-6.8212102632969618E-13</v>
      </c>
      <c r="M125" s="280">
        <f t="shared" si="6"/>
        <v>-6.8212102632969618E-13</v>
      </c>
    </row>
    <row r="126" spans="1:13" s="48" customFormat="1" ht="17.649999999999999" customHeight="1" x14ac:dyDescent="0.25">
      <c r="A126" s="278">
        <v>128</v>
      </c>
      <c r="B126" s="279" t="s">
        <v>584</v>
      </c>
      <c r="C126" s="280">
        <v>1290.1034574109717</v>
      </c>
      <c r="D126" s="280">
        <v>1290.1034574109719</v>
      </c>
      <c r="E126" s="280">
        <v>0</v>
      </c>
      <c r="F126" s="280">
        <f t="shared" si="4"/>
        <v>1290.1034574109719</v>
      </c>
      <c r="G126" s="280"/>
      <c r="H126" s="280">
        <v>0</v>
      </c>
      <c r="I126" s="280">
        <v>0</v>
      </c>
      <c r="J126" s="280">
        <f t="shared" si="5"/>
        <v>0</v>
      </c>
      <c r="K126" s="280"/>
      <c r="L126" s="280">
        <f t="shared" si="7"/>
        <v>-2.2737367544323206E-13</v>
      </c>
      <c r="M126" s="280">
        <f t="shared" si="6"/>
        <v>-2.2737367544323206E-13</v>
      </c>
    </row>
    <row r="127" spans="1:13" s="48" customFormat="1" ht="17.649999999999999" customHeight="1" x14ac:dyDescent="0.25">
      <c r="A127" s="278">
        <v>130</v>
      </c>
      <c r="B127" s="279" t="s">
        <v>585</v>
      </c>
      <c r="C127" s="280">
        <v>1781.1478613896973</v>
      </c>
      <c r="D127" s="280">
        <v>1732.7978048944201</v>
      </c>
      <c r="E127" s="280">
        <v>4.1871693769208802</v>
      </c>
      <c r="F127" s="280">
        <f t="shared" si="4"/>
        <v>1736.9849742713409</v>
      </c>
      <c r="G127" s="280"/>
      <c r="H127" s="280">
        <v>0</v>
      </c>
      <c r="I127" s="280">
        <v>6.2220054608392612</v>
      </c>
      <c r="J127" s="280">
        <f t="shared" si="5"/>
        <v>6.2220054608392612</v>
      </c>
      <c r="K127" s="280"/>
      <c r="L127" s="280">
        <f t="shared" si="7"/>
        <v>37.940881657517103</v>
      </c>
      <c r="M127" s="280">
        <f t="shared" si="6"/>
        <v>44.162887118356366</v>
      </c>
    </row>
    <row r="128" spans="1:13" s="48" customFormat="1" ht="17.649999999999999" customHeight="1" x14ac:dyDescent="0.25">
      <c r="A128" s="278">
        <v>132</v>
      </c>
      <c r="B128" s="279" t="s">
        <v>586</v>
      </c>
      <c r="C128" s="280">
        <v>2119.4203024000003</v>
      </c>
      <c r="D128" s="280">
        <v>2048.7729591605548</v>
      </c>
      <c r="E128" s="280">
        <v>70.647343239443842</v>
      </c>
      <c r="F128" s="280">
        <f t="shared" si="4"/>
        <v>2119.4203023999985</v>
      </c>
      <c r="G128" s="280"/>
      <c r="H128" s="280">
        <v>0</v>
      </c>
      <c r="I128" s="280">
        <v>0</v>
      </c>
      <c r="J128" s="280">
        <f t="shared" si="5"/>
        <v>0</v>
      </c>
      <c r="K128" s="280"/>
      <c r="L128" s="280">
        <f t="shared" si="7"/>
        <v>1.8189894035458565E-12</v>
      </c>
      <c r="M128" s="280">
        <f t="shared" si="6"/>
        <v>1.8189894035458565E-12</v>
      </c>
    </row>
    <row r="129" spans="1:13" s="48" customFormat="1" ht="17.649999999999999" customHeight="1" x14ac:dyDescent="0.25">
      <c r="A129" s="278">
        <v>136</v>
      </c>
      <c r="B129" s="279" t="s">
        <v>587</v>
      </c>
      <c r="C129" s="280">
        <v>132.05048473903861</v>
      </c>
      <c r="D129" s="280">
        <v>132.05048473903864</v>
      </c>
      <c r="E129" s="280">
        <v>0</v>
      </c>
      <c r="F129" s="280">
        <f t="shared" si="4"/>
        <v>132.05048473903864</v>
      </c>
      <c r="G129" s="280"/>
      <c r="H129" s="280">
        <v>0</v>
      </c>
      <c r="I129" s="280">
        <v>0</v>
      </c>
      <c r="J129" s="280">
        <f t="shared" si="5"/>
        <v>0</v>
      </c>
      <c r="K129" s="280"/>
      <c r="L129" s="280">
        <f t="shared" si="7"/>
        <v>-2.8421709430404007E-14</v>
      </c>
      <c r="M129" s="280">
        <f t="shared" si="6"/>
        <v>-2.8421709430404007E-14</v>
      </c>
    </row>
    <row r="130" spans="1:13" s="48" customFormat="1" ht="17.649999999999999" customHeight="1" x14ac:dyDescent="0.25">
      <c r="A130" s="278">
        <v>138</v>
      </c>
      <c r="B130" s="279" t="s">
        <v>588</v>
      </c>
      <c r="C130" s="280">
        <v>173.90650152188516</v>
      </c>
      <c r="D130" s="280">
        <v>173.90650152188525</v>
      </c>
      <c r="E130" s="280">
        <v>0</v>
      </c>
      <c r="F130" s="280">
        <f t="shared" si="4"/>
        <v>173.90650152188525</v>
      </c>
      <c r="G130" s="280"/>
      <c r="H130" s="280">
        <v>0</v>
      </c>
      <c r="I130" s="280">
        <v>0</v>
      </c>
      <c r="J130" s="280">
        <f t="shared" si="5"/>
        <v>0</v>
      </c>
      <c r="K130" s="280"/>
      <c r="L130" s="280">
        <f t="shared" si="7"/>
        <v>-8.5265128291212022E-14</v>
      </c>
      <c r="M130" s="280">
        <f t="shared" si="6"/>
        <v>-8.5265128291212022E-14</v>
      </c>
    </row>
    <row r="131" spans="1:13" s="49" customFormat="1" ht="17.649999999999999" customHeight="1" x14ac:dyDescent="0.25">
      <c r="A131" s="278">
        <v>139</v>
      </c>
      <c r="B131" s="279" t="s">
        <v>589</v>
      </c>
      <c r="C131" s="280">
        <v>232.41303920286171</v>
      </c>
      <c r="D131" s="280">
        <v>232.41303920286168</v>
      </c>
      <c r="E131" s="280">
        <v>0</v>
      </c>
      <c r="F131" s="280">
        <f t="shared" si="4"/>
        <v>232.41303920286168</v>
      </c>
      <c r="G131" s="280"/>
      <c r="H131" s="280">
        <v>0</v>
      </c>
      <c r="I131" s="280">
        <v>0</v>
      </c>
      <c r="J131" s="280">
        <f t="shared" si="5"/>
        <v>0</v>
      </c>
      <c r="K131" s="280"/>
      <c r="L131" s="280">
        <f t="shared" si="7"/>
        <v>2.8421709430404007E-14</v>
      </c>
      <c r="M131" s="280">
        <f t="shared" si="6"/>
        <v>2.8421709430404007E-14</v>
      </c>
    </row>
    <row r="132" spans="1:13" s="48" customFormat="1" ht="17.649999999999999" customHeight="1" x14ac:dyDescent="0.25">
      <c r="A132" s="278">
        <v>140</v>
      </c>
      <c r="B132" s="282" t="s">
        <v>590</v>
      </c>
      <c r="C132" s="280">
        <v>253.88252897270002</v>
      </c>
      <c r="D132" s="280">
        <v>208.57242457816437</v>
      </c>
      <c r="E132" s="280">
        <v>14.60466960335919</v>
      </c>
      <c r="F132" s="280">
        <f t="shared" si="4"/>
        <v>223.17709418152356</v>
      </c>
      <c r="G132" s="280"/>
      <c r="H132" s="280">
        <v>0</v>
      </c>
      <c r="I132" s="280">
        <v>14.689733322989449</v>
      </c>
      <c r="J132" s="280">
        <f t="shared" si="5"/>
        <v>14.689733322989449</v>
      </c>
      <c r="K132" s="280"/>
      <c r="L132" s="280">
        <f t="shared" si="7"/>
        <v>16.015701468187011</v>
      </c>
      <c r="M132" s="280">
        <f t="shared" si="6"/>
        <v>30.705434791176458</v>
      </c>
    </row>
    <row r="133" spans="1:13" s="48" customFormat="1" ht="17.649999999999999" customHeight="1" x14ac:dyDescent="0.25">
      <c r="A133" s="278">
        <v>141</v>
      </c>
      <c r="B133" s="279" t="s">
        <v>591</v>
      </c>
      <c r="C133" s="280">
        <v>225.68309242656304</v>
      </c>
      <c r="D133" s="280">
        <v>225.68309242656304</v>
      </c>
      <c r="E133" s="280">
        <v>0</v>
      </c>
      <c r="F133" s="280">
        <f t="shared" si="4"/>
        <v>225.68309242656304</v>
      </c>
      <c r="G133" s="280"/>
      <c r="H133" s="280">
        <v>0</v>
      </c>
      <c r="I133" s="280">
        <v>0</v>
      </c>
      <c r="J133" s="280">
        <f t="shared" si="5"/>
        <v>0</v>
      </c>
      <c r="K133" s="280"/>
      <c r="L133" s="280">
        <f t="shared" si="7"/>
        <v>0</v>
      </c>
      <c r="M133" s="280">
        <f t="shared" si="6"/>
        <v>0</v>
      </c>
    </row>
    <row r="134" spans="1:13" s="48" customFormat="1" ht="17.649999999999999" customHeight="1" x14ac:dyDescent="0.25">
      <c r="A134" s="278">
        <v>142</v>
      </c>
      <c r="B134" s="279" t="s">
        <v>592</v>
      </c>
      <c r="C134" s="280">
        <v>809.26056973897471</v>
      </c>
      <c r="D134" s="280">
        <v>809.26056973897494</v>
      </c>
      <c r="E134" s="280">
        <v>0</v>
      </c>
      <c r="F134" s="280">
        <f t="shared" si="4"/>
        <v>809.26056973897494</v>
      </c>
      <c r="G134" s="280"/>
      <c r="H134" s="280">
        <v>0</v>
      </c>
      <c r="I134" s="280">
        <v>0</v>
      </c>
      <c r="J134" s="280">
        <f t="shared" si="5"/>
        <v>0</v>
      </c>
      <c r="K134" s="280"/>
      <c r="L134" s="280">
        <f t="shared" si="7"/>
        <v>-2.2737367544323206E-13</v>
      </c>
      <c r="M134" s="280">
        <f t="shared" si="6"/>
        <v>-2.2737367544323206E-13</v>
      </c>
    </row>
    <row r="135" spans="1:13" s="48" customFormat="1" ht="17.649999999999999" customHeight="1" x14ac:dyDescent="0.25">
      <c r="A135" s="278">
        <v>143</v>
      </c>
      <c r="B135" s="279" t="s">
        <v>593</v>
      </c>
      <c r="C135" s="280">
        <v>1563.5990097715244</v>
      </c>
      <c r="D135" s="280">
        <v>1563.5990097715251</v>
      </c>
      <c r="E135" s="280">
        <v>0</v>
      </c>
      <c r="F135" s="280">
        <f t="shared" si="4"/>
        <v>1563.5990097715251</v>
      </c>
      <c r="G135" s="280"/>
      <c r="H135" s="280">
        <v>0</v>
      </c>
      <c r="I135" s="280">
        <v>0</v>
      </c>
      <c r="J135" s="280">
        <f t="shared" si="5"/>
        <v>0</v>
      </c>
      <c r="K135" s="280"/>
      <c r="L135" s="280">
        <f t="shared" si="7"/>
        <v>-6.8212102632969618E-13</v>
      </c>
      <c r="M135" s="280">
        <f t="shared" si="6"/>
        <v>-6.8212102632969618E-13</v>
      </c>
    </row>
    <row r="136" spans="1:13" s="49" customFormat="1" ht="17.649999999999999" customHeight="1" x14ac:dyDescent="0.25">
      <c r="A136" s="278">
        <v>144</v>
      </c>
      <c r="B136" s="279" t="s">
        <v>594</v>
      </c>
      <c r="C136" s="280">
        <v>1073.7638614416535</v>
      </c>
      <c r="D136" s="280">
        <v>1073.7638614416535</v>
      </c>
      <c r="E136" s="280">
        <v>0</v>
      </c>
      <c r="F136" s="280">
        <f t="shared" si="4"/>
        <v>1073.7638614416535</v>
      </c>
      <c r="G136" s="280"/>
      <c r="H136" s="280">
        <v>0</v>
      </c>
      <c r="I136" s="280">
        <v>0</v>
      </c>
      <c r="J136" s="280">
        <f t="shared" si="5"/>
        <v>0</v>
      </c>
      <c r="K136" s="280"/>
      <c r="L136" s="280">
        <f t="shared" si="7"/>
        <v>0</v>
      </c>
      <c r="M136" s="280">
        <f t="shared" si="6"/>
        <v>0</v>
      </c>
    </row>
    <row r="137" spans="1:13" s="49" customFormat="1" ht="17.649999999999999" customHeight="1" x14ac:dyDescent="0.25">
      <c r="A137" s="278">
        <v>146</v>
      </c>
      <c r="B137" s="279" t="s">
        <v>595</v>
      </c>
      <c r="C137" s="280">
        <v>24267.874954575946</v>
      </c>
      <c r="D137" s="280">
        <v>9279.5958796600571</v>
      </c>
      <c r="E137" s="280">
        <v>775.45832819204145</v>
      </c>
      <c r="F137" s="280">
        <f t="shared" si="4"/>
        <v>10055.054207852099</v>
      </c>
      <c r="G137" s="280"/>
      <c r="H137" s="280">
        <v>0</v>
      </c>
      <c r="I137" s="280">
        <v>791.79344761679044</v>
      </c>
      <c r="J137" s="280">
        <f t="shared" si="5"/>
        <v>791.79344761679044</v>
      </c>
      <c r="K137" s="280"/>
      <c r="L137" s="280">
        <f t="shared" si="7"/>
        <v>13421.027299107056</v>
      </c>
      <c r="M137" s="280">
        <f t="shared" si="6"/>
        <v>14212.820746723846</v>
      </c>
    </row>
    <row r="138" spans="1:13" s="48" customFormat="1" ht="17.649999999999999" customHeight="1" x14ac:dyDescent="0.25">
      <c r="A138" s="278">
        <v>147</v>
      </c>
      <c r="B138" s="279" t="s">
        <v>596</v>
      </c>
      <c r="C138" s="280">
        <v>3383.9124898351074</v>
      </c>
      <c r="D138" s="280">
        <v>3383.9124898351065</v>
      </c>
      <c r="E138" s="280">
        <v>0</v>
      </c>
      <c r="F138" s="280">
        <f t="shared" si="4"/>
        <v>3383.9124898351065</v>
      </c>
      <c r="G138" s="280"/>
      <c r="H138" s="280">
        <v>0</v>
      </c>
      <c r="I138" s="280">
        <v>0</v>
      </c>
      <c r="J138" s="280">
        <f t="shared" si="5"/>
        <v>0</v>
      </c>
      <c r="K138" s="280"/>
      <c r="L138" s="280">
        <f t="shared" si="7"/>
        <v>9.0949470177292824E-13</v>
      </c>
      <c r="M138" s="280">
        <f t="shared" si="6"/>
        <v>9.0949470177292824E-13</v>
      </c>
    </row>
    <row r="139" spans="1:13" s="49" customFormat="1" ht="17.649999999999999" customHeight="1" x14ac:dyDescent="0.25">
      <c r="A139" s="278">
        <v>148</v>
      </c>
      <c r="B139" s="279" t="s">
        <v>597</v>
      </c>
      <c r="C139" s="280">
        <v>536.2859005915675</v>
      </c>
      <c r="D139" s="280">
        <v>536.28590059156738</v>
      </c>
      <c r="E139" s="280">
        <v>0</v>
      </c>
      <c r="F139" s="280">
        <f t="shared" si="4"/>
        <v>536.28590059156738</v>
      </c>
      <c r="G139" s="280"/>
      <c r="H139" s="280">
        <v>0</v>
      </c>
      <c r="I139" s="280">
        <v>0</v>
      </c>
      <c r="J139" s="280">
        <f t="shared" si="5"/>
        <v>0</v>
      </c>
      <c r="K139" s="280"/>
      <c r="L139" s="280">
        <f t="shared" si="7"/>
        <v>1.1368683772161603E-13</v>
      </c>
      <c r="M139" s="280">
        <f t="shared" si="6"/>
        <v>1.1368683772161603E-13</v>
      </c>
    </row>
    <row r="140" spans="1:13" s="48" customFormat="1" ht="17.649999999999999" customHeight="1" x14ac:dyDescent="0.25">
      <c r="A140" s="278">
        <v>149</v>
      </c>
      <c r="B140" s="279" t="s">
        <v>598</v>
      </c>
      <c r="C140" s="280">
        <v>869.22224438544811</v>
      </c>
      <c r="D140" s="280">
        <v>869.22224438544811</v>
      </c>
      <c r="E140" s="280">
        <v>0</v>
      </c>
      <c r="F140" s="280">
        <f t="shared" si="4"/>
        <v>869.22224438544811</v>
      </c>
      <c r="G140" s="280"/>
      <c r="H140" s="280">
        <v>0</v>
      </c>
      <c r="I140" s="280">
        <v>0</v>
      </c>
      <c r="J140" s="280">
        <f t="shared" si="5"/>
        <v>0</v>
      </c>
      <c r="K140" s="280"/>
      <c r="L140" s="280">
        <f t="shared" si="7"/>
        <v>0</v>
      </c>
      <c r="M140" s="280">
        <f t="shared" si="6"/>
        <v>0</v>
      </c>
    </row>
    <row r="141" spans="1:13" s="48" customFormat="1" ht="17.649999999999999" customHeight="1" x14ac:dyDescent="0.25">
      <c r="A141" s="278">
        <v>150</v>
      </c>
      <c r="B141" s="279" t="s">
        <v>599</v>
      </c>
      <c r="C141" s="280">
        <v>920.38027766811103</v>
      </c>
      <c r="D141" s="280">
        <v>916.09354599813355</v>
      </c>
      <c r="E141" s="280">
        <v>0.37123581161684116</v>
      </c>
      <c r="F141" s="280">
        <f t="shared" si="4"/>
        <v>916.46478180975043</v>
      </c>
      <c r="G141" s="280"/>
      <c r="H141" s="280">
        <v>0</v>
      </c>
      <c r="I141" s="280">
        <v>0.55164496504466753</v>
      </c>
      <c r="J141" s="280">
        <f t="shared" si="5"/>
        <v>0.55164496504466753</v>
      </c>
      <c r="K141" s="280"/>
      <c r="L141" s="280">
        <f t="shared" si="7"/>
        <v>3.3638508933159326</v>
      </c>
      <c r="M141" s="280">
        <f t="shared" si="6"/>
        <v>3.9154958583606003</v>
      </c>
    </row>
    <row r="142" spans="1:13" s="48" customFormat="1" ht="17.649999999999999" customHeight="1" x14ac:dyDescent="0.25">
      <c r="A142" s="278">
        <v>151</v>
      </c>
      <c r="B142" s="279" t="s">
        <v>600</v>
      </c>
      <c r="C142" s="280">
        <v>301.02456154723052</v>
      </c>
      <c r="D142" s="280">
        <v>286.07700058615893</v>
      </c>
      <c r="E142" s="280">
        <v>2.8889244645295373</v>
      </c>
      <c r="F142" s="280">
        <f t="shared" si="4"/>
        <v>288.96592505068844</v>
      </c>
      <c r="G142" s="280"/>
      <c r="H142" s="280">
        <v>0</v>
      </c>
      <c r="I142" s="280">
        <v>2.9224537000243043</v>
      </c>
      <c r="J142" s="280">
        <f t="shared" si="5"/>
        <v>2.9224537000243043</v>
      </c>
      <c r="K142" s="280"/>
      <c r="L142" s="280">
        <f t="shared" si="7"/>
        <v>9.1361827965177742</v>
      </c>
      <c r="M142" s="280">
        <f t="shared" si="6"/>
        <v>12.058636496542078</v>
      </c>
    </row>
    <row r="143" spans="1:13" s="48" customFormat="1" ht="17.649999999999999" customHeight="1" x14ac:dyDescent="0.25">
      <c r="A143" s="278">
        <v>152</v>
      </c>
      <c r="B143" s="279" t="s">
        <v>601</v>
      </c>
      <c r="C143" s="280">
        <v>1178.2723077037072</v>
      </c>
      <c r="D143" s="280">
        <v>1096.0819413319041</v>
      </c>
      <c r="E143" s="280">
        <v>23.024640682408545</v>
      </c>
      <c r="F143" s="280">
        <f t="shared" si="4"/>
        <v>1119.1065820143126</v>
      </c>
      <c r="G143" s="280"/>
      <c r="H143" s="280">
        <v>0</v>
      </c>
      <c r="I143" s="280">
        <v>23.770404840394601</v>
      </c>
      <c r="J143" s="280">
        <f t="shared" si="5"/>
        <v>23.770404840394601</v>
      </c>
      <c r="K143" s="280"/>
      <c r="L143" s="280">
        <f t="shared" si="7"/>
        <v>35.395320848999944</v>
      </c>
      <c r="M143" s="280">
        <f t="shared" si="6"/>
        <v>59.165725689394549</v>
      </c>
    </row>
    <row r="144" spans="1:13" s="48" customFormat="1" ht="17.649999999999999" customHeight="1" x14ac:dyDescent="0.25">
      <c r="A144" s="278">
        <v>156</v>
      </c>
      <c r="B144" s="279" t="s">
        <v>602</v>
      </c>
      <c r="C144" s="280">
        <v>328.08277678437565</v>
      </c>
      <c r="D144" s="280">
        <v>324.52177462764098</v>
      </c>
      <c r="E144" s="280">
        <v>0.30838678664756047</v>
      </c>
      <c r="F144" s="280">
        <f t="shared" ref="F144:F208" si="8">+D144+E144</f>
        <v>324.83016141428857</v>
      </c>
      <c r="G144" s="280"/>
      <c r="H144" s="280">
        <v>0</v>
      </c>
      <c r="I144" s="280">
        <v>0.45825332233308735</v>
      </c>
      <c r="J144" s="280">
        <f t="shared" ref="J144:J208" si="9">+H144+I144</f>
        <v>0.45825332233308735</v>
      </c>
      <c r="K144" s="280"/>
      <c r="L144" s="280">
        <f t="shared" si="7"/>
        <v>2.7943620477539977</v>
      </c>
      <c r="M144" s="280">
        <f t="shared" ref="M144:M208" si="10">J144+L144</f>
        <v>3.252615370087085</v>
      </c>
    </row>
    <row r="145" spans="1:14" s="48" customFormat="1" ht="17.649999999999999" customHeight="1" x14ac:dyDescent="0.25">
      <c r="A145" s="278">
        <v>157</v>
      </c>
      <c r="B145" s="279" t="s">
        <v>603</v>
      </c>
      <c r="C145" s="280">
        <v>2954.163937556883</v>
      </c>
      <c r="D145" s="280">
        <v>2888.6216887983951</v>
      </c>
      <c r="E145" s="280">
        <v>5.6760325795164643</v>
      </c>
      <c r="F145" s="280">
        <f t="shared" si="8"/>
        <v>2894.2977213779118</v>
      </c>
      <c r="G145" s="280"/>
      <c r="H145" s="280">
        <v>0</v>
      </c>
      <c r="I145" s="280">
        <v>8.4344107239227863</v>
      </c>
      <c r="J145" s="280">
        <f t="shared" si="9"/>
        <v>8.4344107239227863</v>
      </c>
      <c r="K145" s="280"/>
      <c r="L145" s="280">
        <f t="shared" si="7"/>
        <v>51.431805455048384</v>
      </c>
      <c r="M145" s="280">
        <f t="shared" si="10"/>
        <v>59.866216178971172</v>
      </c>
    </row>
    <row r="146" spans="1:14" s="49" customFormat="1" ht="17.649999999999999" customHeight="1" x14ac:dyDescent="0.25">
      <c r="A146" s="278">
        <v>158</v>
      </c>
      <c r="B146" s="279" t="s">
        <v>604</v>
      </c>
      <c r="C146" s="280">
        <v>255.97754729346883</v>
      </c>
      <c r="D146" s="280">
        <v>255.97754729346875</v>
      </c>
      <c r="E146" s="280">
        <v>0</v>
      </c>
      <c r="F146" s="280">
        <f t="shared" si="8"/>
        <v>255.97754729346875</v>
      </c>
      <c r="G146" s="280"/>
      <c r="H146" s="280">
        <v>0</v>
      </c>
      <c r="I146" s="280">
        <v>0</v>
      </c>
      <c r="J146" s="280">
        <f t="shared" si="9"/>
        <v>0</v>
      </c>
      <c r="K146" s="280"/>
      <c r="L146" s="280">
        <f t="shared" ref="L146:L208" si="11">SUM(C146-F146-J146)</f>
        <v>8.5265128291212022E-14</v>
      </c>
      <c r="M146" s="280">
        <f t="shared" si="10"/>
        <v>8.5265128291212022E-14</v>
      </c>
      <c r="N146" s="48"/>
    </row>
    <row r="147" spans="1:14" s="48" customFormat="1" ht="17.649999999999999" customHeight="1" x14ac:dyDescent="0.25">
      <c r="A147" s="278">
        <v>159</v>
      </c>
      <c r="B147" s="279" t="s">
        <v>605</v>
      </c>
      <c r="C147" s="280">
        <v>87.29155938331732</v>
      </c>
      <c r="D147" s="280">
        <v>87.29155938331732</v>
      </c>
      <c r="E147" s="280">
        <v>0</v>
      </c>
      <c r="F147" s="280">
        <f t="shared" si="8"/>
        <v>87.29155938331732</v>
      </c>
      <c r="G147" s="280"/>
      <c r="H147" s="280">
        <v>0</v>
      </c>
      <c r="I147" s="280">
        <v>0</v>
      </c>
      <c r="J147" s="280">
        <f t="shared" si="9"/>
        <v>0</v>
      </c>
      <c r="K147" s="280"/>
      <c r="L147" s="280">
        <f t="shared" si="11"/>
        <v>0</v>
      </c>
      <c r="M147" s="280">
        <f t="shared" si="10"/>
        <v>0</v>
      </c>
      <c r="N147" s="49"/>
    </row>
    <row r="148" spans="1:14" s="48" customFormat="1" ht="17.649999999999999" customHeight="1" x14ac:dyDescent="0.25">
      <c r="A148" s="278">
        <v>160</v>
      </c>
      <c r="B148" s="279" t="s">
        <v>606</v>
      </c>
      <c r="C148" s="280">
        <v>21.064515715714446</v>
      </c>
      <c r="D148" s="280">
        <v>21.064515715714446</v>
      </c>
      <c r="E148" s="280">
        <v>0</v>
      </c>
      <c r="F148" s="280">
        <f t="shared" si="8"/>
        <v>21.064515715714446</v>
      </c>
      <c r="G148" s="280"/>
      <c r="H148" s="280">
        <v>0</v>
      </c>
      <c r="I148" s="280">
        <v>0</v>
      </c>
      <c r="J148" s="280">
        <f t="shared" si="9"/>
        <v>0</v>
      </c>
      <c r="K148" s="280"/>
      <c r="L148" s="280">
        <f t="shared" si="11"/>
        <v>0</v>
      </c>
      <c r="M148" s="280">
        <f t="shared" si="10"/>
        <v>0</v>
      </c>
    </row>
    <row r="149" spans="1:14" s="48" customFormat="1" ht="17.649999999999999" customHeight="1" x14ac:dyDescent="0.25">
      <c r="A149" s="278">
        <v>161</v>
      </c>
      <c r="B149" s="279" t="s">
        <v>607</v>
      </c>
      <c r="C149" s="280">
        <v>82.025417499999975</v>
      </c>
      <c r="D149" s="280">
        <v>82.025417500000003</v>
      </c>
      <c r="E149" s="280">
        <v>0</v>
      </c>
      <c r="F149" s="280">
        <f t="shared" si="8"/>
        <v>82.025417500000003</v>
      </c>
      <c r="G149" s="280"/>
      <c r="H149" s="280">
        <v>0</v>
      </c>
      <c r="I149" s="280">
        <v>0</v>
      </c>
      <c r="J149" s="280">
        <f t="shared" si="9"/>
        <v>0</v>
      </c>
      <c r="K149" s="280"/>
      <c r="L149" s="280">
        <f t="shared" si="11"/>
        <v>-2.8421709430404007E-14</v>
      </c>
      <c r="M149" s="280">
        <f t="shared" si="10"/>
        <v>-2.8421709430404007E-14</v>
      </c>
    </row>
    <row r="150" spans="1:14" s="48" customFormat="1" ht="17.649999999999999" customHeight="1" x14ac:dyDescent="0.25">
      <c r="A150" s="278">
        <v>162</v>
      </c>
      <c r="B150" s="279" t="s">
        <v>608</v>
      </c>
      <c r="C150" s="280">
        <v>36.790098499999999</v>
      </c>
      <c r="D150" s="280">
        <v>36.790098499999999</v>
      </c>
      <c r="E150" s="280">
        <v>0</v>
      </c>
      <c r="F150" s="280">
        <f t="shared" si="8"/>
        <v>36.790098499999999</v>
      </c>
      <c r="G150" s="280"/>
      <c r="H150" s="280">
        <v>0</v>
      </c>
      <c r="I150" s="280">
        <v>0</v>
      </c>
      <c r="J150" s="280">
        <f t="shared" si="9"/>
        <v>0</v>
      </c>
      <c r="K150" s="280"/>
      <c r="L150" s="280">
        <f t="shared" si="11"/>
        <v>0</v>
      </c>
      <c r="M150" s="280">
        <f t="shared" si="10"/>
        <v>0</v>
      </c>
    </row>
    <row r="151" spans="1:14" s="48" customFormat="1" ht="17.649999999999999" customHeight="1" x14ac:dyDescent="0.25">
      <c r="A151" s="278">
        <v>163</v>
      </c>
      <c r="B151" s="279" t="s">
        <v>609</v>
      </c>
      <c r="C151" s="280">
        <v>303.69952160817184</v>
      </c>
      <c r="D151" s="280">
        <v>303.69952160817184</v>
      </c>
      <c r="E151" s="280">
        <v>0</v>
      </c>
      <c r="F151" s="280">
        <f t="shared" si="8"/>
        <v>303.69952160817184</v>
      </c>
      <c r="G151" s="280"/>
      <c r="H151" s="280">
        <v>0</v>
      </c>
      <c r="I151" s="280">
        <v>0</v>
      </c>
      <c r="J151" s="280">
        <f t="shared" si="9"/>
        <v>0</v>
      </c>
      <c r="K151" s="280"/>
      <c r="L151" s="280">
        <f t="shared" si="11"/>
        <v>0</v>
      </c>
      <c r="M151" s="280">
        <f t="shared" si="10"/>
        <v>0</v>
      </c>
    </row>
    <row r="152" spans="1:14" s="48" customFormat="1" ht="17.649999999999999" customHeight="1" x14ac:dyDescent="0.25">
      <c r="A152" s="278">
        <v>164</v>
      </c>
      <c r="B152" s="279" t="s">
        <v>610</v>
      </c>
      <c r="C152" s="280">
        <v>757.9440474231759</v>
      </c>
      <c r="D152" s="280">
        <v>743.41596514363221</v>
      </c>
      <c r="E152" s="280">
        <v>0.72640410620754914</v>
      </c>
      <c r="F152" s="280">
        <f t="shared" si="8"/>
        <v>744.1423692498397</v>
      </c>
      <c r="G152" s="280"/>
      <c r="H152" s="280">
        <v>0</v>
      </c>
      <c r="I152" s="280">
        <v>1.4528082306965859</v>
      </c>
      <c r="J152" s="280">
        <f t="shared" si="9"/>
        <v>1.4528082306965859</v>
      </c>
      <c r="K152" s="280"/>
      <c r="L152" s="280">
        <f t="shared" si="11"/>
        <v>12.348869942639613</v>
      </c>
      <c r="M152" s="280">
        <f t="shared" si="10"/>
        <v>13.8016781733362</v>
      </c>
    </row>
    <row r="153" spans="1:14" s="48" customFormat="1" ht="17.649999999999999" customHeight="1" x14ac:dyDescent="0.25">
      <c r="A153" s="278">
        <v>165</v>
      </c>
      <c r="B153" s="279" t="s">
        <v>611</v>
      </c>
      <c r="C153" s="280">
        <v>113.1726731487811</v>
      </c>
      <c r="D153" s="280">
        <v>113.17267314878114</v>
      </c>
      <c r="E153" s="280">
        <v>0</v>
      </c>
      <c r="F153" s="280">
        <f t="shared" si="8"/>
        <v>113.17267314878114</v>
      </c>
      <c r="G153" s="280"/>
      <c r="H153" s="280">
        <v>0</v>
      </c>
      <c r="I153" s="280">
        <v>0</v>
      </c>
      <c r="J153" s="280">
        <f t="shared" si="9"/>
        <v>0</v>
      </c>
      <c r="K153" s="280"/>
      <c r="L153" s="280">
        <f t="shared" si="11"/>
        <v>-4.2632564145606011E-14</v>
      </c>
      <c r="M153" s="280">
        <f t="shared" si="10"/>
        <v>-4.2632564145606011E-14</v>
      </c>
    </row>
    <row r="154" spans="1:14" s="48" customFormat="1" ht="17.649999999999999" customHeight="1" x14ac:dyDescent="0.25">
      <c r="A154" s="278">
        <v>166</v>
      </c>
      <c r="B154" s="279" t="s">
        <v>612</v>
      </c>
      <c r="C154" s="280">
        <v>1177.7556335563256</v>
      </c>
      <c r="D154" s="280">
        <v>1158.8002569557323</v>
      </c>
      <c r="E154" s="280">
        <v>1.6415569303165389</v>
      </c>
      <c r="F154" s="280">
        <f t="shared" si="8"/>
        <v>1160.4418138860487</v>
      </c>
      <c r="G154" s="280"/>
      <c r="H154" s="280">
        <v>0</v>
      </c>
      <c r="I154" s="280">
        <v>2.4393034354074281</v>
      </c>
      <c r="J154" s="280">
        <f t="shared" si="9"/>
        <v>2.4393034354074281</v>
      </c>
      <c r="K154" s="280"/>
      <c r="L154" s="280">
        <f t="shared" si="11"/>
        <v>14.874516234869443</v>
      </c>
      <c r="M154" s="280">
        <f t="shared" si="10"/>
        <v>17.313819670276871</v>
      </c>
    </row>
    <row r="155" spans="1:14" s="48" customFormat="1" ht="17.649999999999999" customHeight="1" x14ac:dyDescent="0.25">
      <c r="A155" s="278">
        <v>167</v>
      </c>
      <c r="B155" s="283" t="s">
        <v>613</v>
      </c>
      <c r="C155" s="280">
        <v>2798.5712479284971</v>
      </c>
      <c r="D155" s="280">
        <v>2238.8569986611637</v>
      </c>
      <c r="E155" s="280">
        <v>186.57141655509724</v>
      </c>
      <c r="F155" s="280">
        <f t="shared" si="8"/>
        <v>2425.4284152162609</v>
      </c>
      <c r="G155" s="280"/>
      <c r="H155" s="280">
        <v>0</v>
      </c>
      <c r="I155" s="280">
        <v>186.57141655509724</v>
      </c>
      <c r="J155" s="280">
        <f t="shared" si="9"/>
        <v>186.57141655509724</v>
      </c>
      <c r="K155" s="280"/>
      <c r="L155" s="280">
        <f t="shared" si="11"/>
        <v>186.57141615713897</v>
      </c>
      <c r="M155" s="280">
        <f t="shared" si="10"/>
        <v>373.14283271223621</v>
      </c>
    </row>
    <row r="156" spans="1:14" s="48" customFormat="1" ht="17.649999999999999" customHeight="1" x14ac:dyDescent="0.25">
      <c r="A156" s="278">
        <v>168</v>
      </c>
      <c r="B156" s="279" t="s">
        <v>614</v>
      </c>
      <c r="C156" s="280">
        <v>636.05610109896747</v>
      </c>
      <c r="D156" s="280">
        <v>636.05610109896782</v>
      </c>
      <c r="E156" s="280">
        <v>0</v>
      </c>
      <c r="F156" s="280">
        <f t="shared" si="8"/>
        <v>636.05610109896782</v>
      </c>
      <c r="G156" s="280"/>
      <c r="H156" s="280">
        <v>0</v>
      </c>
      <c r="I156" s="280">
        <v>0</v>
      </c>
      <c r="J156" s="280">
        <f t="shared" si="9"/>
        <v>0</v>
      </c>
      <c r="K156" s="280"/>
      <c r="L156" s="280">
        <f t="shared" si="11"/>
        <v>-3.4106051316484809E-13</v>
      </c>
      <c r="M156" s="280">
        <f t="shared" si="10"/>
        <v>-3.4106051316484809E-13</v>
      </c>
    </row>
    <row r="157" spans="1:14" s="49" customFormat="1" ht="17.649999999999999" customHeight="1" x14ac:dyDescent="0.25">
      <c r="A157" s="278">
        <v>170</v>
      </c>
      <c r="B157" s="279" t="s">
        <v>615</v>
      </c>
      <c r="C157" s="280">
        <v>1550.6259918808075</v>
      </c>
      <c r="D157" s="280">
        <v>1247.9049198656453</v>
      </c>
      <c r="E157" s="280">
        <v>25.506298288007947</v>
      </c>
      <c r="F157" s="280">
        <f t="shared" si="8"/>
        <v>1273.4112181536532</v>
      </c>
      <c r="G157" s="280"/>
      <c r="H157" s="280">
        <v>0</v>
      </c>
      <c r="I157" s="280">
        <v>38.399925339338992</v>
      </c>
      <c r="J157" s="280">
        <f t="shared" si="9"/>
        <v>38.399925339338992</v>
      </c>
      <c r="K157" s="280"/>
      <c r="L157" s="280">
        <f t="shared" si="11"/>
        <v>238.81484838781535</v>
      </c>
      <c r="M157" s="280">
        <f t="shared" si="10"/>
        <v>277.21477372715435</v>
      </c>
    </row>
    <row r="158" spans="1:14" s="48" customFormat="1" ht="17.649999999999999" customHeight="1" x14ac:dyDescent="0.25">
      <c r="A158" s="278">
        <v>176</v>
      </c>
      <c r="B158" s="279" t="s">
        <v>616</v>
      </c>
      <c r="C158" s="280">
        <v>698.64476983664917</v>
      </c>
      <c r="D158" s="280">
        <v>653.86690705485182</v>
      </c>
      <c r="E158" s="280">
        <v>8.9555725600996983</v>
      </c>
      <c r="F158" s="280">
        <f t="shared" si="8"/>
        <v>662.82247961495148</v>
      </c>
      <c r="G158" s="280"/>
      <c r="H158" s="280">
        <v>0</v>
      </c>
      <c r="I158" s="280">
        <v>8.9555725600996965</v>
      </c>
      <c r="J158" s="280">
        <f t="shared" si="9"/>
        <v>8.9555725600996965</v>
      </c>
      <c r="K158" s="280"/>
      <c r="L158" s="280">
        <f t="shared" si="11"/>
        <v>26.866717661598003</v>
      </c>
      <c r="M158" s="280">
        <f t="shared" si="10"/>
        <v>35.822290221697699</v>
      </c>
    </row>
    <row r="159" spans="1:14" s="48" customFormat="1" ht="17.649999999999999" customHeight="1" x14ac:dyDescent="0.25">
      <c r="A159" s="278">
        <v>177</v>
      </c>
      <c r="B159" s="279" t="s">
        <v>617</v>
      </c>
      <c r="C159" s="280">
        <v>23.982663254141258</v>
      </c>
      <c r="D159" s="280">
        <v>22.897088183136756</v>
      </c>
      <c r="E159" s="280">
        <v>9.4012061179536685E-2</v>
      </c>
      <c r="F159" s="280">
        <f t="shared" si="8"/>
        <v>22.991100244316293</v>
      </c>
      <c r="G159" s="280"/>
      <c r="H159" s="280">
        <v>0</v>
      </c>
      <c r="I159" s="280">
        <v>0.13969899065387711</v>
      </c>
      <c r="J159" s="280">
        <f t="shared" si="9"/>
        <v>0.13969899065387711</v>
      </c>
      <c r="K159" s="280"/>
      <c r="L159" s="280">
        <f t="shared" si="11"/>
        <v>0.85186401917108789</v>
      </c>
      <c r="M159" s="280">
        <f t="shared" si="10"/>
        <v>0.99156300982496504</v>
      </c>
    </row>
    <row r="160" spans="1:14" s="48" customFormat="1" ht="17.649999999999999" customHeight="1" x14ac:dyDescent="0.25">
      <c r="A160" s="278">
        <v>181</v>
      </c>
      <c r="B160" s="279" t="s">
        <v>618</v>
      </c>
      <c r="C160" s="280">
        <v>12513.632793589375</v>
      </c>
      <c r="D160" s="280">
        <v>8413.3976633403709</v>
      </c>
      <c r="E160" s="280">
        <v>530.26628212258004</v>
      </c>
      <c r="F160" s="280">
        <f t="shared" si="8"/>
        <v>8943.6639454629512</v>
      </c>
      <c r="G160" s="280"/>
      <c r="H160" s="280">
        <v>0</v>
      </c>
      <c r="I160" s="280">
        <v>530.26628212258004</v>
      </c>
      <c r="J160" s="280">
        <f t="shared" si="9"/>
        <v>530.26628212258004</v>
      </c>
      <c r="K160" s="280"/>
      <c r="L160" s="280">
        <f t="shared" si="11"/>
        <v>3039.7025660038439</v>
      </c>
      <c r="M160" s="280">
        <f t="shared" si="10"/>
        <v>3569.9688481264238</v>
      </c>
    </row>
    <row r="161" spans="1:14" s="48" customFormat="1" ht="17.649999999999999" customHeight="1" x14ac:dyDescent="0.25">
      <c r="A161" s="278">
        <v>182</v>
      </c>
      <c r="B161" s="279" t="s">
        <v>619</v>
      </c>
      <c r="C161" s="280">
        <v>620.28688499999987</v>
      </c>
      <c r="D161" s="280">
        <v>620.2868850000001</v>
      </c>
      <c r="E161" s="280">
        <v>0</v>
      </c>
      <c r="F161" s="280">
        <f t="shared" si="8"/>
        <v>620.2868850000001</v>
      </c>
      <c r="G161" s="280"/>
      <c r="H161" s="280">
        <v>0</v>
      </c>
      <c r="I161" s="280">
        <v>0</v>
      </c>
      <c r="J161" s="280">
        <f t="shared" si="9"/>
        <v>0</v>
      </c>
      <c r="K161" s="280"/>
      <c r="L161" s="280">
        <f t="shared" si="11"/>
        <v>-2.2737367544323206E-13</v>
      </c>
      <c r="M161" s="280">
        <f t="shared" si="10"/>
        <v>-2.2737367544323206E-13</v>
      </c>
    </row>
    <row r="162" spans="1:14" s="48" customFormat="1" ht="17.649999999999999" customHeight="1" x14ac:dyDescent="0.25">
      <c r="A162" s="278">
        <v>183</v>
      </c>
      <c r="B162" s="279" t="s">
        <v>620</v>
      </c>
      <c r="C162" s="280">
        <v>111.7292965</v>
      </c>
      <c r="D162" s="280">
        <v>111.7292965</v>
      </c>
      <c r="E162" s="280">
        <v>0</v>
      </c>
      <c r="F162" s="280">
        <f t="shared" si="8"/>
        <v>111.7292965</v>
      </c>
      <c r="G162" s="280"/>
      <c r="H162" s="280">
        <v>0</v>
      </c>
      <c r="I162" s="280">
        <v>0</v>
      </c>
      <c r="J162" s="280">
        <f t="shared" si="9"/>
        <v>0</v>
      </c>
      <c r="K162" s="280"/>
      <c r="L162" s="280">
        <f t="shared" si="11"/>
        <v>0</v>
      </c>
      <c r="M162" s="280">
        <f t="shared" si="10"/>
        <v>0</v>
      </c>
    </row>
    <row r="163" spans="1:14" s="48" customFormat="1" ht="17.649999999999999" customHeight="1" x14ac:dyDescent="0.25">
      <c r="A163" s="278">
        <v>185</v>
      </c>
      <c r="B163" s="279" t="s">
        <v>621</v>
      </c>
      <c r="C163" s="280">
        <v>450.42314298222288</v>
      </c>
      <c r="D163" s="280">
        <v>429.4850302122934</v>
      </c>
      <c r="E163" s="280">
        <v>1.0469056407816641</v>
      </c>
      <c r="F163" s="280">
        <f t="shared" si="8"/>
        <v>430.53193585307508</v>
      </c>
      <c r="G163" s="280"/>
      <c r="H163" s="280">
        <v>0</v>
      </c>
      <c r="I163" s="280">
        <v>2.0938112632818413</v>
      </c>
      <c r="J163" s="280">
        <f t="shared" si="9"/>
        <v>2.0938112632818413</v>
      </c>
      <c r="K163" s="280"/>
      <c r="L163" s="280">
        <f t="shared" si="11"/>
        <v>17.797395865865958</v>
      </c>
      <c r="M163" s="280">
        <f t="shared" si="10"/>
        <v>19.891207129147801</v>
      </c>
    </row>
    <row r="164" spans="1:14" s="48" customFormat="1" ht="17.649999999999999" customHeight="1" x14ac:dyDescent="0.25">
      <c r="A164" s="278">
        <v>189</v>
      </c>
      <c r="B164" s="279" t="s">
        <v>622</v>
      </c>
      <c r="C164" s="280">
        <v>311.50231454648548</v>
      </c>
      <c r="D164" s="280">
        <v>254.47318466432216</v>
      </c>
      <c r="E164" s="280">
        <v>4.9387869424428184</v>
      </c>
      <c r="F164" s="280">
        <f t="shared" si="8"/>
        <v>259.41197160676501</v>
      </c>
      <c r="G164" s="280"/>
      <c r="H164" s="280">
        <v>0</v>
      </c>
      <c r="I164" s="280">
        <v>7.3388861679207187</v>
      </c>
      <c r="J164" s="280">
        <f t="shared" si="9"/>
        <v>7.3388861679207187</v>
      </c>
      <c r="K164" s="280"/>
      <c r="L164" s="280">
        <f t="shared" si="11"/>
        <v>44.751456771799752</v>
      </c>
      <c r="M164" s="280">
        <f t="shared" si="10"/>
        <v>52.090342939720472</v>
      </c>
    </row>
    <row r="165" spans="1:14" s="48" customFormat="1" ht="17.649999999999999" customHeight="1" x14ac:dyDescent="0.25">
      <c r="A165" s="278">
        <v>190</v>
      </c>
      <c r="B165" s="279" t="s">
        <v>623</v>
      </c>
      <c r="C165" s="280">
        <v>956.77056635473514</v>
      </c>
      <c r="D165" s="280">
        <v>792.98390687345568</v>
      </c>
      <c r="E165" s="280">
        <v>12.12451440888452</v>
      </c>
      <c r="F165" s="280">
        <f t="shared" si="8"/>
        <v>805.10842128234015</v>
      </c>
      <c r="G165" s="280"/>
      <c r="H165" s="280">
        <v>0</v>
      </c>
      <c r="I165" s="280">
        <v>14.472728671974814</v>
      </c>
      <c r="J165" s="280">
        <f t="shared" si="9"/>
        <v>14.472728671974814</v>
      </c>
      <c r="K165" s="280"/>
      <c r="L165" s="280">
        <f t="shared" si="11"/>
        <v>137.18941640042019</v>
      </c>
      <c r="M165" s="280">
        <f t="shared" si="10"/>
        <v>151.66214507239499</v>
      </c>
    </row>
    <row r="166" spans="1:14" s="48" customFormat="1" ht="17.649999999999999" customHeight="1" x14ac:dyDescent="0.25">
      <c r="A166" s="278">
        <v>191</v>
      </c>
      <c r="B166" s="279" t="s">
        <v>624</v>
      </c>
      <c r="C166" s="280">
        <v>106.273844807404</v>
      </c>
      <c r="D166" s="280">
        <v>94.70680608462817</v>
      </c>
      <c r="E166" s="280">
        <v>3.8556772987190131</v>
      </c>
      <c r="F166" s="280">
        <f t="shared" si="8"/>
        <v>98.562483383347185</v>
      </c>
      <c r="G166" s="280"/>
      <c r="H166" s="280">
        <v>0</v>
      </c>
      <c r="I166" s="280">
        <v>3.8556772987190131</v>
      </c>
      <c r="J166" s="280">
        <f t="shared" si="9"/>
        <v>3.8556772987190131</v>
      </c>
      <c r="K166" s="280"/>
      <c r="L166" s="280">
        <f t="shared" si="11"/>
        <v>3.8556841253378051</v>
      </c>
      <c r="M166" s="280">
        <f t="shared" si="10"/>
        <v>7.7113614240568182</v>
      </c>
    </row>
    <row r="167" spans="1:14" s="48" customFormat="1" ht="17.649999999999999" customHeight="1" x14ac:dyDescent="0.25">
      <c r="A167" s="278">
        <v>192</v>
      </c>
      <c r="B167" s="279" t="s">
        <v>625</v>
      </c>
      <c r="C167" s="280">
        <v>750.50396472189777</v>
      </c>
      <c r="D167" s="280">
        <v>702.26503610837221</v>
      </c>
      <c r="E167" s="280">
        <v>5.2749429984776697</v>
      </c>
      <c r="F167" s="280">
        <f t="shared" si="8"/>
        <v>707.53997910684984</v>
      </c>
      <c r="G167" s="280"/>
      <c r="H167" s="280">
        <v>0</v>
      </c>
      <c r="I167" s="280">
        <v>7.1806608224639747</v>
      </c>
      <c r="J167" s="280">
        <f t="shared" si="9"/>
        <v>7.1806608224639747</v>
      </c>
      <c r="K167" s="280"/>
      <c r="L167" s="280">
        <f t="shared" si="11"/>
        <v>35.783324792583954</v>
      </c>
      <c r="M167" s="280">
        <f t="shared" si="10"/>
        <v>42.963985615047932</v>
      </c>
    </row>
    <row r="168" spans="1:14" s="48" customFormat="1" ht="17.649999999999999" customHeight="1" x14ac:dyDescent="0.25">
      <c r="A168" s="278">
        <v>193</v>
      </c>
      <c r="B168" s="279" t="s">
        <v>626</v>
      </c>
      <c r="C168" s="280">
        <v>73.902704527376144</v>
      </c>
      <c r="D168" s="280">
        <v>73.902704527376144</v>
      </c>
      <c r="E168" s="280">
        <v>0</v>
      </c>
      <c r="F168" s="280">
        <f t="shared" si="8"/>
        <v>73.902704527376144</v>
      </c>
      <c r="G168" s="280"/>
      <c r="H168" s="280">
        <v>0</v>
      </c>
      <c r="I168" s="280">
        <v>0</v>
      </c>
      <c r="J168" s="280">
        <f t="shared" si="9"/>
        <v>0</v>
      </c>
      <c r="K168" s="280"/>
      <c r="L168" s="280">
        <f t="shared" si="11"/>
        <v>0</v>
      </c>
      <c r="M168" s="280">
        <f t="shared" si="10"/>
        <v>0</v>
      </c>
    </row>
    <row r="169" spans="1:14" s="48" customFormat="1" ht="17.649999999999999" customHeight="1" x14ac:dyDescent="0.25">
      <c r="A169" s="278">
        <v>194</v>
      </c>
      <c r="B169" s="279" t="s">
        <v>627</v>
      </c>
      <c r="C169" s="280">
        <v>761.31012148617538</v>
      </c>
      <c r="D169" s="280">
        <v>730.50172729249641</v>
      </c>
      <c r="E169" s="280">
        <v>2.2574395619145848</v>
      </c>
      <c r="F169" s="280">
        <f t="shared" si="8"/>
        <v>732.75916685441098</v>
      </c>
      <c r="G169" s="280"/>
      <c r="H169" s="280">
        <v>0</v>
      </c>
      <c r="I169" s="280">
        <v>3.6428133659034927</v>
      </c>
      <c r="J169" s="280">
        <f t="shared" si="9"/>
        <v>3.6428133659034927</v>
      </c>
      <c r="K169" s="280"/>
      <c r="L169" s="280">
        <f t="shared" si="11"/>
        <v>24.908141265860905</v>
      </c>
      <c r="M169" s="280">
        <f t="shared" si="10"/>
        <v>28.550954631764398</v>
      </c>
    </row>
    <row r="170" spans="1:14" s="49" customFormat="1" ht="17.649999999999999" customHeight="1" x14ac:dyDescent="0.25">
      <c r="A170" s="278">
        <v>195</v>
      </c>
      <c r="B170" s="279" t="s">
        <v>628</v>
      </c>
      <c r="C170" s="280">
        <v>1878.3629014259297</v>
      </c>
      <c r="D170" s="280">
        <v>1732.6096825107272</v>
      </c>
      <c r="E170" s="280">
        <v>11.847762971710376</v>
      </c>
      <c r="F170" s="280">
        <f t="shared" si="8"/>
        <v>1744.4574454824376</v>
      </c>
      <c r="G170" s="280"/>
      <c r="H170" s="280">
        <v>0</v>
      </c>
      <c r="I170" s="280">
        <v>18.149363162462823</v>
      </c>
      <c r="J170" s="280">
        <f t="shared" si="9"/>
        <v>18.149363162462823</v>
      </c>
      <c r="K170" s="280"/>
      <c r="L170" s="280">
        <f t="shared" si="11"/>
        <v>115.75609278102932</v>
      </c>
      <c r="M170" s="280">
        <f t="shared" si="10"/>
        <v>133.90545594349214</v>
      </c>
    </row>
    <row r="171" spans="1:14" s="48" customFormat="1" ht="17.649999999999999" customHeight="1" x14ac:dyDescent="0.25">
      <c r="A171" s="278">
        <v>197</v>
      </c>
      <c r="B171" s="279" t="s">
        <v>629</v>
      </c>
      <c r="C171" s="280">
        <v>308.98818342770858</v>
      </c>
      <c r="D171" s="280">
        <v>277.71863788355</v>
      </c>
      <c r="E171" s="280">
        <v>2.7079779170511178</v>
      </c>
      <c r="F171" s="280">
        <f t="shared" si="8"/>
        <v>280.4266158006011</v>
      </c>
      <c r="G171" s="280"/>
      <c r="H171" s="280">
        <v>0</v>
      </c>
      <c r="I171" s="280">
        <v>4.0239722267306899</v>
      </c>
      <c r="J171" s="280">
        <f t="shared" si="9"/>
        <v>4.0239722267306899</v>
      </c>
      <c r="K171" s="280"/>
      <c r="L171" s="280">
        <f t="shared" si="11"/>
        <v>24.537595400376787</v>
      </c>
      <c r="M171" s="280">
        <f t="shared" si="10"/>
        <v>28.561567627107479</v>
      </c>
    </row>
    <row r="172" spans="1:14" s="49" customFormat="1" ht="17.649999999999999" customHeight="1" x14ac:dyDescent="0.25">
      <c r="A172" s="278">
        <v>198</v>
      </c>
      <c r="B172" s="279" t="s">
        <v>630</v>
      </c>
      <c r="C172" s="280">
        <v>389.79806873926003</v>
      </c>
      <c r="D172" s="280">
        <v>341.33044420726998</v>
      </c>
      <c r="E172" s="280">
        <v>8.2083862998152064</v>
      </c>
      <c r="F172" s="280">
        <f t="shared" si="8"/>
        <v>349.53883050708521</v>
      </c>
      <c r="G172" s="280"/>
      <c r="H172" s="280">
        <v>0</v>
      </c>
      <c r="I172" s="280">
        <v>8.7595628531661411</v>
      </c>
      <c r="J172" s="280">
        <f t="shared" si="9"/>
        <v>8.7595628531661411</v>
      </c>
      <c r="K172" s="280"/>
      <c r="L172" s="280">
        <f t="shared" si="11"/>
        <v>31.499675379008682</v>
      </c>
      <c r="M172" s="280">
        <f t="shared" si="10"/>
        <v>40.259238232174823</v>
      </c>
      <c r="N172" s="48"/>
    </row>
    <row r="173" spans="1:14" s="49" customFormat="1" ht="17.649999999999999" customHeight="1" x14ac:dyDescent="0.25">
      <c r="A173" s="278">
        <v>199</v>
      </c>
      <c r="B173" s="279" t="s">
        <v>631</v>
      </c>
      <c r="C173" s="280">
        <v>300.88478890955577</v>
      </c>
      <c r="D173" s="280">
        <v>270.48883059910952</v>
      </c>
      <c r="E173" s="280">
        <v>7.2492652227808119</v>
      </c>
      <c r="F173" s="280">
        <f t="shared" si="8"/>
        <v>277.73809582189034</v>
      </c>
      <c r="G173" s="280"/>
      <c r="H173" s="280">
        <v>0</v>
      </c>
      <c r="I173" s="280">
        <v>7.7409754893811096</v>
      </c>
      <c r="J173" s="280">
        <f t="shared" si="9"/>
        <v>7.7409754893811096</v>
      </c>
      <c r="K173" s="280"/>
      <c r="L173" s="280">
        <f t="shared" si="11"/>
        <v>15.405717598284316</v>
      </c>
      <c r="M173" s="280">
        <f t="shared" si="10"/>
        <v>23.146693087665426</v>
      </c>
    </row>
    <row r="174" spans="1:14" s="48" customFormat="1" ht="17.649999999999999" customHeight="1" x14ac:dyDescent="0.25">
      <c r="A174" s="278">
        <v>200</v>
      </c>
      <c r="B174" s="279" t="s">
        <v>632</v>
      </c>
      <c r="C174" s="280">
        <v>1354.9822132394027</v>
      </c>
      <c r="D174" s="280">
        <v>1200.018576081533</v>
      </c>
      <c r="E174" s="280">
        <v>25.018118298843373</v>
      </c>
      <c r="F174" s="280">
        <f t="shared" si="8"/>
        <v>1225.0366943803763</v>
      </c>
      <c r="G174" s="280"/>
      <c r="H174" s="280">
        <v>0</v>
      </c>
      <c r="I174" s="280">
        <v>27.235463096340659</v>
      </c>
      <c r="J174" s="280">
        <f t="shared" si="9"/>
        <v>27.235463096340659</v>
      </c>
      <c r="K174" s="280"/>
      <c r="L174" s="280">
        <f t="shared" si="11"/>
        <v>102.71005576268573</v>
      </c>
      <c r="M174" s="280">
        <f t="shared" si="10"/>
        <v>129.94551885902638</v>
      </c>
      <c r="N174" s="49"/>
    </row>
    <row r="175" spans="1:14" s="48" customFormat="1" ht="17.649999999999999" customHeight="1" x14ac:dyDescent="0.25">
      <c r="A175" s="278">
        <v>201</v>
      </c>
      <c r="B175" s="279" t="s">
        <v>633</v>
      </c>
      <c r="C175" s="280">
        <v>1716.8824806408272</v>
      </c>
      <c r="D175" s="280">
        <v>1246.4161133726088</v>
      </c>
      <c r="E175" s="280">
        <v>40.742917437328622</v>
      </c>
      <c r="F175" s="280">
        <f t="shared" si="8"/>
        <v>1287.1590308099373</v>
      </c>
      <c r="G175" s="280"/>
      <c r="H175" s="280">
        <v>0</v>
      </c>
      <c r="I175" s="280">
        <v>60.542728167693674</v>
      </c>
      <c r="J175" s="280">
        <f t="shared" si="9"/>
        <v>60.542728167693674</v>
      </c>
      <c r="K175" s="280"/>
      <c r="L175" s="280">
        <f t="shared" si="11"/>
        <v>369.18072166319621</v>
      </c>
      <c r="M175" s="280">
        <f t="shared" si="10"/>
        <v>429.72344983088988</v>
      </c>
    </row>
    <row r="176" spans="1:14" s="48" customFormat="1" ht="17.649999999999999" customHeight="1" x14ac:dyDescent="0.25">
      <c r="A176" s="278">
        <v>202</v>
      </c>
      <c r="B176" s="279" t="s">
        <v>634</v>
      </c>
      <c r="C176" s="280">
        <v>2544.5771768223358</v>
      </c>
      <c r="D176" s="280">
        <v>2247.8528001908594</v>
      </c>
      <c r="E176" s="280">
        <v>39.517828597075095</v>
      </c>
      <c r="F176" s="280">
        <f t="shared" si="8"/>
        <v>2287.3706287879345</v>
      </c>
      <c r="G176" s="280"/>
      <c r="H176" s="280">
        <v>0</v>
      </c>
      <c r="I176" s="280">
        <v>46.252628380475521</v>
      </c>
      <c r="J176" s="280">
        <f t="shared" si="9"/>
        <v>46.252628380475521</v>
      </c>
      <c r="K176" s="280"/>
      <c r="L176" s="280">
        <f t="shared" si="11"/>
        <v>210.95391965392577</v>
      </c>
      <c r="M176" s="280">
        <f t="shared" si="10"/>
        <v>257.20654803440129</v>
      </c>
    </row>
    <row r="177" spans="1:14" s="49" customFormat="1" ht="17.649999999999999" customHeight="1" x14ac:dyDescent="0.25">
      <c r="A177" s="278">
        <v>203</v>
      </c>
      <c r="B177" s="279" t="s">
        <v>635</v>
      </c>
      <c r="C177" s="280">
        <v>715.80365410207173</v>
      </c>
      <c r="D177" s="280">
        <v>663.02119584779689</v>
      </c>
      <c r="E177" s="280">
        <v>17.594152620163047</v>
      </c>
      <c r="F177" s="280">
        <f t="shared" si="8"/>
        <v>680.61534846795996</v>
      </c>
      <c r="G177" s="280"/>
      <c r="H177" s="280">
        <v>0</v>
      </c>
      <c r="I177" s="280">
        <v>17.594152620163047</v>
      </c>
      <c r="J177" s="280">
        <f t="shared" si="9"/>
        <v>17.594152620163047</v>
      </c>
      <c r="K177" s="280"/>
      <c r="L177" s="280">
        <f t="shared" si="11"/>
        <v>17.594153013948723</v>
      </c>
      <c r="M177" s="280">
        <f t="shared" si="10"/>
        <v>35.188305634111771</v>
      </c>
    </row>
    <row r="178" spans="1:14" s="49" customFormat="1" ht="17.649999999999999" customHeight="1" x14ac:dyDescent="0.25">
      <c r="A178" s="278">
        <v>204</v>
      </c>
      <c r="B178" s="279" t="s">
        <v>636</v>
      </c>
      <c r="C178" s="280">
        <v>2067.2048634864022</v>
      </c>
      <c r="D178" s="280">
        <v>2029.1055094600326</v>
      </c>
      <c r="E178" s="280">
        <v>3.2994470161513014</v>
      </c>
      <c r="F178" s="280">
        <f t="shared" si="8"/>
        <v>2032.404956476184</v>
      </c>
      <c r="G178" s="280"/>
      <c r="H178" s="280">
        <v>0</v>
      </c>
      <c r="I178" s="280">
        <v>4.9028772207605611</v>
      </c>
      <c r="J178" s="280">
        <f t="shared" si="9"/>
        <v>4.9028772207605611</v>
      </c>
      <c r="K178" s="280"/>
      <c r="L178" s="280">
        <f t="shared" si="11"/>
        <v>29.897029789457687</v>
      </c>
      <c r="M178" s="280">
        <f t="shared" si="10"/>
        <v>34.799907010218249</v>
      </c>
      <c r="N178" s="48"/>
    </row>
    <row r="179" spans="1:14" s="48" customFormat="1" ht="17.649999999999999" customHeight="1" x14ac:dyDescent="0.25">
      <c r="A179" s="278">
        <v>205</v>
      </c>
      <c r="B179" s="279" t="s">
        <v>637</v>
      </c>
      <c r="C179" s="280">
        <v>2261.8443037844909</v>
      </c>
      <c r="D179" s="280">
        <v>2197.9291958846511</v>
      </c>
      <c r="E179" s="280">
        <v>5.5351204677844166</v>
      </c>
      <c r="F179" s="280">
        <f t="shared" si="8"/>
        <v>2203.4643163524356</v>
      </c>
      <c r="G179" s="280"/>
      <c r="H179" s="280">
        <v>0</v>
      </c>
      <c r="I179" s="280">
        <v>8.2250193317158864</v>
      </c>
      <c r="J179" s="280">
        <f t="shared" si="9"/>
        <v>8.2250193317158864</v>
      </c>
      <c r="K179" s="280"/>
      <c r="L179" s="280">
        <f t="shared" si="11"/>
        <v>50.154968100339374</v>
      </c>
      <c r="M179" s="280">
        <f t="shared" si="10"/>
        <v>58.379987432055259</v>
      </c>
      <c r="N179" s="49"/>
    </row>
    <row r="180" spans="1:14" s="48" customFormat="1" ht="13.5" x14ac:dyDescent="0.25">
      <c r="A180" s="278">
        <v>206</v>
      </c>
      <c r="B180" s="279" t="s">
        <v>638</v>
      </c>
      <c r="C180" s="280">
        <v>818.07916792341007</v>
      </c>
      <c r="D180" s="280">
        <v>818.07916792341018</v>
      </c>
      <c r="E180" s="280">
        <v>0</v>
      </c>
      <c r="F180" s="280">
        <f t="shared" si="8"/>
        <v>818.07916792341018</v>
      </c>
      <c r="G180" s="280"/>
      <c r="H180" s="280">
        <v>0</v>
      </c>
      <c r="I180" s="280">
        <v>0</v>
      </c>
      <c r="J180" s="280">
        <f t="shared" si="9"/>
        <v>0</v>
      </c>
      <c r="K180" s="280"/>
      <c r="L180" s="280">
        <f t="shared" si="11"/>
        <v>-1.1368683772161603E-13</v>
      </c>
      <c r="M180" s="280">
        <f t="shared" si="10"/>
        <v>-1.1368683772161603E-13</v>
      </c>
    </row>
    <row r="181" spans="1:14" s="49" customFormat="1" ht="17.649999999999999" customHeight="1" x14ac:dyDescent="0.25">
      <c r="A181" s="278">
        <v>207</v>
      </c>
      <c r="B181" s="279" t="s">
        <v>639</v>
      </c>
      <c r="C181" s="280">
        <v>930.66822609532676</v>
      </c>
      <c r="D181" s="280">
        <v>894.82254694406777</v>
      </c>
      <c r="E181" s="280">
        <v>5.2644717254472662</v>
      </c>
      <c r="F181" s="280">
        <f t="shared" si="8"/>
        <v>900.08701866951503</v>
      </c>
      <c r="G181" s="280"/>
      <c r="H181" s="280">
        <v>0</v>
      </c>
      <c r="I181" s="280">
        <v>6.4045876405199849</v>
      </c>
      <c r="J181" s="280">
        <f t="shared" si="9"/>
        <v>6.4045876405199849</v>
      </c>
      <c r="K181" s="280"/>
      <c r="L181" s="280">
        <f t="shared" si="11"/>
        <v>24.176619785291741</v>
      </c>
      <c r="M181" s="280">
        <f t="shared" si="10"/>
        <v>30.581207425811726</v>
      </c>
    </row>
    <row r="182" spans="1:14" s="48" customFormat="1" ht="17.649999999999999" customHeight="1" x14ac:dyDescent="0.25">
      <c r="A182" s="278">
        <v>208</v>
      </c>
      <c r="B182" s="279" t="s">
        <v>640</v>
      </c>
      <c r="C182" s="280">
        <v>182.31552635022103</v>
      </c>
      <c r="D182" s="280">
        <v>145.85242364651941</v>
      </c>
      <c r="E182" s="280">
        <v>12.154368561602231</v>
      </c>
      <c r="F182" s="280">
        <f t="shared" si="8"/>
        <v>158.00679220812165</v>
      </c>
      <c r="G182" s="280"/>
      <c r="H182" s="280">
        <v>0</v>
      </c>
      <c r="I182" s="280">
        <v>12.154368561602228</v>
      </c>
      <c r="J182" s="280">
        <f t="shared" si="9"/>
        <v>12.154368561602228</v>
      </c>
      <c r="K182" s="280"/>
      <c r="L182" s="280">
        <f t="shared" si="11"/>
        <v>12.154365580497155</v>
      </c>
      <c r="M182" s="280">
        <f t="shared" si="10"/>
        <v>24.308734142099382</v>
      </c>
    </row>
    <row r="183" spans="1:14" s="48" customFormat="1" ht="17.649999999999999" customHeight="1" x14ac:dyDescent="0.25">
      <c r="A183" s="278">
        <v>210</v>
      </c>
      <c r="B183" s="279" t="s">
        <v>641</v>
      </c>
      <c r="C183" s="280">
        <v>2683.2792005692545</v>
      </c>
      <c r="D183" s="280">
        <v>2585.1414791337688</v>
      </c>
      <c r="E183" s="280">
        <v>8.4988372630144671</v>
      </c>
      <c r="F183" s="280">
        <f t="shared" si="8"/>
        <v>2593.6403163967834</v>
      </c>
      <c r="G183" s="280"/>
      <c r="H183" s="280">
        <v>0</v>
      </c>
      <c r="I183" s="280">
        <v>12.629011947255519</v>
      </c>
      <c r="J183" s="280">
        <f t="shared" si="9"/>
        <v>12.629011947255519</v>
      </c>
      <c r="K183" s="280"/>
      <c r="L183" s="280">
        <f t="shared" si="11"/>
        <v>77.00987222521556</v>
      </c>
      <c r="M183" s="280">
        <f t="shared" si="10"/>
        <v>89.63888417247108</v>
      </c>
    </row>
    <row r="184" spans="1:14" s="48" customFormat="1" ht="17.649999999999999" customHeight="1" x14ac:dyDescent="0.25">
      <c r="A184" s="278">
        <v>211</v>
      </c>
      <c r="B184" s="279" t="s">
        <v>642</v>
      </c>
      <c r="C184" s="280">
        <v>3540.8129277089029</v>
      </c>
      <c r="D184" s="280">
        <v>3343.7435700299666</v>
      </c>
      <c r="E184" s="280">
        <v>15.414386464257259</v>
      </c>
      <c r="F184" s="280">
        <f t="shared" si="8"/>
        <v>3359.157956494224</v>
      </c>
      <c r="G184" s="280"/>
      <c r="H184" s="280">
        <v>0</v>
      </c>
      <c r="I184" s="280">
        <v>24.004925690257974</v>
      </c>
      <c r="J184" s="280">
        <f t="shared" si="9"/>
        <v>24.004925690257974</v>
      </c>
      <c r="K184" s="280"/>
      <c r="L184" s="280">
        <f t="shared" si="11"/>
        <v>157.6500455244209</v>
      </c>
      <c r="M184" s="280">
        <f t="shared" si="10"/>
        <v>181.65497121467888</v>
      </c>
    </row>
    <row r="185" spans="1:14" s="49" customFormat="1" ht="17.649999999999999" customHeight="1" x14ac:dyDescent="0.25">
      <c r="A185" s="278">
        <v>212</v>
      </c>
      <c r="B185" s="284" t="s">
        <v>643</v>
      </c>
      <c r="C185" s="280">
        <v>712.41807547985843</v>
      </c>
      <c r="D185" s="280">
        <v>712.41807547985854</v>
      </c>
      <c r="E185" s="280">
        <v>0</v>
      </c>
      <c r="F185" s="280">
        <f>+D185+E185</f>
        <v>712.41807547985854</v>
      </c>
      <c r="G185" s="280"/>
      <c r="H185" s="280">
        <v>0</v>
      </c>
      <c r="I185" s="280">
        <v>0</v>
      </c>
      <c r="J185" s="280">
        <f>+H185+I185</f>
        <v>0</v>
      </c>
      <c r="K185" s="280"/>
      <c r="L185" s="280">
        <f>SUM(C185-F185-J185)</f>
        <v>-1.1368683772161603E-13</v>
      </c>
      <c r="M185" s="280">
        <f>J185+L185</f>
        <v>-1.1368683772161603E-13</v>
      </c>
    </row>
    <row r="186" spans="1:14" s="48" customFormat="1" ht="17.649999999999999" customHeight="1" x14ac:dyDescent="0.25">
      <c r="A186" s="278">
        <v>213</v>
      </c>
      <c r="B186" s="285" t="s">
        <v>644</v>
      </c>
      <c r="C186" s="280">
        <v>1179.3287519504422</v>
      </c>
      <c r="D186" s="280">
        <v>698.02600652440185</v>
      </c>
      <c r="E186" s="280">
        <v>62.631112107151893</v>
      </c>
      <c r="F186" s="280">
        <f t="shared" si="8"/>
        <v>760.65711863155377</v>
      </c>
      <c r="G186" s="280"/>
      <c r="H186" s="280">
        <v>0</v>
      </c>
      <c r="I186" s="280">
        <v>64.055014126607617</v>
      </c>
      <c r="J186" s="280">
        <f t="shared" si="9"/>
        <v>64.055014126607617</v>
      </c>
      <c r="K186" s="280"/>
      <c r="L186" s="280">
        <f t="shared" si="11"/>
        <v>354.61661919228084</v>
      </c>
      <c r="M186" s="280">
        <f t="shared" si="10"/>
        <v>418.67163331888844</v>
      </c>
    </row>
    <row r="187" spans="1:14" s="48" customFormat="1" ht="17.649999999999999" customHeight="1" x14ac:dyDescent="0.25">
      <c r="A187" s="278">
        <v>215</v>
      </c>
      <c r="B187" s="279" t="s">
        <v>645</v>
      </c>
      <c r="C187" s="280">
        <v>1205.8251785937264</v>
      </c>
      <c r="D187" s="280">
        <v>915.66591629368418</v>
      </c>
      <c r="E187" s="280">
        <v>29.799900679493199</v>
      </c>
      <c r="F187" s="280">
        <f t="shared" si="8"/>
        <v>945.46581697317743</v>
      </c>
      <c r="G187" s="280"/>
      <c r="H187" s="280">
        <v>0</v>
      </c>
      <c r="I187" s="280">
        <v>38.950282962268354</v>
      </c>
      <c r="J187" s="280">
        <f t="shared" si="9"/>
        <v>38.950282962268354</v>
      </c>
      <c r="K187" s="280"/>
      <c r="L187" s="280">
        <f t="shared" si="11"/>
        <v>221.40907865828061</v>
      </c>
      <c r="M187" s="280">
        <f t="shared" si="10"/>
        <v>260.35936162054895</v>
      </c>
    </row>
    <row r="188" spans="1:14" s="48" customFormat="1" ht="17.649999999999999" customHeight="1" x14ac:dyDescent="0.25">
      <c r="A188" s="278">
        <v>216</v>
      </c>
      <c r="B188" s="284" t="s">
        <v>646</v>
      </c>
      <c r="C188" s="280">
        <v>2923.014561799569</v>
      </c>
      <c r="D188" s="280">
        <v>1710.4999259266451</v>
      </c>
      <c r="E188" s="280">
        <v>266.49138284936942</v>
      </c>
      <c r="F188" s="280">
        <f t="shared" si="8"/>
        <v>1976.9913087760146</v>
      </c>
      <c r="G188" s="280"/>
      <c r="H188" s="280">
        <v>0</v>
      </c>
      <c r="I188" s="280">
        <v>267.34966755973852</v>
      </c>
      <c r="J188" s="280">
        <f t="shared" si="9"/>
        <v>267.34966755973852</v>
      </c>
      <c r="K188" s="280"/>
      <c r="L188" s="280">
        <f t="shared" si="11"/>
        <v>678.67358546381593</v>
      </c>
      <c r="M188" s="280">
        <f t="shared" si="10"/>
        <v>946.02325302355439</v>
      </c>
    </row>
    <row r="189" spans="1:14" s="48" customFormat="1" ht="17.649999999999999" customHeight="1" x14ac:dyDescent="0.25">
      <c r="A189" s="278">
        <v>217</v>
      </c>
      <c r="B189" s="279" t="s">
        <v>647</v>
      </c>
      <c r="C189" s="280">
        <v>3079.9761622478213</v>
      </c>
      <c r="D189" s="280">
        <v>1793.3062208915189</v>
      </c>
      <c r="E189" s="280">
        <v>125.392525053298</v>
      </c>
      <c r="F189" s="280">
        <f t="shared" si="8"/>
        <v>1918.6987459448169</v>
      </c>
      <c r="G189" s="280"/>
      <c r="H189" s="280">
        <v>0</v>
      </c>
      <c r="I189" s="280">
        <v>139.06914877518568</v>
      </c>
      <c r="J189" s="280">
        <f t="shared" si="9"/>
        <v>139.06914877518568</v>
      </c>
      <c r="K189" s="280"/>
      <c r="L189" s="280">
        <f t="shared" si="11"/>
        <v>1022.2082675278187</v>
      </c>
      <c r="M189" s="280">
        <f t="shared" si="10"/>
        <v>1161.2774163030044</v>
      </c>
    </row>
    <row r="190" spans="1:14" s="48" customFormat="1" ht="17.649999999999999" customHeight="1" x14ac:dyDescent="0.25">
      <c r="A190" s="286">
        <v>218</v>
      </c>
      <c r="B190" s="279" t="s">
        <v>648</v>
      </c>
      <c r="C190" s="280">
        <v>760.40239166997981</v>
      </c>
      <c r="D190" s="280">
        <v>751.94852688609467</v>
      </c>
      <c r="E190" s="280">
        <v>0.73211424336510134</v>
      </c>
      <c r="F190" s="280">
        <f t="shared" si="8"/>
        <v>752.68064112945979</v>
      </c>
      <c r="G190" s="280"/>
      <c r="H190" s="280">
        <v>0</v>
      </c>
      <c r="I190" s="280">
        <v>1.0878993217979758</v>
      </c>
      <c r="J190" s="280">
        <f t="shared" si="9"/>
        <v>1.0878993217979758</v>
      </c>
      <c r="K190" s="280"/>
      <c r="L190" s="280">
        <f t="shared" si="11"/>
        <v>6.633851218722044</v>
      </c>
      <c r="M190" s="280">
        <f t="shared" si="10"/>
        <v>7.72175054052002</v>
      </c>
    </row>
    <row r="191" spans="1:14" s="49" customFormat="1" ht="17.649999999999999" customHeight="1" x14ac:dyDescent="0.25">
      <c r="A191" s="278">
        <v>219</v>
      </c>
      <c r="B191" s="279" t="s">
        <v>649</v>
      </c>
      <c r="C191" s="280">
        <v>825.92021545005582</v>
      </c>
      <c r="D191" s="280">
        <v>638.99382263104644</v>
      </c>
      <c r="E191" s="280">
        <v>16.188036245019632</v>
      </c>
      <c r="F191" s="280">
        <f t="shared" si="8"/>
        <v>655.18185887606603</v>
      </c>
      <c r="G191" s="280"/>
      <c r="H191" s="280">
        <v>0</v>
      </c>
      <c r="I191" s="280">
        <v>24.054926279939551</v>
      </c>
      <c r="J191" s="280">
        <f t="shared" si="9"/>
        <v>24.054926279939551</v>
      </c>
      <c r="K191" s="280"/>
      <c r="L191" s="280">
        <f t="shared" si="11"/>
        <v>146.68343029405025</v>
      </c>
      <c r="M191" s="280">
        <f t="shared" si="10"/>
        <v>170.73835657398979</v>
      </c>
    </row>
    <row r="192" spans="1:14" s="48" customFormat="1" ht="17.649999999999999" customHeight="1" x14ac:dyDescent="0.25">
      <c r="A192" s="278">
        <v>222</v>
      </c>
      <c r="B192" s="284" t="s">
        <v>650</v>
      </c>
      <c r="C192" s="280">
        <v>20370.803104665054</v>
      </c>
      <c r="D192" s="280">
        <v>14723.595060067222</v>
      </c>
      <c r="E192" s="280">
        <v>1230.2258051017652</v>
      </c>
      <c r="F192" s="280">
        <f t="shared" si="8"/>
        <v>15953.820865168987</v>
      </c>
      <c r="G192" s="280"/>
      <c r="H192" s="280">
        <v>0</v>
      </c>
      <c r="I192" s="280">
        <v>889.87271492042305</v>
      </c>
      <c r="J192" s="280">
        <f t="shared" si="9"/>
        <v>889.87271492042305</v>
      </c>
      <c r="K192" s="280"/>
      <c r="L192" s="280">
        <f t="shared" si="11"/>
        <v>3527.1095245756433</v>
      </c>
      <c r="M192" s="280">
        <f t="shared" si="10"/>
        <v>4416.9822394960665</v>
      </c>
    </row>
    <row r="193" spans="1:15" s="48" customFormat="1" ht="17.649999999999999" customHeight="1" x14ac:dyDescent="0.25">
      <c r="A193" s="286">
        <v>223</v>
      </c>
      <c r="B193" s="279" t="s">
        <v>651</v>
      </c>
      <c r="C193" s="280">
        <v>84.082500135374872</v>
      </c>
      <c r="D193" s="280">
        <v>84.082500135374886</v>
      </c>
      <c r="E193" s="280">
        <v>0</v>
      </c>
      <c r="F193" s="280">
        <f t="shared" si="8"/>
        <v>84.082500135374886</v>
      </c>
      <c r="G193" s="280"/>
      <c r="H193" s="280">
        <v>0</v>
      </c>
      <c r="I193" s="280">
        <v>0</v>
      </c>
      <c r="J193" s="280">
        <f t="shared" si="9"/>
        <v>0</v>
      </c>
      <c r="K193" s="280"/>
      <c r="L193" s="280">
        <f t="shared" si="11"/>
        <v>-1.4210854715202004E-14</v>
      </c>
      <c r="M193" s="280">
        <f t="shared" si="10"/>
        <v>-1.4210854715202004E-14</v>
      </c>
    </row>
    <row r="194" spans="1:15" s="48" customFormat="1" ht="17.649999999999999" customHeight="1" x14ac:dyDescent="0.25">
      <c r="A194" s="286">
        <v>225</v>
      </c>
      <c r="B194" s="279" t="s">
        <v>652</v>
      </c>
      <c r="C194" s="280">
        <v>24.053563463751566</v>
      </c>
      <c r="D194" s="280">
        <v>24.053563463751569</v>
      </c>
      <c r="E194" s="280">
        <v>0</v>
      </c>
      <c r="F194" s="280">
        <f t="shared" si="8"/>
        <v>24.053563463751569</v>
      </c>
      <c r="G194" s="280"/>
      <c r="H194" s="280">
        <v>0</v>
      </c>
      <c r="I194" s="280">
        <v>0</v>
      </c>
      <c r="J194" s="280">
        <f t="shared" si="9"/>
        <v>0</v>
      </c>
      <c r="K194" s="280"/>
      <c r="L194" s="280">
        <f t="shared" si="11"/>
        <v>-3.5527136788005009E-15</v>
      </c>
      <c r="M194" s="280">
        <f t="shared" si="10"/>
        <v>-3.5527136788005009E-15</v>
      </c>
    </row>
    <row r="195" spans="1:15" s="48" customFormat="1" ht="17.649999999999999" customHeight="1" x14ac:dyDescent="0.25">
      <c r="A195" s="286">
        <v>226</v>
      </c>
      <c r="B195" s="279" t="s">
        <v>653</v>
      </c>
      <c r="C195" s="280">
        <v>490.98764699999998</v>
      </c>
      <c r="D195" s="280">
        <v>270.04320584999999</v>
      </c>
      <c r="E195" s="280">
        <v>49.098764700000004</v>
      </c>
      <c r="F195" s="280">
        <f t="shared" si="8"/>
        <v>319.14197055</v>
      </c>
      <c r="G195" s="280"/>
      <c r="H195" s="280">
        <v>0</v>
      </c>
      <c r="I195" s="280">
        <v>49.098764700000004</v>
      </c>
      <c r="J195" s="280">
        <f t="shared" si="9"/>
        <v>49.098764700000004</v>
      </c>
      <c r="K195" s="280"/>
      <c r="L195" s="280">
        <f t="shared" si="11"/>
        <v>122.74691174999998</v>
      </c>
      <c r="M195" s="280">
        <f t="shared" si="10"/>
        <v>171.84567644999998</v>
      </c>
    </row>
    <row r="196" spans="1:15" s="48" customFormat="1" ht="17.649999999999999" customHeight="1" x14ac:dyDescent="0.25">
      <c r="A196" s="286">
        <v>227</v>
      </c>
      <c r="B196" s="279" t="s">
        <v>654</v>
      </c>
      <c r="C196" s="280">
        <v>2059.0921809694769</v>
      </c>
      <c r="D196" s="280">
        <v>1931.1852087175494</v>
      </c>
      <c r="E196" s="280">
        <v>6.3953486093971073</v>
      </c>
      <c r="F196" s="280">
        <f t="shared" si="8"/>
        <v>1937.5805573269465</v>
      </c>
      <c r="G196" s="280"/>
      <c r="H196" s="280">
        <v>0</v>
      </c>
      <c r="I196" s="280">
        <v>12.790697218794215</v>
      </c>
      <c r="J196" s="280">
        <f t="shared" si="9"/>
        <v>12.790697218794215</v>
      </c>
      <c r="K196" s="280"/>
      <c r="L196" s="280">
        <f t="shared" si="11"/>
        <v>108.72092642373616</v>
      </c>
      <c r="M196" s="280">
        <f t="shared" si="10"/>
        <v>121.51162364253037</v>
      </c>
    </row>
    <row r="197" spans="1:15" s="51" customFormat="1" ht="17.649999999999999" customHeight="1" x14ac:dyDescent="0.25">
      <c r="A197" s="286">
        <v>228</v>
      </c>
      <c r="B197" s="279" t="s">
        <v>655</v>
      </c>
      <c r="C197" s="280">
        <v>378.67031427336894</v>
      </c>
      <c r="D197" s="280">
        <v>353.5062287842382</v>
      </c>
      <c r="E197" s="280">
        <v>1.3404063729063107</v>
      </c>
      <c r="F197" s="280">
        <f t="shared" si="8"/>
        <v>354.84663515714453</v>
      </c>
      <c r="G197" s="280"/>
      <c r="H197" s="280">
        <v>0</v>
      </c>
      <c r="I197" s="280">
        <v>2.5712099400555104</v>
      </c>
      <c r="J197" s="280">
        <f t="shared" si="9"/>
        <v>2.5712099400555104</v>
      </c>
      <c r="K197" s="280"/>
      <c r="L197" s="280">
        <f t="shared" si="11"/>
        <v>21.252469176168901</v>
      </c>
      <c r="M197" s="280">
        <f t="shared" si="10"/>
        <v>23.823679116224412</v>
      </c>
      <c r="N197" s="49"/>
    </row>
    <row r="198" spans="1:15" s="48" customFormat="1" ht="17.649999999999999" customHeight="1" x14ac:dyDescent="0.25">
      <c r="A198" s="278">
        <v>229</v>
      </c>
      <c r="B198" s="284" t="s">
        <v>656</v>
      </c>
      <c r="C198" s="280">
        <v>2016.4824027838845</v>
      </c>
      <c r="D198" s="280">
        <v>1544.0343185216568</v>
      </c>
      <c r="E198" s="280">
        <v>38.096492910603558</v>
      </c>
      <c r="F198" s="280">
        <f t="shared" si="8"/>
        <v>1582.1308114322603</v>
      </c>
      <c r="G198" s="280"/>
      <c r="H198" s="280">
        <v>0</v>
      </c>
      <c r="I198" s="280">
        <v>58.589069296207093</v>
      </c>
      <c r="J198" s="280">
        <f t="shared" si="9"/>
        <v>58.589069296207093</v>
      </c>
      <c r="K198" s="280"/>
      <c r="L198" s="280">
        <f t="shared" si="11"/>
        <v>375.76252205541709</v>
      </c>
      <c r="M198" s="280">
        <f t="shared" si="10"/>
        <v>434.35159135162417</v>
      </c>
    </row>
    <row r="199" spans="1:15" s="48" customFormat="1" ht="17.649999999999999" customHeight="1" x14ac:dyDescent="0.25">
      <c r="A199" s="278">
        <v>231</v>
      </c>
      <c r="B199" s="284" t="s">
        <v>657</v>
      </c>
      <c r="C199" s="280">
        <v>124.62003916096506</v>
      </c>
      <c r="D199" s="280">
        <v>113.33818656693822</v>
      </c>
      <c r="E199" s="280">
        <v>0.97702118066071442</v>
      </c>
      <c r="F199" s="280">
        <f t="shared" si="8"/>
        <v>114.31520774759893</v>
      </c>
      <c r="G199" s="280"/>
      <c r="H199" s="280">
        <v>0</v>
      </c>
      <c r="I199" s="280">
        <v>1.4518235417714285</v>
      </c>
      <c r="J199" s="280">
        <f t="shared" si="9"/>
        <v>1.4518235417714285</v>
      </c>
      <c r="K199" s="280"/>
      <c r="L199" s="280">
        <f t="shared" si="11"/>
        <v>8.853007871594702</v>
      </c>
      <c r="M199" s="280">
        <f t="shared" si="10"/>
        <v>10.304831413366131</v>
      </c>
    </row>
    <row r="200" spans="1:15" s="48" customFormat="1" ht="17.649999999999999" customHeight="1" x14ac:dyDescent="0.25">
      <c r="A200" s="278">
        <v>233</v>
      </c>
      <c r="B200" s="279" t="s">
        <v>658</v>
      </c>
      <c r="C200" s="280">
        <v>166.50619777643485</v>
      </c>
      <c r="D200" s="280">
        <v>151.43239160981034</v>
      </c>
      <c r="E200" s="280">
        <v>1.3054086106669045</v>
      </c>
      <c r="F200" s="280">
        <f t="shared" si="8"/>
        <v>152.73780022047725</v>
      </c>
      <c r="G200" s="280"/>
      <c r="H200" s="280">
        <v>0</v>
      </c>
      <c r="I200" s="280">
        <v>1.9397972727781752</v>
      </c>
      <c r="J200" s="280">
        <f t="shared" si="9"/>
        <v>1.9397972727781752</v>
      </c>
      <c r="K200" s="280"/>
      <c r="L200" s="280">
        <f t="shared" si="11"/>
        <v>11.828600283179416</v>
      </c>
      <c r="M200" s="280">
        <f t="shared" si="10"/>
        <v>13.768397555957591</v>
      </c>
    </row>
    <row r="201" spans="1:15" s="48" customFormat="1" ht="17.649999999999999" customHeight="1" x14ac:dyDescent="0.25">
      <c r="A201" s="278">
        <v>234</v>
      </c>
      <c r="B201" s="279" t="s">
        <v>659</v>
      </c>
      <c r="C201" s="280">
        <v>695.14160308849171</v>
      </c>
      <c r="D201" s="280">
        <v>109.41171415656559</v>
      </c>
      <c r="E201" s="280">
        <v>26.604922369765308</v>
      </c>
      <c r="F201" s="280">
        <f t="shared" si="8"/>
        <v>136.0166365263309</v>
      </c>
      <c r="G201" s="280"/>
      <c r="H201" s="280">
        <v>0</v>
      </c>
      <c r="I201" s="280">
        <v>30.177441524919377</v>
      </c>
      <c r="J201" s="280">
        <f t="shared" si="9"/>
        <v>30.177441524919377</v>
      </c>
      <c r="K201" s="280"/>
      <c r="L201" s="280">
        <f t="shared" si="11"/>
        <v>528.94752503724146</v>
      </c>
      <c r="M201" s="280">
        <f t="shared" si="10"/>
        <v>559.12496656216081</v>
      </c>
    </row>
    <row r="202" spans="1:15" s="51" customFormat="1" ht="17.649999999999999" customHeight="1" x14ac:dyDescent="0.25">
      <c r="A202" s="278">
        <v>235</v>
      </c>
      <c r="B202" s="279" t="s">
        <v>660</v>
      </c>
      <c r="C202" s="280">
        <v>1899.8816017880454</v>
      </c>
      <c r="D202" s="280">
        <v>1036.8052720599528</v>
      </c>
      <c r="E202" s="280">
        <v>74.743382588559982</v>
      </c>
      <c r="F202" s="280">
        <f t="shared" si="8"/>
        <v>1111.5486546485129</v>
      </c>
      <c r="G202" s="280"/>
      <c r="H202" s="280">
        <v>0</v>
      </c>
      <c r="I202" s="280">
        <v>111.0663784660611</v>
      </c>
      <c r="J202" s="280">
        <f t="shared" si="9"/>
        <v>111.0663784660611</v>
      </c>
      <c r="K202" s="280"/>
      <c r="L202" s="280">
        <f t="shared" si="11"/>
        <v>677.2665686734714</v>
      </c>
      <c r="M202" s="280">
        <f t="shared" si="10"/>
        <v>788.33294713953251</v>
      </c>
      <c r="N202" s="48"/>
      <c r="O202" s="48"/>
    </row>
    <row r="203" spans="1:15" s="49" customFormat="1" ht="17.649999999999999" customHeight="1" x14ac:dyDescent="0.25">
      <c r="A203" s="278">
        <v>236</v>
      </c>
      <c r="B203" s="279" t="s">
        <v>661</v>
      </c>
      <c r="C203" s="280">
        <v>1784.1638697431351</v>
      </c>
      <c r="D203" s="280">
        <v>1670.4915981256227</v>
      </c>
      <c r="E203" s="280">
        <v>22.734454316022127</v>
      </c>
      <c r="F203" s="280">
        <f t="shared" si="8"/>
        <v>1693.2260524416447</v>
      </c>
      <c r="G203" s="280"/>
      <c r="H203" s="280">
        <v>0</v>
      </c>
      <c r="I203" s="280">
        <v>22.734454316022127</v>
      </c>
      <c r="J203" s="280">
        <f t="shared" si="9"/>
        <v>22.734454316022127</v>
      </c>
      <c r="K203" s="280"/>
      <c r="L203" s="280">
        <f t="shared" si="11"/>
        <v>68.203362985468317</v>
      </c>
      <c r="M203" s="280">
        <f t="shared" si="10"/>
        <v>90.937817301490441</v>
      </c>
      <c r="N203" s="48"/>
      <c r="O203" s="51"/>
    </row>
    <row r="204" spans="1:15" s="49" customFormat="1" ht="17.649999999999999" customHeight="1" x14ac:dyDescent="0.25">
      <c r="A204" s="278">
        <v>237</v>
      </c>
      <c r="B204" s="284" t="s">
        <v>662</v>
      </c>
      <c r="C204" s="280">
        <v>223.88144112205649</v>
      </c>
      <c r="D204" s="280">
        <v>127.6916336596981</v>
      </c>
      <c r="E204" s="280">
        <v>19.069528581080121</v>
      </c>
      <c r="F204" s="280">
        <f t="shared" si="8"/>
        <v>146.76116224077822</v>
      </c>
      <c r="G204" s="280"/>
      <c r="H204" s="280">
        <v>0</v>
      </c>
      <c r="I204" s="280">
        <v>22.388144124384464</v>
      </c>
      <c r="J204" s="280">
        <f t="shared" si="9"/>
        <v>22.388144124384464</v>
      </c>
      <c r="K204" s="280"/>
      <c r="L204" s="280">
        <f t="shared" si="11"/>
        <v>54.732134756893799</v>
      </c>
      <c r="M204" s="280">
        <f t="shared" si="10"/>
        <v>77.120278881278267</v>
      </c>
      <c r="N204" s="51"/>
      <c r="O204" s="51"/>
    </row>
    <row r="205" spans="1:15" s="49" customFormat="1" ht="17.649999999999999" customHeight="1" x14ac:dyDescent="0.25">
      <c r="A205" s="278">
        <v>242</v>
      </c>
      <c r="B205" s="284" t="s">
        <v>663</v>
      </c>
      <c r="C205" s="280">
        <v>470.91183108186129</v>
      </c>
      <c r="D205" s="280">
        <v>299.33052323461442</v>
      </c>
      <c r="E205" s="280">
        <v>6.4580218573001442</v>
      </c>
      <c r="F205" s="280">
        <f t="shared" si="8"/>
        <v>305.78854509191456</v>
      </c>
      <c r="G205" s="280"/>
      <c r="H205" s="280">
        <v>0</v>
      </c>
      <c r="I205" s="280">
        <v>6.4580218573001442</v>
      </c>
      <c r="J205" s="280">
        <f t="shared" si="9"/>
        <v>6.4580218573001442</v>
      </c>
      <c r="K205" s="280"/>
      <c r="L205" s="280">
        <f t="shared" si="11"/>
        <v>158.6652641326466</v>
      </c>
      <c r="M205" s="280">
        <f t="shared" si="10"/>
        <v>165.12328598994674</v>
      </c>
      <c r="N205" s="51"/>
    </row>
    <row r="206" spans="1:15" s="49" customFormat="1" ht="17.649999999999999" customHeight="1" x14ac:dyDescent="0.25">
      <c r="A206" s="278">
        <v>243</v>
      </c>
      <c r="B206" s="284" t="s">
        <v>664</v>
      </c>
      <c r="C206" s="280">
        <v>1652.2202044111257</v>
      </c>
      <c r="D206" s="280">
        <v>1143.7834529045274</v>
      </c>
      <c r="E206" s="280">
        <v>84.541582012826325</v>
      </c>
      <c r="F206" s="280">
        <f t="shared" si="8"/>
        <v>1228.3250349173536</v>
      </c>
      <c r="G206" s="280"/>
      <c r="H206" s="280">
        <v>0</v>
      </c>
      <c r="I206" s="280">
        <v>93.788521046395388</v>
      </c>
      <c r="J206" s="280">
        <f t="shared" si="9"/>
        <v>93.788521046395388</v>
      </c>
      <c r="K206" s="280"/>
      <c r="L206" s="280">
        <f t="shared" si="11"/>
        <v>330.1066484473767</v>
      </c>
      <c r="M206" s="280">
        <f t="shared" si="10"/>
        <v>423.89516949377207</v>
      </c>
      <c r="N206" s="51"/>
    </row>
    <row r="207" spans="1:15" s="49" customFormat="1" ht="17.649999999999999" customHeight="1" x14ac:dyDescent="0.25">
      <c r="A207" s="278">
        <v>244</v>
      </c>
      <c r="B207" s="285" t="s">
        <v>665</v>
      </c>
      <c r="C207" s="280">
        <v>1327.0193953820178</v>
      </c>
      <c r="D207" s="280">
        <v>1019.9769174146983</v>
      </c>
      <c r="E207" s="280">
        <v>38.162013662602483</v>
      </c>
      <c r="F207" s="280">
        <f t="shared" si="8"/>
        <v>1058.1389310773009</v>
      </c>
      <c r="G207" s="280"/>
      <c r="H207" s="280">
        <v>0</v>
      </c>
      <c r="I207" s="280">
        <v>47.879521007409373</v>
      </c>
      <c r="J207" s="280">
        <f t="shared" si="9"/>
        <v>47.879521007409373</v>
      </c>
      <c r="K207" s="280"/>
      <c r="L207" s="280">
        <f t="shared" si="11"/>
        <v>221.00094329730757</v>
      </c>
      <c r="M207" s="280">
        <f t="shared" si="10"/>
        <v>268.88046430471695</v>
      </c>
    </row>
    <row r="208" spans="1:15" s="49" customFormat="1" ht="17.649999999999999" customHeight="1" x14ac:dyDescent="0.25">
      <c r="A208" s="278">
        <v>247</v>
      </c>
      <c r="B208" s="279" t="s">
        <v>666</v>
      </c>
      <c r="C208" s="280">
        <v>367.80946241239945</v>
      </c>
      <c r="D208" s="280">
        <v>298.93919112119187</v>
      </c>
      <c r="E208" s="280">
        <v>7.7862914362580806</v>
      </c>
      <c r="F208" s="280">
        <f t="shared" si="8"/>
        <v>306.72548255744994</v>
      </c>
      <c r="G208" s="280"/>
      <c r="H208" s="280">
        <v>0</v>
      </c>
      <c r="I208" s="280">
        <v>10.002834976613112</v>
      </c>
      <c r="J208" s="280">
        <f t="shared" si="9"/>
        <v>10.002834976613112</v>
      </c>
      <c r="K208" s="280"/>
      <c r="L208" s="280">
        <f t="shared" si="11"/>
        <v>51.081144878336403</v>
      </c>
      <c r="M208" s="280">
        <f t="shared" si="10"/>
        <v>61.083979854949519</v>
      </c>
    </row>
    <row r="209" spans="1:19" s="49" customFormat="1" ht="17.649999999999999" customHeight="1" x14ac:dyDescent="0.25">
      <c r="A209" s="278">
        <v>248</v>
      </c>
      <c r="B209" s="279" t="s">
        <v>667</v>
      </c>
      <c r="C209" s="280">
        <v>1205.9591734159208</v>
      </c>
      <c r="D209" s="280">
        <v>1066.6490796012611</v>
      </c>
      <c r="E209" s="280">
        <v>14.967019994002131</v>
      </c>
      <c r="F209" s="280">
        <f t="shared" ref="F209:F246" si="12">+D209+E209</f>
        <v>1081.6160995952632</v>
      </c>
      <c r="G209" s="280"/>
      <c r="H209" s="280">
        <v>0</v>
      </c>
      <c r="I209" s="280">
        <v>19.687168183405234</v>
      </c>
      <c r="J209" s="280">
        <f t="shared" ref="J209:J246" si="13">+H209+I209</f>
        <v>19.687168183405234</v>
      </c>
      <c r="K209" s="280"/>
      <c r="L209" s="280">
        <f t="shared" ref="L209:L246" si="14">SUM(C209-F209-J209)</f>
        <v>104.6559056372523</v>
      </c>
      <c r="M209" s="280">
        <f t="shared" ref="M209:M246" si="15">J209+L209</f>
        <v>124.34307382065754</v>
      </c>
      <c r="N209" s="51"/>
      <c r="O209" s="51"/>
    </row>
    <row r="210" spans="1:19" s="53" customFormat="1" ht="17.649999999999999" customHeight="1" x14ac:dyDescent="0.25">
      <c r="A210" s="278">
        <v>250</v>
      </c>
      <c r="B210" s="279" t="s">
        <v>668</v>
      </c>
      <c r="C210" s="280">
        <v>869.98291619394638</v>
      </c>
      <c r="D210" s="280">
        <v>809.48964406151254</v>
      </c>
      <c r="E210" s="280">
        <v>5.2387855278613937</v>
      </c>
      <c r="F210" s="280">
        <f t="shared" si="12"/>
        <v>814.72842958937395</v>
      </c>
      <c r="G210" s="280"/>
      <c r="H210" s="280">
        <v>0</v>
      </c>
      <c r="I210" s="280">
        <v>7.7846749522551359</v>
      </c>
      <c r="J210" s="280">
        <f t="shared" si="13"/>
        <v>7.7846749522551359</v>
      </c>
      <c r="K210" s="280"/>
      <c r="L210" s="280">
        <f t="shared" si="14"/>
        <v>47.469811652317297</v>
      </c>
      <c r="M210" s="280">
        <f t="shared" si="15"/>
        <v>55.254486604572435</v>
      </c>
      <c r="N210" s="49"/>
      <c r="O210" s="49"/>
      <c r="P210" s="52"/>
      <c r="Q210" s="52"/>
      <c r="R210" s="52"/>
      <c r="S210" s="52"/>
    </row>
    <row r="211" spans="1:19" s="49" customFormat="1" ht="17.649999999999999" customHeight="1" x14ac:dyDescent="0.25">
      <c r="A211" s="278">
        <v>251</v>
      </c>
      <c r="B211" s="285" t="s">
        <v>669</v>
      </c>
      <c r="C211" s="280">
        <v>498.09105572036867</v>
      </c>
      <c r="D211" s="280">
        <v>318.39814559169582</v>
      </c>
      <c r="E211" s="280">
        <v>12.914644715066302</v>
      </c>
      <c r="F211" s="280">
        <f t="shared" si="12"/>
        <v>331.31279030676211</v>
      </c>
      <c r="G211" s="280"/>
      <c r="H211" s="280">
        <v>0</v>
      </c>
      <c r="I211" s="280">
        <v>16.666508064183333</v>
      </c>
      <c r="J211" s="280">
        <f t="shared" si="13"/>
        <v>16.666508064183333</v>
      </c>
      <c r="K211" s="280"/>
      <c r="L211" s="280">
        <f t="shared" si="14"/>
        <v>150.11175734942321</v>
      </c>
      <c r="M211" s="280">
        <f t="shared" si="15"/>
        <v>166.77826541360656</v>
      </c>
      <c r="O211" s="52"/>
    </row>
    <row r="212" spans="1:19" s="49" customFormat="1" ht="17.649999999999999" customHeight="1" x14ac:dyDescent="0.25">
      <c r="A212" s="278">
        <v>252</v>
      </c>
      <c r="B212" s="279" t="s">
        <v>670</v>
      </c>
      <c r="C212" s="280">
        <v>153.71494839012431</v>
      </c>
      <c r="D212" s="280">
        <v>153.71494839012433</v>
      </c>
      <c r="E212" s="280">
        <v>0</v>
      </c>
      <c r="F212" s="280">
        <f t="shared" si="12"/>
        <v>153.71494839012433</v>
      </c>
      <c r="G212" s="280"/>
      <c r="H212" s="280">
        <v>0</v>
      </c>
      <c r="I212" s="280">
        <v>0</v>
      </c>
      <c r="J212" s="280">
        <f t="shared" si="13"/>
        <v>0</v>
      </c>
      <c r="K212" s="280"/>
      <c r="L212" s="280">
        <f t="shared" si="14"/>
        <v>-2.8421709430404007E-14</v>
      </c>
      <c r="M212" s="280">
        <f t="shared" si="15"/>
        <v>-2.8421709430404007E-14</v>
      </c>
    </row>
    <row r="213" spans="1:19" s="49" customFormat="1" ht="17.649999999999999" customHeight="1" x14ac:dyDescent="0.25">
      <c r="A213" s="278">
        <v>253</v>
      </c>
      <c r="B213" s="279" t="s">
        <v>671</v>
      </c>
      <c r="C213" s="280">
        <v>640.52496994856631</v>
      </c>
      <c r="D213" s="280">
        <v>354.63420923254995</v>
      </c>
      <c r="E213" s="280">
        <v>48.115464047069253</v>
      </c>
      <c r="F213" s="280">
        <f t="shared" si="12"/>
        <v>402.74967327961917</v>
      </c>
      <c r="G213" s="280"/>
      <c r="H213" s="280">
        <v>0</v>
      </c>
      <c r="I213" s="280">
        <v>50.881848562376</v>
      </c>
      <c r="J213" s="280">
        <f t="shared" si="13"/>
        <v>50.881848562376</v>
      </c>
      <c r="K213" s="280"/>
      <c r="L213" s="280">
        <f t="shared" si="14"/>
        <v>186.89344810657113</v>
      </c>
      <c r="M213" s="280">
        <f t="shared" si="15"/>
        <v>237.77529666894714</v>
      </c>
    </row>
    <row r="214" spans="1:19" s="49" customFormat="1" ht="17.649999999999999" customHeight="1" x14ac:dyDescent="0.25">
      <c r="A214" s="278">
        <v>259</v>
      </c>
      <c r="B214" s="285" t="s">
        <v>672</v>
      </c>
      <c r="C214" s="280">
        <v>650.25524191152056</v>
      </c>
      <c r="D214" s="280">
        <v>279.74371668334351</v>
      </c>
      <c r="E214" s="280">
        <v>30.645570463335801</v>
      </c>
      <c r="F214" s="280">
        <f t="shared" si="12"/>
        <v>310.38928714667929</v>
      </c>
      <c r="G214" s="280"/>
      <c r="H214" s="280">
        <v>0</v>
      </c>
      <c r="I214" s="280">
        <v>33.675348961447995</v>
      </c>
      <c r="J214" s="280">
        <f t="shared" si="13"/>
        <v>33.675348961447995</v>
      </c>
      <c r="K214" s="280"/>
      <c r="L214" s="280">
        <f t="shared" si="14"/>
        <v>306.19060580339328</v>
      </c>
      <c r="M214" s="280">
        <f t="shared" si="15"/>
        <v>339.86595476484126</v>
      </c>
    </row>
    <row r="215" spans="1:19" s="49" customFormat="1" ht="17.649999999999999" customHeight="1" x14ac:dyDescent="0.25">
      <c r="A215" s="278">
        <v>260</v>
      </c>
      <c r="B215" s="285" t="s">
        <v>673</v>
      </c>
      <c r="C215" s="280">
        <v>203.70554157395381</v>
      </c>
      <c r="D215" s="280">
        <v>36.400709406623406</v>
      </c>
      <c r="E215" s="280">
        <v>6.7364429178749141</v>
      </c>
      <c r="F215" s="280">
        <f t="shared" si="12"/>
        <v>43.137152324498317</v>
      </c>
      <c r="G215" s="280"/>
      <c r="H215" s="280">
        <v>0</v>
      </c>
      <c r="I215" s="280">
        <v>6.783878418475723</v>
      </c>
      <c r="J215" s="280">
        <f t="shared" si="13"/>
        <v>6.783878418475723</v>
      </c>
      <c r="K215" s="280"/>
      <c r="L215" s="280">
        <f t="shared" si="14"/>
        <v>153.78451083097977</v>
      </c>
      <c r="M215" s="280">
        <f t="shared" si="15"/>
        <v>160.56838924945549</v>
      </c>
    </row>
    <row r="216" spans="1:19" s="49" customFormat="1" ht="17.649999999999999" customHeight="1" x14ac:dyDescent="0.25">
      <c r="A216" s="278">
        <v>261</v>
      </c>
      <c r="B216" s="284" t="s">
        <v>674</v>
      </c>
      <c r="C216" s="280">
        <v>7643.0756005958474</v>
      </c>
      <c r="D216" s="280">
        <v>4813.5315515932416</v>
      </c>
      <c r="E216" s="280">
        <v>204.92295609040781</v>
      </c>
      <c r="F216" s="280">
        <f>+D216+E216</f>
        <v>5018.4545076836494</v>
      </c>
      <c r="G216" s="280"/>
      <c r="H216" s="280">
        <v>0</v>
      </c>
      <c r="I216" s="280">
        <v>334.30940398673982</v>
      </c>
      <c r="J216" s="280">
        <f>+H216+I216</f>
        <v>334.30940398673982</v>
      </c>
      <c r="K216" s="280"/>
      <c r="L216" s="280">
        <f>SUM(C216-F216-J216)</f>
        <v>2290.3116889254584</v>
      </c>
      <c r="M216" s="280">
        <f>J216+L216</f>
        <v>2624.621092912198</v>
      </c>
    </row>
    <row r="217" spans="1:19" s="49" customFormat="1" ht="17.649999999999999" customHeight="1" x14ac:dyDescent="0.25">
      <c r="A217" s="278">
        <v>262</v>
      </c>
      <c r="B217" s="279" t="s">
        <v>675</v>
      </c>
      <c r="C217" s="280">
        <v>730.62831494963541</v>
      </c>
      <c r="D217" s="280">
        <v>559.49520253591061</v>
      </c>
      <c r="E217" s="280">
        <v>16.404109250058852</v>
      </c>
      <c r="F217" s="280">
        <f t="shared" si="12"/>
        <v>575.89931178596942</v>
      </c>
      <c r="G217" s="280"/>
      <c r="H217" s="280">
        <v>0</v>
      </c>
      <c r="I217" s="280">
        <v>22.968346152872989</v>
      </c>
      <c r="J217" s="280">
        <f t="shared" si="13"/>
        <v>22.968346152872989</v>
      </c>
      <c r="K217" s="280"/>
      <c r="L217" s="280">
        <f t="shared" si="14"/>
        <v>131.76065701079301</v>
      </c>
      <c r="M217" s="280">
        <f t="shared" si="15"/>
        <v>154.72900316366599</v>
      </c>
    </row>
    <row r="218" spans="1:19" s="49" customFormat="1" ht="17.649999999999999" customHeight="1" x14ac:dyDescent="0.25">
      <c r="A218" s="278">
        <v>267</v>
      </c>
      <c r="B218" s="279" t="s">
        <v>676</v>
      </c>
      <c r="C218" s="280">
        <v>463.01945510400753</v>
      </c>
      <c r="D218" s="280">
        <v>357.29865134675896</v>
      </c>
      <c r="E218" s="280">
        <v>5.2860401892335434</v>
      </c>
      <c r="F218" s="280">
        <f t="shared" si="12"/>
        <v>362.58469153599248</v>
      </c>
      <c r="G218" s="280"/>
      <c r="H218" s="280">
        <v>0</v>
      </c>
      <c r="I218" s="280">
        <v>10.572080360185598</v>
      </c>
      <c r="J218" s="280">
        <f t="shared" si="13"/>
        <v>10.572080360185598</v>
      </c>
      <c r="K218" s="280"/>
      <c r="L218" s="280">
        <f t="shared" si="14"/>
        <v>89.862683207829463</v>
      </c>
      <c r="M218" s="280">
        <f t="shared" si="15"/>
        <v>100.43476356801506</v>
      </c>
    </row>
    <row r="219" spans="1:19" s="49" customFormat="1" ht="17.649999999999999" customHeight="1" x14ac:dyDescent="0.25">
      <c r="A219" s="278">
        <v>269</v>
      </c>
      <c r="B219" s="279" t="s">
        <v>677</v>
      </c>
      <c r="C219" s="280">
        <v>55.969833732009398</v>
      </c>
      <c r="D219" s="280">
        <v>43.176319134876643</v>
      </c>
      <c r="E219" s="280">
        <v>0.63967574173960529</v>
      </c>
      <c r="F219" s="280">
        <f t="shared" si="12"/>
        <v>43.815994876616244</v>
      </c>
      <c r="G219" s="280"/>
      <c r="H219" s="280">
        <v>0</v>
      </c>
      <c r="I219" s="280">
        <v>1.2793514651977229</v>
      </c>
      <c r="J219" s="280">
        <f t="shared" si="13"/>
        <v>1.2793514651977229</v>
      </c>
      <c r="K219" s="280"/>
      <c r="L219" s="280">
        <f t="shared" si="14"/>
        <v>10.874487390195432</v>
      </c>
      <c r="M219" s="280">
        <f t="shared" si="15"/>
        <v>12.153838855393154</v>
      </c>
    </row>
    <row r="220" spans="1:19" s="49" customFormat="1" ht="17.649999999999999" customHeight="1" x14ac:dyDescent="0.25">
      <c r="A220" s="278">
        <v>273</v>
      </c>
      <c r="B220" s="279" t="s">
        <v>678</v>
      </c>
      <c r="C220" s="280">
        <v>874.68678994221852</v>
      </c>
      <c r="D220" s="280">
        <v>312.35730569118311</v>
      </c>
      <c r="E220" s="280">
        <v>45.416171550671166</v>
      </c>
      <c r="F220" s="280">
        <f t="shared" si="12"/>
        <v>357.77347724185427</v>
      </c>
      <c r="G220" s="280"/>
      <c r="H220" s="280">
        <v>0</v>
      </c>
      <c r="I220" s="280">
        <v>56.016307221448571</v>
      </c>
      <c r="J220" s="280">
        <f>+H220+I220</f>
        <v>56.016307221448571</v>
      </c>
      <c r="K220" s="280"/>
      <c r="L220" s="280">
        <f>SUM(C220-F220-J220)</f>
        <v>460.89700547891567</v>
      </c>
      <c r="M220" s="280">
        <f>J220+L220</f>
        <v>516.91331270036426</v>
      </c>
    </row>
    <row r="221" spans="1:19" s="49" customFormat="1" ht="17.649999999999999" customHeight="1" x14ac:dyDescent="0.25">
      <c r="A221" s="287">
        <v>275</v>
      </c>
      <c r="B221" s="279" t="s">
        <v>679</v>
      </c>
      <c r="C221" s="280">
        <v>1355.11814</v>
      </c>
      <c r="D221" s="280">
        <v>1043.0398219708968</v>
      </c>
      <c r="E221" s="280">
        <v>15.603915897341817</v>
      </c>
      <c r="F221" s="280">
        <f t="shared" si="12"/>
        <v>1058.6437378682385</v>
      </c>
      <c r="G221" s="280"/>
      <c r="H221" s="280">
        <v>0</v>
      </c>
      <c r="I221" s="280">
        <v>31.207831794683621</v>
      </c>
      <c r="J221" s="280">
        <f t="shared" si="13"/>
        <v>31.207831794683621</v>
      </c>
      <c r="K221" s="280"/>
      <c r="L221" s="280">
        <f t="shared" si="14"/>
        <v>265.26657033707789</v>
      </c>
      <c r="M221" s="280">
        <f t="shared" si="15"/>
        <v>296.47440213176151</v>
      </c>
    </row>
    <row r="222" spans="1:19" s="49" customFormat="1" ht="17.649999999999999" customHeight="1" x14ac:dyDescent="0.25">
      <c r="A222" s="287">
        <v>283</v>
      </c>
      <c r="B222" s="279" t="s">
        <v>680</v>
      </c>
      <c r="C222" s="280">
        <v>403.54801595934754</v>
      </c>
      <c r="D222" s="280">
        <v>100.88700398230031</v>
      </c>
      <c r="E222" s="280">
        <v>40.354801592920118</v>
      </c>
      <c r="F222" s="280">
        <f t="shared" si="12"/>
        <v>141.24180557522044</v>
      </c>
      <c r="G222" s="280"/>
      <c r="H222" s="280">
        <v>0</v>
      </c>
      <c r="I222" s="280">
        <v>40.354801592920126</v>
      </c>
      <c r="J222" s="280">
        <f t="shared" si="13"/>
        <v>40.354801592920126</v>
      </c>
      <c r="K222" s="280"/>
      <c r="L222" s="280">
        <f t="shared" si="14"/>
        <v>221.95140879120697</v>
      </c>
      <c r="M222" s="280">
        <f t="shared" si="15"/>
        <v>262.3062103841271</v>
      </c>
    </row>
    <row r="223" spans="1:19" s="49" customFormat="1" ht="17.649999999999999" customHeight="1" x14ac:dyDescent="0.25">
      <c r="A223" s="278">
        <v>286</v>
      </c>
      <c r="B223" s="284" t="s">
        <v>681</v>
      </c>
      <c r="C223" s="280">
        <v>2075.4153840731992</v>
      </c>
      <c r="D223" s="280">
        <v>1141.4784612237545</v>
      </c>
      <c r="E223" s="280">
        <v>207.54153840431897</v>
      </c>
      <c r="F223" s="280">
        <f t="shared" si="12"/>
        <v>1349.0199996280735</v>
      </c>
      <c r="G223" s="280"/>
      <c r="H223" s="280">
        <v>0</v>
      </c>
      <c r="I223" s="280">
        <v>207.54153840431897</v>
      </c>
      <c r="J223" s="280">
        <f t="shared" si="13"/>
        <v>207.54153840431897</v>
      </c>
      <c r="K223" s="280"/>
      <c r="L223" s="280">
        <f t="shared" si="14"/>
        <v>518.85384604080673</v>
      </c>
      <c r="M223" s="280">
        <f t="shared" si="15"/>
        <v>726.39538444512573</v>
      </c>
    </row>
    <row r="224" spans="1:19" s="49" customFormat="1" ht="17.649999999999999" customHeight="1" x14ac:dyDescent="0.25">
      <c r="A224" s="278">
        <v>288</v>
      </c>
      <c r="B224" s="284" t="s">
        <v>682</v>
      </c>
      <c r="C224" s="280">
        <v>488.69192987612962</v>
      </c>
      <c r="D224" s="280">
        <v>161.21000029334081</v>
      </c>
      <c r="E224" s="280">
        <v>40.471114283488106</v>
      </c>
      <c r="F224" s="280">
        <f t="shared" si="12"/>
        <v>201.68111457682892</v>
      </c>
      <c r="G224" s="280"/>
      <c r="H224" s="280">
        <v>0</v>
      </c>
      <c r="I224" s="280">
        <v>40.512465959031118</v>
      </c>
      <c r="J224" s="280">
        <f t="shared" si="13"/>
        <v>40.512465959031118</v>
      </c>
      <c r="K224" s="280"/>
      <c r="L224" s="280">
        <f t="shared" si="14"/>
        <v>246.49834934026958</v>
      </c>
      <c r="M224" s="280">
        <f t="shared" si="15"/>
        <v>287.0108152993007</v>
      </c>
    </row>
    <row r="225" spans="1:15" s="49" customFormat="1" ht="17.649999999999999" customHeight="1" x14ac:dyDescent="0.25">
      <c r="A225" s="278">
        <v>292</v>
      </c>
      <c r="B225" s="284" t="s">
        <v>683</v>
      </c>
      <c r="C225" s="280">
        <v>1190.5634222975059</v>
      </c>
      <c r="D225" s="280">
        <v>409.10709569565</v>
      </c>
      <c r="E225" s="280">
        <v>55.422521467160017</v>
      </c>
      <c r="F225" s="280">
        <f t="shared" si="12"/>
        <v>464.52961716281004</v>
      </c>
      <c r="G225" s="280"/>
      <c r="H225" s="280">
        <v>0</v>
      </c>
      <c r="I225" s="280">
        <v>81.821419139130015</v>
      </c>
      <c r="J225" s="280">
        <f t="shared" si="13"/>
        <v>81.821419139130015</v>
      </c>
      <c r="K225" s="280"/>
      <c r="L225" s="280">
        <f t="shared" si="14"/>
        <v>644.2123859955658</v>
      </c>
      <c r="M225" s="280">
        <f t="shared" si="15"/>
        <v>726.03380513469585</v>
      </c>
    </row>
    <row r="226" spans="1:15" s="49" customFormat="1" ht="17.649999999999999" customHeight="1" x14ac:dyDescent="0.25">
      <c r="A226" s="287">
        <v>293</v>
      </c>
      <c r="B226" s="279" t="s">
        <v>684</v>
      </c>
      <c r="C226" s="280">
        <v>1362.0240381799204</v>
      </c>
      <c r="D226" s="280">
        <v>1054.5125349718378</v>
      </c>
      <c r="E226" s="280">
        <v>15.375575162689259</v>
      </c>
      <c r="F226" s="280">
        <f t="shared" si="12"/>
        <v>1069.8881101345271</v>
      </c>
      <c r="G226" s="280"/>
      <c r="H226" s="280">
        <v>0</v>
      </c>
      <c r="I226" s="280">
        <v>30.751150343660019</v>
      </c>
      <c r="J226" s="280">
        <f t="shared" si="13"/>
        <v>30.751150343660019</v>
      </c>
      <c r="K226" s="280"/>
      <c r="L226" s="280">
        <f t="shared" si="14"/>
        <v>261.38477770173324</v>
      </c>
      <c r="M226" s="280">
        <f t="shared" si="15"/>
        <v>292.13592804539326</v>
      </c>
    </row>
    <row r="227" spans="1:15" s="51" customFormat="1" ht="17.649999999999999" customHeight="1" x14ac:dyDescent="0.25">
      <c r="A227" s="278">
        <v>294</v>
      </c>
      <c r="B227" s="284" t="s">
        <v>685</v>
      </c>
      <c r="C227" s="280">
        <v>1014.7635632508019</v>
      </c>
      <c r="D227" s="280">
        <v>789.98835775599014</v>
      </c>
      <c r="E227" s="280">
        <v>13.876645896096491</v>
      </c>
      <c r="F227" s="280">
        <f t="shared" si="12"/>
        <v>803.86500365208667</v>
      </c>
      <c r="G227" s="280"/>
      <c r="H227" s="280">
        <v>0</v>
      </c>
      <c r="I227" s="280">
        <v>24.392282559700543</v>
      </c>
      <c r="J227" s="280">
        <f t="shared" si="13"/>
        <v>24.392282559700543</v>
      </c>
      <c r="K227" s="280"/>
      <c r="L227" s="280">
        <f t="shared" si="14"/>
        <v>186.50627703901469</v>
      </c>
      <c r="M227" s="280">
        <f t="shared" si="15"/>
        <v>210.89855959871522</v>
      </c>
    </row>
    <row r="228" spans="1:15" s="51" customFormat="1" ht="17.649999999999999" customHeight="1" x14ac:dyDescent="0.25">
      <c r="A228" s="287">
        <v>295</v>
      </c>
      <c r="B228" s="279" t="s">
        <v>686</v>
      </c>
      <c r="C228" s="280">
        <v>389.41880808725216</v>
      </c>
      <c r="D228" s="280">
        <v>289.22759984059542</v>
      </c>
      <c r="E228" s="280">
        <v>6.0781314550599204</v>
      </c>
      <c r="F228" s="280">
        <f t="shared" si="12"/>
        <v>295.30573129565533</v>
      </c>
      <c r="G228" s="280"/>
      <c r="H228" s="280">
        <v>0</v>
      </c>
      <c r="I228" s="280">
        <v>10.856627653186216</v>
      </c>
      <c r="J228" s="280">
        <f t="shared" si="13"/>
        <v>10.856627653186216</v>
      </c>
      <c r="K228" s="280"/>
      <c r="L228" s="280">
        <f t="shared" si="14"/>
        <v>83.256449138410602</v>
      </c>
      <c r="M228" s="280">
        <f t="shared" si="15"/>
        <v>94.113076791596825</v>
      </c>
    </row>
    <row r="229" spans="1:15" s="49" customFormat="1" ht="17.649999999999999" customHeight="1" x14ac:dyDescent="0.25">
      <c r="A229" s="287">
        <v>300</v>
      </c>
      <c r="B229" s="279" t="s">
        <v>687</v>
      </c>
      <c r="C229" s="280">
        <v>499.22888110503374</v>
      </c>
      <c r="D229" s="280">
        <v>124.80722029398282</v>
      </c>
      <c r="E229" s="280">
        <v>49.922888117593132</v>
      </c>
      <c r="F229" s="280">
        <f t="shared" si="12"/>
        <v>174.73010841157594</v>
      </c>
      <c r="G229" s="280"/>
      <c r="H229" s="280">
        <v>0</v>
      </c>
      <c r="I229" s="280">
        <v>49.922888117593132</v>
      </c>
      <c r="J229" s="280">
        <f t="shared" si="13"/>
        <v>49.922888117593132</v>
      </c>
      <c r="K229" s="280"/>
      <c r="L229" s="280">
        <f t="shared" si="14"/>
        <v>274.57588457586468</v>
      </c>
      <c r="M229" s="280">
        <f t="shared" si="15"/>
        <v>324.49877269345779</v>
      </c>
    </row>
    <row r="230" spans="1:15" s="49" customFormat="1" ht="17.649999999999999" customHeight="1" x14ac:dyDescent="0.25">
      <c r="A230" s="278">
        <v>305</v>
      </c>
      <c r="B230" s="285" t="s">
        <v>688</v>
      </c>
      <c r="C230" s="280">
        <v>156.61971191838742</v>
      </c>
      <c r="D230" s="280">
        <v>121.03493389892121</v>
      </c>
      <c r="E230" s="280">
        <v>1.7792388904614556</v>
      </c>
      <c r="F230" s="280">
        <f t="shared" si="12"/>
        <v>122.81417278938267</v>
      </c>
      <c r="G230" s="280"/>
      <c r="H230" s="280">
        <v>0</v>
      </c>
      <c r="I230" s="280">
        <v>3.5584777809229116</v>
      </c>
      <c r="J230" s="280">
        <f t="shared" si="13"/>
        <v>3.5584777809229116</v>
      </c>
      <c r="K230" s="280"/>
      <c r="L230" s="280">
        <f t="shared" si="14"/>
        <v>30.247061348081846</v>
      </c>
      <c r="M230" s="280">
        <f t="shared" si="15"/>
        <v>33.805539129004757</v>
      </c>
    </row>
    <row r="231" spans="1:15" s="49" customFormat="1" ht="18.75" customHeight="1" x14ac:dyDescent="0.25">
      <c r="A231" s="278">
        <v>306</v>
      </c>
      <c r="B231" s="285" t="s">
        <v>689</v>
      </c>
      <c r="C231" s="280">
        <v>1374.2788772087504</v>
      </c>
      <c r="D231" s="280">
        <v>543.76957847707297</v>
      </c>
      <c r="E231" s="280">
        <v>97.24437019683225</v>
      </c>
      <c r="F231" s="280">
        <f t="shared" si="12"/>
        <v>641.01394867390525</v>
      </c>
      <c r="G231" s="280"/>
      <c r="H231" s="280">
        <v>0</v>
      </c>
      <c r="I231" s="280">
        <v>97.731774894378887</v>
      </c>
      <c r="J231" s="280">
        <f t="shared" si="13"/>
        <v>97.731774894378887</v>
      </c>
      <c r="K231" s="280"/>
      <c r="L231" s="280">
        <f t="shared" si="14"/>
        <v>635.53315364046625</v>
      </c>
      <c r="M231" s="280">
        <f t="shared" si="15"/>
        <v>733.26492853484513</v>
      </c>
    </row>
    <row r="232" spans="1:15" s="49" customFormat="1" ht="17.649999999999999" customHeight="1" x14ac:dyDescent="0.25">
      <c r="A232" s="278">
        <v>307</v>
      </c>
      <c r="B232" s="285" t="s">
        <v>690</v>
      </c>
      <c r="C232" s="280">
        <v>1539.3870828301867</v>
      </c>
      <c r="D232" s="280">
        <v>508.15299633463667</v>
      </c>
      <c r="E232" s="280">
        <v>90.834065894158059</v>
      </c>
      <c r="F232" s="280">
        <f t="shared" si="12"/>
        <v>598.98706222879468</v>
      </c>
      <c r="G232" s="280"/>
      <c r="H232" s="280">
        <v>0</v>
      </c>
      <c r="I232" s="280">
        <v>108.75480880868794</v>
      </c>
      <c r="J232" s="280">
        <f t="shared" si="13"/>
        <v>108.75480880868794</v>
      </c>
      <c r="K232" s="280"/>
      <c r="L232" s="280">
        <f t="shared" si="14"/>
        <v>831.64521179270412</v>
      </c>
      <c r="M232" s="280">
        <f t="shared" si="15"/>
        <v>940.40002060139204</v>
      </c>
    </row>
    <row r="233" spans="1:15" s="51" customFormat="1" ht="17.649999999999999" customHeight="1" x14ac:dyDescent="0.25">
      <c r="A233" s="278">
        <v>308</v>
      </c>
      <c r="B233" s="285" t="s">
        <v>691</v>
      </c>
      <c r="C233" s="280">
        <v>1006.6798080445558</v>
      </c>
      <c r="D233" s="280">
        <v>573.69812078820974</v>
      </c>
      <c r="E233" s="280">
        <v>95.852176719905344</v>
      </c>
      <c r="F233" s="280">
        <f t="shared" si="12"/>
        <v>669.55029750811514</v>
      </c>
      <c r="G233" s="280"/>
      <c r="H233" s="280">
        <v>0</v>
      </c>
      <c r="I233" s="280">
        <v>102.68308327870426</v>
      </c>
      <c r="J233" s="280">
        <f t="shared" si="13"/>
        <v>102.68308327870426</v>
      </c>
      <c r="K233" s="280"/>
      <c r="L233" s="280">
        <f t="shared" si="14"/>
        <v>234.44642725773639</v>
      </c>
      <c r="M233" s="280">
        <f t="shared" si="15"/>
        <v>337.12951053644065</v>
      </c>
    </row>
    <row r="234" spans="1:15" s="51" customFormat="1" ht="17.649999999999999" customHeight="1" x14ac:dyDescent="0.25">
      <c r="A234" s="278">
        <v>309</v>
      </c>
      <c r="B234" s="284" t="s">
        <v>692</v>
      </c>
      <c r="C234" s="280">
        <v>941.9095439262926</v>
      </c>
      <c r="D234" s="280">
        <v>140.80740610995872</v>
      </c>
      <c r="E234" s="280">
        <v>46.10957320097868</v>
      </c>
      <c r="F234" s="280">
        <f t="shared" si="12"/>
        <v>186.91697931093739</v>
      </c>
      <c r="G234" s="280"/>
      <c r="H234" s="280">
        <v>0</v>
      </c>
      <c r="I234" s="280">
        <v>52.487475330585681</v>
      </c>
      <c r="J234" s="280">
        <f t="shared" si="13"/>
        <v>52.487475330585681</v>
      </c>
      <c r="K234" s="280"/>
      <c r="L234" s="280">
        <f t="shared" si="14"/>
        <v>702.5050892847695</v>
      </c>
      <c r="M234" s="280">
        <f t="shared" si="15"/>
        <v>754.99256461535515</v>
      </c>
      <c r="N234" s="49"/>
    </row>
    <row r="235" spans="1:15" s="45" customFormat="1" ht="21.75" customHeight="1" x14ac:dyDescent="0.25">
      <c r="A235" s="278">
        <v>312</v>
      </c>
      <c r="B235" s="285" t="s">
        <v>693</v>
      </c>
      <c r="C235" s="280">
        <v>513.8841929184681</v>
      </c>
      <c r="D235" s="280">
        <v>118.666678549927</v>
      </c>
      <c r="E235" s="280">
        <v>28.173475416613226</v>
      </c>
      <c r="F235" s="280">
        <f t="shared" si="12"/>
        <v>146.84015396654021</v>
      </c>
      <c r="G235" s="280"/>
      <c r="H235" s="280">
        <v>0</v>
      </c>
      <c r="I235" s="280">
        <v>34.935109534524294</v>
      </c>
      <c r="J235" s="280">
        <f t="shared" si="13"/>
        <v>34.935109534524294</v>
      </c>
      <c r="K235" s="280"/>
      <c r="L235" s="280">
        <f t="shared" si="14"/>
        <v>332.10892941740354</v>
      </c>
      <c r="M235" s="280">
        <f t="shared" si="15"/>
        <v>367.04403895192786</v>
      </c>
      <c r="N235" s="51"/>
      <c r="O235" s="51"/>
    </row>
    <row r="236" spans="1:15" s="51" customFormat="1" ht="17.649999999999999" customHeight="1" x14ac:dyDescent="0.25">
      <c r="A236" s="278">
        <v>314</v>
      </c>
      <c r="B236" s="285" t="s">
        <v>694</v>
      </c>
      <c r="C236" s="280">
        <v>1859.0148079923897</v>
      </c>
      <c r="D236" s="280">
        <v>261.99572560110329</v>
      </c>
      <c r="E236" s="280">
        <v>64.959359322917123</v>
      </c>
      <c r="F236" s="280">
        <f t="shared" si="12"/>
        <v>326.95508492402041</v>
      </c>
      <c r="G236" s="280"/>
      <c r="H236" s="280">
        <v>0</v>
      </c>
      <c r="I236" s="280">
        <v>68.062875193942375</v>
      </c>
      <c r="J236" s="280">
        <f t="shared" si="13"/>
        <v>68.062875193942375</v>
      </c>
      <c r="K236" s="280"/>
      <c r="L236" s="280">
        <f t="shared" si="14"/>
        <v>1463.996847874427</v>
      </c>
      <c r="M236" s="280">
        <f t="shared" si="15"/>
        <v>1532.0597230683693</v>
      </c>
      <c r="N236" s="49"/>
      <c r="O236" s="49"/>
    </row>
    <row r="237" spans="1:15" s="45" customFormat="1" ht="17.649999999999999" customHeight="1" x14ac:dyDescent="0.25">
      <c r="A237" s="278">
        <v>316</v>
      </c>
      <c r="B237" s="285" t="s">
        <v>695</v>
      </c>
      <c r="C237" s="280">
        <v>346.82036766189663</v>
      </c>
      <c r="D237" s="280">
        <v>111.97102566165347</v>
      </c>
      <c r="E237" s="280">
        <v>16.729859885150596</v>
      </c>
      <c r="F237" s="280">
        <f t="shared" si="12"/>
        <v>128.70088554680407</v>
      </c>
      <c r="G237" s="280"/>
      <c r="H237" s="280">
        <v>0</v>
      </c>
      <c r="I237" s="280">
        <v>23.631992927657965</v>
      </c>
      <c r="J237" s="280">
        <f t="shared" si="13"/>
        <v>23.631992927657965</v>
      </c>
      <c r="K237" s="280"/>
      <c r="L237" s="280">
        <f t="shared" si="14"/>
        <v>194.48748918743459</v>
      </c>
      <c r="M237" s="280">
        <f t="shared" si="15"/>
        <v>218.11948211509255</v>
      </c>
      <c r="N237" s="51"/>
      <c r="O237" s="51"/>
    </row>
    <row r="238" spans="1:15" s="45" customFormat="1" ht="17.649999999999999" customHeight="1" x14ac:dyDescent="0.25">
      <c r="A238" s="278">
        <v>317</v>
      </c>
      <c r="B238" s="285" t="s">
        <v>696</v>
      </c>
      <c r="C238" s="280">
        <v>1303.2257551412627</v>
      </c>
      <c r="D238" s="280">
        <v>483.85827026100975</v>
      </c>
      <c r="E238" s="280">
        <v>84.858917574576267</v>
      </c>
      <c r="F238" s="280">
        <f t="shared" si="12"/>
        <v>568.71718783558606</v>
      </c>
      <c r="G238" s="280"/>
      <c r="H238" s="280">
        <v>0</v>
      </c>
      <c r="I238" s="280">
        <v>91.768841972766538</v>
      </c>
      <c r="J238" s="280">
        <f t="shared" si="13"/>
        <v>91.768841972766538</v>
      </c>
      <c r="K238" s="280"/>
      <c r="L238" s="280">
        <f t="shared" si="14"/>
        <v>642.7397253329101</v>
      </c>
      <c r="M238" s="280">
        <f t="shared" si="15"/>
        <v>734.50856730567659</v>
      </c>
      <c r="N238" s="51"/>
      <c r="O238" s="51"/>
    </row>
    <row r="239" spans="1:15" s="45" customFormat="1" ht="17.649999999999999" customHeight="1" x14ac:dyDescent="0.25">
      <c r="A239" s="278">
        <v>318</v>
      </c>
      <c r="B239" s="285" t="s">
        <v>697</v>
      </c>
      <c r="C239" s="280">
        <v>292.09473731002367</v>
      </c>
      <c r="D239" s="280">
        <v>166.32436870391453</v>
      </c>
      <c r="E239" s="280">
        <v>30.240794309802638</v>
      </c>
      <c r="F239" s="280">
        <f t="shared" si="12"/>
        <v>196.56516301371715</v>
      </c>
      <c r="G239" s="280"/>
      <c r="H239" s="280">
        <v>0</v>
      </c>
      <c r="I239" s="280">
        <v>30.240794309802641</v>
      </c>
      <c r="J239" s="280">
        <f t="shared" si="13"/>
        <v>30.240794309802641</v>
      </c>
      <c r="K239" s="280"/>
      <c r="L239" s="280">
        <f t="shared" si="14"/>
        <v>65.288779986503883</v>
      </c>
      <c r="M239" s="280">
        <f t="shared" si="15"/>
        <v>95.529574296306521</v>
      </c>
      <c r="N239" s="51"/>
      <c r="O239" s="51"/>
    </row>
    <row r="240" spans="1:15" s="45" customFormat="1" ht="17.649999999999999" customHeight="1" x14ac:dyDescent="0.25">
      <c r="A240" s="278">
        <v>319</v>
      </c>
      <c r="B240" s="285" t="s">
        <v>698</v>
      </c>
      <c r="C240" s="280">
        <v>874.67693222488424</v>
      </c>
      <c r="D240" s="280">
        <v>437.33846611758111</v>
      </c>
      <c r="E240" s="280">
        <v>43.733846611758104</v>
      </c>
      <c r="F240" s="280">
        <f t="shared" si="12"/>
        <v>481.07231272933922</v>
      </c>
      <c r="G240" s="280"/>
      <c r="H240" s="280">
        <v>0</v>
      </c>
      <c r="I240" s="280">
        <v>87.467693223516221</v>
      </c>
      <c r="J240" s="280">
        <f t="shared" si="13"/>
        <v>87.467693223516221</v>
      </c>
      <c r="K240" s="280"/>
      <c r="L240" s="280">
        <f t="shared" si="14"/>
        <v>306.1369262720288</v>
      </c>
      <c r="M240" s="280">
        <f t="shared" si="15"/>
        <v>393.60461949554502</v>
      </c>
      <c r="N240" s="51"/>
      <c r="O240" s="51"/>
    </row>
    <row r="241" spans="1:15" s="45" customFormat="1" ht="17.649999999999999" customHeight="1" x14ac:dyDescent="0.25">
      <c r="A241" s="278">
        <v>320</v>
      </c>
      <c r="B241" s="285" t="s">
        <v>699</v>
      </c>
      <c r="C241" s="280">
        <v>1175.7537490730112</v>
      </c>
      <c r="D241" s="280">
        <v>372.24722195760125</v>
      </c>
      <c r="E241" s="280">
        <v>59.775621682562573</v>
      </c>
      <c r="F241" s="280">
        <f t="shared" si="12"/>
        <v>432.02284364016384</v>
      </c>
      <c r="G241" s="280"/>
      <c r="H241" s="280">
        <v>0</v>
      </c>
      <c r="I241" s="280">
        <v>74.153774566504694</v>
      </c>
      <c r="J241" s="280">
        <f t="shared" si="13"/>
        <v>74.153774566504694</v>
      </c>
      <c r="K241" s="280"/>
      <c r="L241" s="280">
        <f t="shared" si="14"/>
        <v>669.57713086634271</v>
      </c>
      <c r="M241" s="280">
        <f t="shared" si="15"/>
        <v>743.73090543284741</v>
      </c>
      <c r="N241" s="51"/>
      <c r="O241" s="51"/>
    </row>
    <row r="242" spans="1:15" s="45" customFormat="1" ht="13.5" x14ac:dyDescent="0.25">
      <c r="A242" s="278">
        <v>322</v>
      </c>
      <c r="B242" s="285" t="s">
        <v>700</v>
      </c>
      <c r="C242" s="280">
        <v>8594.0971225695102</v>
      </c>
      <c r="D242" s="280">
        <v>1873.3942266500412</v>
      </c>
      <c r="E242" s="280">
        <v>406.01980598679211</v>
      </c>
      <c r="F242" s="280">
        <f t="shared" si="12"/>
        <v>2279.4140326368333</v>
      </c>
      <c r="G242" s="280"/>
      <c r="H242" s="280">
        <v>0</v>
      </c>
      <c r="I242" s="280">
        <v>407.61995072109875</v>
      </c>
      <c r="J242" s="280">
        <f t="shared" si="13"/>
        <v>407.61995072109875</v>
      </c>
      <c r="K242" s="280"/>
      <c r="L242" s="280">
        <f t="shared" si="14"/>
        <v>5907.0631392115783</v>
      </c>
      <c r="M242" s="280">
        <f t="shared" si="15"/>
        <v>6314.6830899326769</v>
      </c>
      <c r="N242" s="51"/>
      <c r="O242" s="51"/>
    </row>
    <row r="243" spans="1:15" s="51" customFormat="1" ht="17.649999999999999" customHeight="1" x14ac:dyDescent="0.25">
      <c r="A243" s="278">
        <v>327</v>
      </c>
      <c r="B243" s="285" t="s">
        <v>701</v>
      </c>
      <c r="C243" s="280">
        <v>1018.9312665319129</v>
      </c>
      <c r="D243" s="280">
        <v>0</v>
      </c>
      <c r="E243" s="280">
        <v>0.7756296298780001</v>
      </c>
      <c r="F243" s="280">
        <f>+D243+E243</f>
        <v>0.7756296298780001</v>
      </c>
      <c r="G243" s="280"/>
      <c r="H243" s="280">
        <v>0</v>
      </c>
      <c r="I243" s="280">
        <v>1.5512592597560002</v>
      </c>
      <c r="J243" s="280">
        <f>+H243+I243</f>
        <v>1.5512592597560002</v>
      </c>
      <c r="K243" s="280"/>
      <c r="L243" s="280">
        <f>SUM(C243-F243-J243)</f>
        <v>1016.6043776422789</v>
      </c>
      <c r="M243" s="280">
        <f>J243+L243</f>
        <v>1018.1556369020349</v>
      </c>
    </row>
    <row r="244" spans="1:15" s="45" customFormat="1" ht="27" x14ac:dyDescent="0.25">
      <c r="A244" s="278">
        <v>328</v>
      </c>
      <c r="B244" s="284" t="s">
        <v>702</v>
      </c>
      <c r="C244" s="280">
        <v>87.993756181273511</v>
      </c>
      <c r="D244" s="280">
        <v>8.9355693841837915</v>
      </c>
      <c r="E244" s="280">
        <v>2.9654689794470426</v>
      </c>
      <c r="F244" s="280">
        <f t="shared" si="12"/>
        <v>11.901038363630834</v>
      </c>
      <c r="G244" s="280"/>
      <c r="H244" s="280">
        <v>0</v>
      </c>
      <c r="I244" s="280">
        <v>2.997215546290394</v>
      </c>
      <c r="J244" s="280">
        <f t="shared" si="13"/>
        <v>2.997215546290394</v>
      </c>
      <c r="K244" s="280"/>
      <c r="L244" s="280">
        <f t="shared" si="14"/>
        <v>73.095502271352288</v>
      </c>
      <c r="M244" s="280">
        <f t="shared" si="15"/>
        <v>76.092717817642679</v>
      </c>
      <c r="N244" s="51"/>
      <c r="O244" s="51"/>
    </row>
    <row r="245" spans="1:15" s="45" customFormat="1" ht="14.25" customHeight="1" x14ac:dyDescent="0.25">
      <c r="A245" s="278">
        <v>336</v>
      </c>
      <c r="B245" s="284" t="s">
        <v>703</v>
      </c>
      <c r="C245" s="280">
        <v>1239.4255446723989</v>
      </c>
      <c r="D245" s="280">
        <v>201.14212893480433</v>
      </c>
      <c r="E245" s="280">
        <v>70.631946220081488</v>
      </c>
      <c r="F245" s="280">
        <f>+D245+E245</f>
        <v>271.77407515488585</v>
      </c>
      <c r="G245" s="280"/>
      <c r="H245" s="280">
        <v>0</v>
      </c>
      <c r="I245" s="280">
        <v>77.385609950156606</v>
      </c>
      <c r="J245" s="280">
        <f>+H245+I245</f>
        <v>77.385609950156606</v>
      </c>
      <c r="K245" s="280"/>
      <c r="L245" s="280">
        <f>SUM(C245-F245-J245)</f>
        <v>890.26585956735653</v>
      </c>
      <c r="M245" s="280">
        <f>J245+L245</f>
        <v>967.65146951751308</v>
      </c>
      <c r="N245" s="51"/>
      <c r="O245" s="51"/>
    </row>
    <row r="246" spans="1:15" s="45" customFormat="1" ht="25.15" customHeight="1" x14ac:dyDescent="0.25">
      <c r="A246" s="278">
        <v>339</v>
      </c>
      <c r="B246" s="285" t="s">
        <v>704</v>
      </c>
      <c r="C246" s="280">
        <v>10612.597031129044</v>
      </c>
      <c r="D246" s="280">
        <v>1805.7267449053868</v>
      </c>
      <c r="E246" s="280">
        <v>530.88635292741799</v>
      </c>
      <c r="F246" s="280">
        <f t="shared" si="12"/>
        <v>2336.6130978328047</v>
      </c>
      <c r="G246" s="280"/>
      <c r="H246" s="280">
        <v>0</v>
      </c>
      <c r="I246" s="280">
        <v>562.55359633152398</v>
      </c>
      <c r="J246" s="280">
        <f t="shared" si="13"/>
        <v>562.55359633152398</v>
      </c>
      <c r="K246" s="280"/>
      <c r="L246" s="280">
        <f t="shared" si="14"/>
        <v>7713.4303369647159</v>
      </c>
      <c r="M246" s="280">
        <f t="shared" si="15"/>
        <v>8275.9839332962401</v>
      </c>
      <c r="N246" s="51"/>
      <c r="O246" s="51"/>
    </row>
    <row r="247" spans="1:15" s="45" customFormat="1" ht="20.25" customHeight="1" x14ac:dyDescent="0.25">
      <c r="A247" s="278">
        <v>348</v>
      </c>
      <c r="B247" s="285" t="s">
        <v>705</v>
      </c>
      <c r="C247" s="280">
        <v>112.87714776734299</v>
      </c>
      <c r="D247" s="280">
        <v>7.4680774252700024</v>
      </c>
      <c r="E247" s="280">
        <v>3.7625709386300015</v>
      </c>
      <c r="F247" s="280">
        <f>+D247+E247</f>
        <v>11.230648363900004</v>
      </c>
      <c r="G247" s="280"/>
      <c r="H247" s="280">
        <v>0</v>
      </c>
      <c r="I247" s="280">
        <v>3.791103164625</v>
      </c>
      <c r="J247" s="280">
        <f>+H247+I247</f>
        <v>3.791103164625</v>
      </c>
      <c r="K247" s="280"/>
      <c r="L247" s="280">
        <f>SUM(C247-F247-J247)</f>
        <v>97.855396238817988</v>
      </c>
      <c r="M247" s="280">
        <f>J247+L247</f>
        <v>101.64649940344299</v>
      </c>
      <c r="N247" s="51"/>
      <c r="O247" s="51"/>
    </row>
    <row r="248" spans="1:15" s="45" customFormat="1" ht="16.5" customHeight="1" x14ac:dyDescent="0.25">
      <c r="A248" s="278">
        <v>350</v>
      </c>
      <c r="B248" s="285" t="s">
        <v>99</v>
      </c>
      <c r="C248" s="280">
        <v>1463.727785191506</v>
      </c>
      <c r="D248" s="280">
        <v>146.78247094549897</v>
      </c>
      <c r="E248" s="280">
        <v>49.508641872612614</v>
      </c>
      <c r="F248" s="280">
        <f>+D248+E248</f>
        <v>196.29111281811157</v>
      </c>
      <c r="G248" s="280"/>
      <c r="H248" s="280">
        <v>0</v>
      </c>
      <c r="I248" s="280">
        <v>50.268858101434695</v>
      </c>
      <c r="J248" s="280">
        <f>+H248+I248</f>
        <v>50.268858101434695</v>
      </c>
      <c r="K248" s="280"/>
      <c r="L248" s="280">
        <f>SUM(C248-F248-J248)</f>
        <v>1217.1678142719597</v>
      </c>
      <c r="M248" s="280">
        <f>J248+L248</f>
        <v>1267.4366723733945</v>
      </c>
      <c r="N248" s="51"/>
      <c r="O248" s="51"/>
    </row>
    <row r="249" spans="1:15" s="49" customFormat="1" ht="17.649999999999999" customHeight="1" x14ac:dyDescent="0.25">
      <c r="A249" s="271"/>
      <c r="B249" s="288" t="s">
        <v>706</v>
      </c>
      <c r="C249" s="277">
        <f>SUM(C250:C273)</f>
        <v>76355.961928352786</v>
      </c>
      <c r="D249" s="277">
        <f>SUM(D250:D273)</f>
        <v>20757.459224934268</v>
      </c>
      <c r="E249" s="277">
        <f>SUM(E250:E273)</f>
        <v>3789.1028255705669</v>
      </c>
      <c r="F249" s="277">
        <f>SUM(F250:F273)</f>
        <v>24546.562050504832</v>
      </c>
      <c r="G249" s="277"/>
      <c r="H249" s="277">
        <f t="shared" ref="H249:M249" si="16">SUM(H250:H273)</f>
        <v>0</v>
      </c>
      <c r="I249" s="277">
        <f t="shared" si="16"/>
        <v>4756.2576814063368</v>
      </c>
      <c r="J249" s="277">
        <f t="shared" si="16"/>
        <v>4756.2576814063368</v>
      </c>
      <c r="K249" s="277">
        <f t="shared" si="16"/>
        <v>0</v>
      </c>
      <c r="L249" s="277">
        <f t="shared" si="16"/>
        <v>47053.142196441629</v>
      </c>
      <c r="M249" s="277">
        <f t="shared" si="16"/>
        <v>51809.399877847965</v>
      </c>
      <c r="N249" s="54"/>
    </row>
    <row r="250" spans="1:15" s="49" customFormat="1" ht="17.649999999999999" customHeight="1" x14ac:dyDescent="0.25">
      <c r="A250" s="278">
        <v>171</v>
      </c>
      <c r="B250" s="279" t="s">
        <v>707</v>
      </c>
      <c r="C250" s="280">
        <v>9118.4779786627714</v>
      </c>
      <c r="D250" s="280">
        <v>2935.2809586861472</v>
      </c>
      <c r="E250" s="280">
        <v>572.18246992170259</v>
      </c>
      <c r="F250" s="280">
        <f t="shared" ref="F250:F273" si="17">+D250+E250</f>
        <v>3507.4634286078499</v>
      </c>
      <c r="G250" s="280"/>
      <c r="H250" s="280">
        <v>0</v>
      </c>
      <c r="I250" s="280">
        <v>586.70659865231585</v>
      </c>
      <c r="J250" s="280">
        <f t="shared" ref="J250:J272" si="18">+H250+I250</f>
        <v>586.70659865231585</v>
      </c>
      <c r="K250" s="280"/>
      <c r="L250" s="280">
        <f t="shared" ref="L250:L272" si="19">SUM(C250-F250-J250)</f>
        <v>5024.3079514026058</v>
      </c>
      <c r="M250" s="280">
        <f t="shared" ref="M250:M273" si="20">J250+L250</f>
        <v>5611.0145500549215</v>
      </c>
    </row>
    <row r="251" spans="1:15" s="49" customFormat="1" ht="17.649999999999999" customHeight="1" x14ac:dyDescent="0.25">
      <c r="A251" s="278">
        <v>188</v>
      </c>
      <c r="B251" s="279" t="s">
        <v>28</v>
      </c>
      <c r="C251" s="280">
        <v>3467.9377464190761</v>
      </c>
      <c r="D251" s="280">
        <v>3272.9612628446894</v>
      </c>
      <c r="E251" s="280">
        <v>20.18277578184869</v>
      </c>
      <c r="F251" s="280">
        <f t="shared" si="17"/>
        <v>3293.1440386265381</v>
      </c>
      <c r="G251" s="280"/>
      <c r="H251" s="280">
        <v>0</v>
      </c>
      <c r="I251" s="280">
        <v>25.569422752820088</v>
      </c>
      <c r="J251" s="280">
        <f t="shared" si="18"/>
        <v>25.569422752820088</v>
      </c>
      <c r="K251" s="280"/>
      <c r="L251" s="280">
        <f t="shared" si="19"/>
        <v>149.22428503971796</v>
      </c>
      <c r="M251" s="280">
        <f t="shared" si="20"/>
        <v>174.79370779253804</v>
      </c>
    </row>
    <row r="252" spans="1:15" s="49" customFormat="1" ht="17.649999999999999" customHeight="1" x14ac:dyDescent="0.25">
      <c r="A252" s="278">
        <v>209</v>
      </c>
      <c r="B252" s="285" t="s">
        <v>708</v>
      </c>
      <c r="C252" s="280">
        <v>1026.3790790502082</v>
      </c>
      <c r="D252" s="280">
        <v>805.48321628957126</v>
      </c>
      <c r="E252" s="280">
        <v>24.902947558505574</v>
      </c>
      <c r="F252" s="280">
        <f t="shared" si="17"/>
        <v>830.38616384807688</v>
      </c>
      <c r="G252" s="280"/>
      <c r="H252" s="280">
        <v>0</v>
      </c>
      <c r="I252" s="280">
        <v>28.153850732863557</v>
      </c>
      <c r="J252" s="280">
        <f t="shared" si="18"/>
        <v>28.153850732863557</v>
      </c>
      <c r="K252" s="280"/>
      <c r="L252" s="280">
        <f t="shared" si="19"/>
        <v>167.83906446926781</v>
      </c>
      <c r="M252" s="280">
        <f t="shared" si="20"/>
        <v>195.99291520213137</v>
      </c>
    </row>
    <row r="253" spans="1:15" s="49" customFormat="1" ht="17.649999999999999" customHeight="1" x14ac:dyDescent="0.25">
      <c r="A253" s="278">
        <v>214</v>
      </c>
      <c r="B253" s="285" t="s">
        <v>709</v>
      </c>
      <c r="C253" s="280">
        <v>2148.1716635890584</v>
      </c>
      <c r="D253" s="280">
        <v>1923.5800592483081</v>
      </c>
      <c r="E253" s="280">
        <v>19.868479788124009</v>
      </c>
      <c r="F253" s="280">
        <f t="shared" si="17"/>
        <v>1943.4485390364321</v>
      </c>
      <c r="G253" s="280"/>
      <c r="H253" s="280">
        <v>0</v>
      </c>
      <c r="I253" s="280">
        <v>38.063220139118336</v>
      </c>
      <c r="J253" s="280">
        <f t="shared" si="18"/>
        <v>38.063220139118336</v>
      </c>
      <c r="K253" s="280"/>
      <c r="L253" s="280">
        <f t="shared" si="19"/>
        <v>166.65990441350803</v>
      </c>
      <c r="M253" s="280">
        <f t="shared" si="20"/>
        <v>204.72312455262636</v>
      </c>
    </row>
    <row r="254" spans="1:15" s="49" customFormat="1" ht="17.649999999999999" customHeight="1" x14ac:dyDescent="0.25">
      <c r="A254" s="278">
        <v>245</v>
      </c>
      <c r="B254" s="285" t="s">
        <v>710</v>
      </c>
      <c r="C254" s="280">
        <v>777.41918776966656</v>
      </c>
      <c r="D254" s="280">
        <v>626.37605545996428</v>
      </c>
      <c r="E254" s="280">
        <v>16.461391391043211</v>
      </c>
      <c r="F254" s="280">
        <f t="shared" si="17"/>
        <v>642.83744685100748</v>
      </c>
      <c r="G254" s="280"/>
      <c r="H254" s="280">
        <v>0</v>
      </c>
      <c r="I254" s="280">
        <v>27.134990741810469</v>
      </c>
      <c r="J254" s="280">
        <f t="shared" si="18"/>
        <v>27.134990741810469</v>
      </c>
      <c r="K254" s="280"/>
      <c r="L254" s="280">
        <f t="shared" si="19"/>
        <v>107.44675017684861</v>
      </c>
      <c r="M254" s="280">
        <f t="shared" si="20"/>
        <v>134.58174091865908</v>
      </c>
      <c r="N254" s="51"/>
    </row>
    <row r="255" spans="1:15" s="49" customFormat="1" ht="17.649999999999999" customHeight="1" x14ac:dyDescent="0.25">
      <c r="A255" s="278">
        <v>249</v>
      </c>
      <c r="B255" s="285" t="s">
        <v>711</v>
      </c>
      <c r="C255" s="280">
        <v>862.18530298149653</v>
      </c>
      <c r="D255" s="280">
        <v>557.65366471733364</v>
      </c>
      <c r="E255" s="280">
        <v>27.966292429154862</v>
      </c>
      <c r="F255" s="280">
        <f t="shared" si="17"/>
        <v>585.61995714648856</v>
      </c>
      <c r="G255" s="280"/>
      <c r="H255" s="280">
        <v>0</v>
      </c>
      <c r="I255" s="280">
        <v>40.232239602336477</v>
      </c>
      <c r="J255" s="280">
        <f t="shared" si="18"/>
        <v>40.232239602336477</v>
      </c>
      <c r="K255" s="280"/>
      <c r="L255" s="280">
        <f t="shared" si="19"/>
        <v>236.3331062326715</v>
      </c>
      <c r="M255" s="280">
        <f t="shared" si="20"/>
        <v>276.56534583500797</v>
      </c>
    </row>
    <row r="256" spans="1:15" s="49" customFormat="1" ht="17.649999999999999" customHeight="1" x14ac:dyDescent="0.25">
      <c r="A256" s="278">
        <v>264</v>
      </c>
      <c r="B256" s="284" t="s">
        <v>35</v>
      </c>
      <c r="C256" s="280">
        <v>11738.023656985693</v>
      </c>
      <c r="D256" s="280">
        <v>3898.9768408953373</v>
      </c>
      <c r="E256" s="280">
        <v>896.85868811935211</v>
      </c>
      <c r="F256" s="280">
        <f t="shared" si="17"/>
        <v>4795.8355290146892</v>
      </c>
      <c r="G256" s="280"/>
      <c r="H256" s="280">
        <v>0</v>
      </c>
      <c r="I256" s="280">
        <v>916.06350498801908</v>
      </c>
      <c r="J256" s="280">
        <f t="shared" si="18"/>
        <v>916.06350498801908</v>
      </c>
      <c r="K256" s="280"/>
      <c r="L256" s="280">
        <f t="shared" si="19"/>
        <v>6026.1246229829849</v>
      </c>
      <c r="M256" s="280">
        <f t="shared" si="20"/>
        <v>6942.1881279710042</v>
      </c>
    </row>
    <row r="257" spans="1:15" s="51" customFormat="1" ht="17.649999999999999" customHeight="1" x14ac:dyDescent="0.25">
      <c r="A257" s="278">
        <v>266</v>
      </c>
      <c r="B257" s="284" t="s">
        <v>36</v>
      </c>
      <c r="C257" s="280">
        <v>611.86304938283763</v>
      </c>
      <c r="D257" s="280">
        <v>134.32670107819655</v>
      </c>
      <c r="E257" s="280">
        <v>53.358964613985819</v>
      </c>
      <c r="F257" s="280">
        <f t="shared" si="17"/>
        <v>187.68566569218237</v>
      </c>
      <c r="G257" s="280"/>
      <c r="H257" s="280">
        <v>0</v>
      </c>
      <c r="I257" s="280">
        <v>53.358964613985819</v>
      </c>
      <c r="J257" s="280">
        <f t="shared" si="18"/>
        <v>53.358964613985819</v>
      </c>
      <c r="K257" s="280"/>
      <c r="L257" s="280">
        <f t="shared" si="19"/>
        <v>370.81841907666944</v>
      </c>
      <c r="M257" s="280">
        <f t="shared" si="20"/>
        <v>424.17738369065523</v>
      </c>
      <c r="N257" s="49"/>
      <c r="O257" s="49"/>
    </row>
    <row r="258" spans="1:15" s="51" customFormat="1" ht="17.649999999999999" customHeight="1" x14ac:dyDescent="0.25">
      <c r="A258" s="278">
        <v>274</v>
      </c>
      <c r="B258" s="284" t="s">
        <v>712</v>
      </c>
      <c r="C258" s="280">
        <v>1989.3784382016361</v>
      </c>
      <c r="D258" s="280">
        <v>1098.6221858974959</v>
      </c>
      <c r="E258" s="280">
        <v>100.70230571673328</v>
      </c>
      <c r="F258" s="280">
        <f t="shared" si="17"/>
        <v>1199.3244916142291</v>
      </c>
      <c r="G258" s="280"/>
      <c r="H258" s="280">
        <v>0</v>
      </c>
      <c r="I258" s="280">
        <v>113.08767485463788</v>
      </c>
      <c r="J258" s="280">
        <f t="shared" si="18"/>
        <v>113.08767485463788</v>
      </c>
      <c r="K258" s="280"/>
      <c r="L258" s="280">
        <f t="shared" si="19"/>
        <v>676.96627173276909</v>
      </c>
      <c r="M258" s="280">
        <f t="shared" si="20"/>
        <v>790.05394658740693</v>
      </c>
      <c r="N258" s="49"/>
      <c r="O258" s="49"/>
    </row>
    <row r="259" spans="1:15" s="51" customFormat="1" ht="17.649999999999999" customHeight="1" x14ac:dyDescent="0.25">
      <c r="A259" s="278">
        <v>278</v>
      </c>
      <c r="B259" s="284" t="s">
        <v>40</v>
      </c>
      <c r="C259" s="280">
        <v>4154.6602000000003</v>
      </c>
      <c r="D259" s="280">
        <v>605.88794518619011</v>
      </c>
      <c r="E259" s="280">
        <v>207.73300980585702</v>
      </c>
      <c r="F259" s="280">
        <f t="shared" si="17"/>
        <v>813.62095499204713</v>
      </c>
      <c r="G259" s="280"/>
      <c r="H259" s="280">
        <v>0</v>
      </c>
      <c r="I259" s="280">
        <v>207.73300980585702</v>
      </c>
      <c r="J259" s="280">
        <f t="shared" si="18"/>
        <v>207.73300980585702</v>
      </c>
      <c r="K259" s="280"/>
      <c r="L259" s="280">
        <f t="shared" si="19"/>
        <v>3133.3062352020961</v>
      </c>
      <c r="M259" s="280">
        <f t="shared" si="20"/>
        <v>3341.039245007953</v>
      </c>
      <c r="N259" s="49"/>
      <c r="O259" s="49"/>
    </row>
    <row r="260" spans="1:15" s="51" customFormat="1" ht="17.649999999999999" customHeight="1" x14ac:dyDescent="0.25">
      <c r="A260" s="278">
        <v>280</v>
      </c>
      <c r="B260" s="284" t="s">
        <v>713</v>
      </c>
      <c r="C260" s="280">
        <v>479.42403302448986</v>
      </c>
      <c r="D260" s="280">
        <v>155.87646989148553</v>
      </c>
      <c r="E260" s="280">
        <v>31.246872911680864</v>
      </c>
      <c r="F260" s="280">
        <f t="shared" si="17"/>
        <v>187.12334280316639</v>
      </c>
      <c r="G260" s="280"/>
      <c r="H260" s="280">
        <v>0</v>
      </c>
      <c r="I260" s="280">
        <v>31.842199021460097</v>
      </c>
      <c r="J260" s="280">
        <f t="shared" si="18"/>
        <v>31.842199021460097</v>
      </c>
      <c r="K260" s="280"/>
      <c r="L260" s="280">
        <f t="shared" si="19"/>
        <v>260.45849119986337</v>
      </c>
      <c r="M260" s="280">
        <f t="shared" si="20"/>
        <v>292.30069022132346</v>
      </c>
      <c r="N260" s="49"/>
      <c r="O260" s="49"/>
    </row>
    <row r="261" spans="1:15" s="51" customFormat="1" ht="17.649999999999999" customHeight="1" x14ac:dyDescent="0.25">
      <c r="A261" s="278">
        <v>281</v>
      </c>
      <c r="B261" s="284" t="s">
        <v>714</v>
      </c>
      <c r="C261" s="280">
        <v>1675.0077993285463</v>
      </c>
      <c r="D261" s="280">
        <v>379.64823852530259</v>
      </c>
      <c r="E261" s="280">
        <v>118.26713813631974</v>
      </c>
      <c r="F261" s="280">
        <f t="shared" si="17"/>
        <v>497.9153766616223</v>
      </c>
      <c r="G261" s="280"/>
      <c r="H261" s="280">
        <v>0</v>
      </c>
      <c r="I261" s="280">
        <v>140.69492207581104</v>
      </c>
      <c r="J261" s="280">
        <f t="shared" si="18"/>
        <v>140.69492207581104</v>
      </c>
      <c r="K261" s="280"/>
      <c r="L261" s="280">
        <f t="shared" si="19"/>
        <v>1036.3975005911129</v>
      </c>
      <c r="M261" s="280">
        <f t="shared" si="20"/>
        <v>1177.092422666924</v>
      </c>
      <c r="N261" s="49"/>
      <c r="O261" s="49"/>
    </row>
    <row r="262" spans="1:15" s="51" customFormat="1" ht="17.649999999999999" customHeight="1" x14ac:dyDescent="0.25">
      <c r="A262" s="278">
        <v>282</v>
      </c>
      <c r="B262" s="284" t="s">
        <v>92</v>
      </c>
      <c r="C262" s="280">
        <v>310.0129185245957</v>
      </c>
      <c r="D262" s="280">
        <v>46.910721576565734</v>
      </c>
      <c r="E262" s="280">
        <v>14.576278553576495</v>
      </c>
      <c r="F262" s="280">
        <f t="shared" si="17"/>
        <v>61.487000130142228</v>
      </c>
      <c r="G262" s="280"/>
      <c r="H262" s="280">
        <v>0</v>
      </c>
      <c r="I262" s="280">
        <v>14.576278553576495</v>
      </c>
      <c r="J262" s="280">
        <f t="shared" si="18"/>
        <v>14.576278553576495</v>
      </c>
      <c r="K262" s="280"/>
      <c r="L262" s="280">
        <f t="shared" si="19"/>
        <v>233.94963984087698</v>
      </c>
      <c r="M262" s="280">
        <f t="shared" si="20"/>
        <v>248.52591839445347</v>
      </c>
      <c r="N262" s="49"/>
      <c r="O262" s="49"/>
    </row>
    <row r="263" spans="1:15" s="51" customFormat="1" ht="17.649999999999999" customHeight="1" x14ac:dyDescent="0.25">
      <c r="A263" s="278">
        <v>284</v>
      </c>
      <c r="B263" s="284" t="s">
        <v>86</v>
      </c>
      <c r="C263" s="280">
        <v>834.62075700000003</v>
      </c>
      <c r="D263" s="280">
        <v>395.34667435820307</v>
      </c>
      <c r="E263" s="280">
        <v>87.854816567187996</v>
      </c>
      <c r="F263" s="280">
        <f t="shared" si="17"/>
        <v>483.20149092539106</v>
      </c>
      <c r="G263" s="280"/>
      <c r="H263" s="280">
        <v>0</v>
      </c>
      <c r="I263" s="280">
        <v>87.854816567187996</v>
      </c>
      <c r="J263" s="280">
        <f t="shared" si="18"/>
        <v>87.854816567187996</v>
      </c>
      <c r="K263" s="280"/>
      <c r="L263" s="280">
        <f t="shared" si="19"/>
        <v>263.56444950742099</v>
      </c>
      <c r="M263" s="280">
        <f t="shared" si="20"/>
        <v>351.41926607460897</v>
      </c>
      <c r="N263" s="49"/>
      <c r="O263" s="49"/>
    </row>
    <row r="264" spans="1:15" s="51" customFormat="1" ht="17.649999999999999" customHeight="1" x14ac:dyDescent="0.25">
      <c r="A264" s="278">
        <v>296</v>
      </c>
      <c r="B264" s="284" t="s">
        <v>46</v>
      </c>
      <c r="C264" s="280">
        <v>9420.9773758448064</v>
      </c>
      <c r="D264" s="280">
        <v>1844.3424706004801</v>
      </c>
      <c r="E264" s="280">
        <v>738.87104789738237</v>
      </c>
      <c r="F264" s="280">
        <f t="shared" si="17"/>
        <v>2583.2135184978624</v>
      </c>
      <c r="G264" s="280"/>
      <c r="H264" s="280">
        <v>0</v>
      </c>
      <c r="I264" s="280">
        <v>738.87104790768933</v>
      </c>
      <c r="J264" s="280">
        <f t="shared" si="18"/>
        <v>738.87104790768933</v>
      </c>
      <c r="K264" s="280"/>
      <c r="L264" s="280">
        <f t="shared" si="19"/>
        <v>6098.892809439255</v>
      </c>
      <c r="M264" s="280">
        <f t="shared" si="20"/>
        <v>6837.763857346944</v>
      </c>
      <c r="N264" s="49"/>
      <c r="O264" s="49"/>
    </row>
    <row r="265" spans="1:15" s="51" customFormat="1" ht="17.649999999999999" customHeight="1" x14ac:dyDescent="0.25">
      <c r="A265" s="278">
        <v>297</v>
      </c>
      <c r="B265" s="284" t="s">
        <v>715</v>
      </c>
      <c r="C265" s="280">
        <v>1838.2916551108103</v>
      </c>
      <c r="D265" s="280">
        <v>297.28570844832973</v>
      </c>
      <c r="E265" s="280">
        <v>77.936681455238215</v>
      </c>
      <c r="F265" s="280">
        <f t="shared" si="17"/>
        <v>375.22238990356794</v>
      </c>
      <c r="G265" s="280"/>
      <c r="H265" s="280">
        <v>0</v>
      </c>
      <c r="I265" s="280">
        <v>82.390670600026468</v>
      </c>
      <c r="J265" s="280">
        <f t="shared" si="18"/>
        <v>82.390670600026468</v>
      </c>
      <c r="K265" s="280"/>
      <c r="L265" s="280">
        <f t="shared" si="19"/>
        <v>1380.6785946072159</v>
      </c>
      <c r="M265" s="280">
        <f t="shared" si="20"/>
        <v>1463.0692652072423</v>
      </c>
      <c r="N265" s="49"/>
      <c r="O265" s="49"/>
    </row>
    <row r="266" spans="1:15" s="51" customFormat="1" ht="17.649999999999999" customHeight="1" x14ac:dyDescent="0.25">
      <c r="A266" s="278">
        <v>298</v>
      </c>
      <c r="B266" s="284" t="s">
        <v>48</v>
      </c>
      <c r="C266" s="280">
        <v>8067.0671982542763</v>
      </c>
      <c r="D266" s="280">
        <v>0</v>
      </c>
      <c r="E266" s="280">
        <v>0</v>
      </c>
      <c r="F266" s="280">
        <f>SUM(D266:E266)</f>
        <v>0</v>
      </c>
      <c r="G266" s="280"/>
      <c r="H266" s="280">
        <v>0</v>
      </c>
      <c r="I266" s="280">
        <v>806.70671978659891</v>
      </c>
      <c r="J266" s="280">
        <f>H266+I266</f>
        <v>806.70671978659891</v>
      </c>
      <c r="K266" s="280"/>
      <c r="L266" s="280">
        <f>SUM(C266-F266-J266)</f>
        <v>7260.3604784676772</v>
      </c>
      <c r="M266" s="280">
        <f>SUM(J266+L266)</f>
        <v>8067.0671982542763</v>
      </c>
      <c r="N266" s="49"/>
      <c r="O266" s="49"/>
    </row>
    <row r="267" spans="1:15" s="51" customFormat="1" ht="17.649999999999999" customHeight="1" x14ac:dyDescent="0.25">
      <c r="A267" s="278">
        <v>310</v>
      </c>
      <c r="B267" s="285" t="s">
        <v>87</v>
      </c>
      <c r="C267" s="280">
        <v>669.17923401924747</v>
      </c>
      <c r="D267" s="280">
        <v>116.25089772839546</v>
      </c>
      <c r="E267" s="280">
        <v>32.695690335465741</v>
      </c>
      <c r="F267" s="280">
        <f t="shared" si="17"/>
        <v>148.94658806386121</v>
      </c>
      <c r="G267" s="280"/>
      <c r="H267" s="280">
        <v>0</v>
      </c>
      <c r="I267" s="280">
        <v>36.950356374873408</v>
      </c>
      <c r="J267" s="280">
        <f t="shared" si="18"/>
        <v>36.950356374873408</v>
      </c>
      <c r="K267" s="280"/>
      <c r="L267" s="280">
        <f t="shared" si="19"/>
        <v>483.28228958051284</v>
      </c>
      <c r="M267" s="280">
        <f t="shared" si="20"/>
        <v>520.23264595538626</v>
      </c>
      <c r="N267" s="49"/>
      <c r="O267" s="49"/>
    </row>
    <row r="268" spans="1:15" s="51" customFormat="1" ht="17.649999999999999" customHeight="1" x14ac:dyDescent="0.25">
      <c r="A268" s="278">
        <v>311</v>
      </c>
      <c r="B268" s="285" t="s">
        <v>716</v>
      </c>
      <c r="C268" s="280">
        <v>6255.3335551776145</v>
      </c>
      <c r="D268" s="280">
        <v>699.61159074166437</v>
      </c>
      <c r="E268" s="280">
        <v>311.48877433988332</v>
      </c>
      <c r="F268" s="280">
        <f t="shared" si="17"/>
        <v>1011.1003650815477</v>
      </c>
      <c r="G268" s="280"/>
      <c r="H268" s="280">
        <v>0</v>
      </c>
      <c r="I268" s="280">
        <v>311.48877433988332</v>
      </c>
      <c r="J268" s="280">
        <f t="shared" si="18"/>
        <v>311.48877433988332</v>
      </c>
      <c r="K268" s="280"/>
      <c r="L268" s="280">
        <f t="shared" si="19"/>
        <v>4932.744415756184</v>
      </c>
      <c r="M268" s="280">
        <f t="shared" si="20"/>
        <v>5244.2331900960671</v>
      </c>
      <c r="N268" s="49"/>
      <c r="O268" s="49"/>
    </row>
    <row r="269" spans="1:15" s="51" customFormat="1" ht="17.649999999999999" customHeight="1" x14ac:dyDescent="0.25">
      <c r="A269" s="278">
        <v>313</v>
      </c>
      <c r="B269" s="289" t="s">
        <v>717</v>
      </c>
      <c r="C269" s="280">
        <v>7758.0655080192728</v>
      </c>
      <c r="D269" s="280">
        <v>517.20436709774185</v>
      </c>
      <c r="E269" s="280">
        <v>258.60218354887093</v>
      </c>
      <c r="F269" s="280">
        <f t="shared" si="17"/>
        <v>775.80655064661278</v>
      </c>
      <c r="G269" s="280"/>
      <c r="H269" s="280">
        <v>0</v>
      </c>
      <c r="I269" s="280">
        <v>258.60218354887093</v>
      </c>
      <c r="J269" s="280">
        <f t="shared" si="18"/>
        <v>258.60218354887093</v>
      </c>
      <c r="K269" s="280"/>
      <c r="L269" s="280">
        <f t="shared" si="19"/>
        <v>6723.6567738237891</v>
      </c>
      <c r="M269" s="280">
        <f t="shared" si="20"/>
        <v>6982.25895737266</v>
      </c>
    </row>
    <row r="270" spans="1:15" s="51" customFormat="1" ht="17.649999999999999" customHeight="1" x14ac:dyDescent="0.25">
      <c r="A270" s="278">
        <v>321</v>
      </c>
      <c r="B270" s="285" t="s">
        <v>718</v>
      </c>
      <c r="C270" s="280">
        <v>609.68412863846743</v>
      </c>
      <c r="D270" s="280">
        <v>123.98159156571624</v>
      </c>
      <c r="E270" s="280">
        <v>41.266559223798758</v>
      </c>
      <c r="F270" s="280">
        <f t="shared" si="17"/>
        <v>165.24815078951499</v>
      </c>
      <c r="G270" s="280"/>
      <c r="H270" s="280">
        <v>0</v>
      </c>
      <c r="I270" s="280">
        <v>42.299314589753976</v>
      </c>
      <c r="J270" s="280">
        <f t="shared" si="18"/>
        <v>42.299314589753976</v>
      </c>
      <c r="K270" s="280"/>
      <c r="L270" s="280">
        <f t="shared" si="19"/>
        <v>402.13666325919849</v>
      </c>
      <c r="M270" s="280">
        <f t="shared" si="20"/>
        <v>444.43597784895246</v>
      </c>
    </row>
    <row r="271" spans="1:15" s="51" customFormat="1" ht="17.649999999999999" customHeight="1" x14ac:dyDescent="0.25">
      <c r="A271" s="278">
        <v>337</v>
      </c>
      <c r="B271" s="285" t="s">
        <v>719</v>
      </c>
      <c r="C271" s="280">
        <v>1464.8573713610917</v>
      </c>
      <c r="D271" s="280">
        <v>228.85275658645986</v>
      </c>
      <c r="E271" s="280">
        <v>99.29781237134064</v>
      </c>
      <c r="F271" s="280">
        <f t="shared" si="17"/>
        <v>328.15056895780049</v>
      </c>
      <c r="G271" s="280"/>
      <c r="H271" s="280">
        <v>0</v>
      </c>
      <c r="I271" s="280">
        <v>99.297812371340655</v>
      </c>
      <c r="J271" s="280">
        <f t="shared" si="18"/>
        <v>99.297812371340655</v>
      </c>
      <c r="K271" s="280"/>
      <c r="L271" s="280">
        <f t="shared" si="19"/>
        <v>1037.4089900319507</v>
      </c>
      <c r="M271" s="280">
        <f t="shared" si="20"/>
        <v>1136.7068024032912</v>
      </c>
    </row>
    <row r="272" spans="1:15" s="51" customFormat="1" ht="17.649999999999999" customHeight="1" x14ac:dyDescent="0.25">
      <c r="A272" s="278">
        <v>338</v>
      </c>
      <c r="B272" s="285" t="s">
        <v>88</v>
      </c>
      <c r="C272" s="280">
        <v>627.64675195381631</v>
      </c>
      <c r="D272" s="280">
        <v>81.381834212460035</v>
      </c>
      <c r="E272" s="280">
        <v>32.0447252271275</v>
      </c>
      <c r="F272" s="280">
        <f t="shared" si="17"/>
        <v>113.42655943958754</v>
      </c>
      <c r="G272" s="280"/>
      <c r="H272" s="280">
        <v>0</v>
      </c>
      <c r="I272" s="280">
        <v>32.044725227127493</v>
      </c>
      <c r="J272" s="280">
        <f t="shared" si="18"/>
        <v>32.044725227127493</v>
      </c>
      <c r="K272" s="280"/>
      <c r="L272" s="280">
        <f t="shared" si="19"/>
        <v>482.17546728710124</v>
      </c>
      <c r="M272" s="280">
        <f t="shared" si="20"/>
        <v>514.22019251422876</v>
      </c>
    </row>
    <row r="273" spans="1:25" s="45" customFormat="1" ht="17.649999999999999" customHeight="1" thickBot="1" x14ac:dyDescent="0.3">
      <c r="A273" s="290">
        <v>349</v>
      </c>
      <c r="B273" s="291" t="s">
        <v>89</v>
      </c>
      <c r="C273" s="292">
        <v>451.29733905331921</v>
      </c>
      <c r="D273" s="292">
        <v>11.617013298231534</v>
      </c>
      <c r="E273" s="292">
        <v>4.736919876386632</v>
      </c>
      <c r="F273" s="292">
        <f t="shared" si="17"/>
        <v>16.353933174618167</v>
      </c>
      <c r="G273" s="292"/>
      <c r="H273" s="292">
        <v>0</v>
      </c>
      <c r="I273" s="292">
        <v>36.534383558370195</v>
      </c>
      <c r="J273" s="292">
        <f>+H273+I273</f>
        <v>36.534383558370195</v>
      </c>
      <c r="K273" s="292"/>
      <c r="L273" s="292">
        <f>SUM(C273-F273-J273)</f>
        <v>398.40902232033079</v>
      </c>
      <c r="M273" s="292">
        <f t="shared" si="20"/>
        <v>434.94340587870101</v>
      </c>
      <c r="N273" s="51"/>
      <c r="O273" s="51"/>
    </row>
    <row r="274" spans="1:25" s="51" customFormat="1" ht="15" customHeight="1" x14ac:dyDescent="0.25">
      <c r="A274" s="261" t="s">
        <v>896</v>
      </c>
      <c r="B274" s="258"/>
      <c r="C274" s="257"/>
      <c r="D274" s="257"/>
      <c r="E274" s="257"/>
      <c r="F274" s="257"/>
      <c r="G274" s="257"/>
      <c r="H274" s="257"/>
      <c r="I274" s="257"/>
      <c r="J274" s="257"/>
      <c r="K274" s="257"/>
      <c r="L274" s="257"/>
      <c r="M274" s="257"/>
    </row>
    <row r="275" spans="1:25" s="46" customFormat="1" ht="13.9" customHeight="1" x14ac:dyDescent="0.25">
      <c r="A275" s="262" t="s">
        <v>720</v>
      </c>
      <c r="B275" s="263"/>
      <c r="C275" s="257"/>
      <c r="D275" s="257"/>
      <c r="E275" s="257"/>
      <c r="F275" s="257"/>
      <c r="G275" s="257"/>
      <c r="H275" s="257"/>
      <c r="I275" s="257"/>
      <c r="J275" s="257"/>
      <c r="K275" s="257"/>
      <c r="L275" s="257"/>
      <c r="M275" s="257"/>
      <c r="N275" s="45"/>
      <c r="O275" s="45"/>
    </row>
    <row r="276" spans="1:25" s="46" customFormat="1" ht="13.9" customHeight="1" x14ac:dyDescent="0.25">
      <c r="A276" s="261" t="s">
        <v>721</v>
      </c>
      <c r="B276" s="261"/>
      <c r="C276" s="257"/>
      <c r="D276" s="257"/>
      <c r="E276" s="257"/>
      <c r="F276" s="257"/>
      <c r="G276" s="257"/>
      <c r="H276" s="257"/>
      <c r="I276" s="257"/>
      <c r="J276" s="257"/>
      <c r="K276" s="257"/>
      <c r="L276" s="257"/>
      <c r="M276" s="257"/>
      <c r="N276" s="45"/>
      <c r="O276" s="45"/>
      <c r="P276" s="45"/>
      <c r="Q276" s="45"/>
      <c r="R276" s="45"/>
      <c r="S276" s="45"/>
      <c r="T276" s="45"/>
      <c r="U276" s="45"/>
      <c r="V276" s="45"/>
      <c r="W276" s="45"/>
      <c r="X276" s="45"/>
      <c r="Y276" s="45"/>
    </row>
    <row r="277" spans="1:25" s="45" customFormat="1" ht="13.9" customHeight="1" x14ac:dyDescent="0.25">
      <c r="A277" s="264" t="s">
        <v>95</v>
      </c>
      <c r="B277" s="265"/>
      <c r="C277" s="266"/>
      <c r="D277" s="266"/>
      <c r="E277" s="266"/>
      <c r="F277" s="266"/>
      <c r="G277" s="257"/>
      <c r="H277" s="266"/>
      <c r="I277" s="266"/>
      <c r="J277" s="266"/>
      <c r="K277" s="266"/>
      <c r="L277" s="266"/>
      <c r="M277" s="266"/>
      <c r="O277" s="46"/>
      <c r="P277" s="46"/>
      <c r="Q277" s="46"/>
      <c r="R277" s="46"/>
      <c r="S277" s="46"/>
      <c r="T277" s="46"/>
      <c r="U277" s="46"/>
      <c r="V277" s="46"/>
      <c r="W277" s="46"/>
      <c r="X277" s="46"/>
      <c r="Y277" s="46"/>
    </row>
    <row r="278" spans="1:25" s="45" customFormat="1" ht="13.9" customHeight="1" x14ac:dyDescent="0.25">
      <c r="A278" s="267"/>
      <c r="B278" s="267"/>
      <c r="C278" s="267"/>
      <c r="D278" s="267"/>
      <c r="E278" s="267"/>
      <c r="F278" s="267"/>
      <c r="G278" s="267"/>
      <c r="H278" s="267"/>
      <c r="I278" s="267"/>
      <c r="J278" s="267"/>
      <c r="K278" s="267"/>
      <c r="L278" s="267"/>
      <c r="M278" s="267"/>
      <c r="N278" s="46"/>
      <c r="O278" s="46"/>
    </row>
    <row r="279" spans="1:25" s="45" customFormat="1" ht="13.9" customHeight="1" x14ac:dyDescent="0.25">
      <c r="C279" s="46"/>
      <c r="D279" s="46"/>
      <c r="E279" s="46"/>
      <c r="F279" s="46"/>
      <c r="G279" s="46"/>
      <c r="H279" s="46"/>
      <c r="I279" s="46"/>
      <c r="J279" s="46"/>
      <c r="K279" s="46"/>
      <c r="L279" s="46"/>
      <c r="M279" s="46"/>
    </row>
    <row r="280" spans="1:25" s="45" customFormat="1" ht="15" customHeight="1" x14ac:dyDescent="0.25">
      <c r="C280" s="55"/>
      <c r="D280" s="55"/>
      <c r="E280" s="55"/>
      <c r="F280" s="55"/>
      <c r="G280" s="55"/>
      <c r="H280" s="55"/>
      <c r="I280" s="55"/>
      <c r="J280" s="55"/>
      <c r="K280" s="55"/>
      <c r="L280" s="55"/>
      <c r="M280" s="55"/>
    </row>
    <row r="281" spans="1:25" s="45" customFormat="1" ht="15" customHeight="1" x14ac:dyDescent="0.25"/>
    <row r="282" spans="1:25" s="45" customFormat="1" ht="15" customHeight="1" x14ac:dyDescent="0.25">
      <c r="C282" s="46"/>
      <c r="D282" s="46"/>
      <c r="E282" s="46"/>
      <c r="F282" s="46"/>
      <c r="G282" s="46"/>
      <c r="H282" s="46"/>
      <c r="I282" s="46"/>
      <c r="J282" s="46"/>
      <c r="K282" s="46"/>
      <c r="L282" s="46"/>
      <c r="M282" s="46"/>
    </row>
    <row r="283" spans="1:25" s="45" customFormat="1" ht="15" customHeight="1" x14ac:dyDescent="0.25">
      <c r="C283" s="46"/>
      <c r="D283" s="46"/>
      <c r="E283" s="46"/>
      <c r="F283" s="46"/>
      <c r="G283" s="46"/>
      <c r="H283" s="46"/>
      <c r="I283" s="46"/>
      <c r="J283" s="46"/>
      <c r="K283" s="46"/>
      <c r="L283" s="46"/>
      <c r="M283" s="46"/>
    </row>
    <row r="284" spans="1:25" s="45" customFormat="1" ht="15" customHeight="1" x14ac:dyDescent="0.25">
      <c r="C284" s="56"/>
      <c r="D284" s="56"/>
      <c r="E284" s="56"/>
      <c r="F284" s="56"/>
      <c r="G284" s="56"/>
      <c r="H284" s="56"/>
      <c r="I284" s="56"/>
      <c r="J284" s="56"/>
      <c r="K284" s="56"/>
      <c r="L284" s="56"/>
      <c r="M284" s="56"/>
    </row>
    <row r="285" spans="1:25" s="45" customFormat="1" ht="15" customHeight="1" x14ac:dyDescent="0.25"/>
    <row r="286" spans="1:25" s="45" customFormat="1" ht="15" customHeight="1" x14ac:dyDescent="0.25"/>
    <row r="287" spans="1:25" s="45" customFormat="1" ht="15" customHeight="1" x14ac:dyDescent="0.25">
      <c r="A287" s="46"/>
      <c r="B287" s="46"/>
      <c r="C287" s="46"/>
      <c r="D287" s="46"/>
      <c r="E287" s="46"/>
      <c r="F287" s="46"/>
      <c r="G287" s="46"/>
      <c r="H287" s="46"/>
      <c r="I287" s="46"/>
      <c r="J287" s="46"/>
      <c r="K287" s="46"/>
      <c r="L287" s="46"/>
      <c r="M287" s="46"/>
    </row>
    <row r="288" spans="1:25" s="45" customFormat="1" ht="15" customHeight="1" x14ac:dyDescent="0.25">
      <c r="A288" s="46"/>
      <c r="B288" s="46"/>
      <c r="C288" s="46"/>
      <c r="D288" s="46"/>
      <c r="E288" s="46"/>
      <c r="F288" s="46"/>
      <c r="G288" s="46"/>
      <c r="H288" s="46"/>
      <c r="I288" s="46"/>
      <c r="J288" s="46"/>
      <c r="K288" s="46"/>
      <c r="L288" s="46"/>
      <c r="M288" s="46"/>
    </row>
    <row r="289" spans="1:13" s="45" customFormat="1" x14ac:dyDescent="0.25">
      <c r="A289" s="46"/>
      <c r="B289" s="46"/>
      <c r="C289" s="46"/>
      <c r="D289" s="46"/>
      <c r="E289" s="46"/>
      <c r="F289" s="46"/>
      <c r="G289" s="46"/>
      <c r="H289" s="46"/>
      <c r="I289" s="46"/>
      <c r="J289" s="46"/>
      <c r="K289" s="46"/>
      <c r="L289" s="46"/>
      <c r="M289" s="46"/>
    </row>
    <row r="290" spans="1:13" s="45" customFormat="1" x14ac:dyDescent="0.25"/>
    <row r="291" spans="1:13" s="45" customFormat="1" x14ac:dyDescent="0.25"/>
    <row r="292" spans="1:13" s="45" customFormat="1" x14ac:dyDescent="0.25"/>
    <row r="293" spans="1:13" s="45" customFormat="1" x14ac:dyDescent="0.25"/>
    <row r="294" spans="1:13" s="45" customFormat="1" x14ac:dyDescent="0.25"/>
    <row r="295" spans="1:13" s="45" customFormat="1" x14ac:dyDescent="0.25"/>
    <row r="296" spans="1:13" s="45" customFormat="1" x14ac:dyDescent="0.25">
      <c r="B296" s="57"/>
    </row>
    <row r="297" spans="1:13" s="45" customFormat="1" x14ac:dyDescent="0.25"/>
    <row r="298" spans="1:13" s="45" customFormat="1" x14ac:dyDescent="0.25"/>
    <row r="299" spans="1:13" s="45" customFormat="1" x14ac:dyDescent="0.25"/>
    <row r="300" spans="1:13" s="45" customFormat="1" x14ac:dyDescent="0.25"/>
    <row r="301" spans="1:13" s="45" customFormat="1" x14ac:dyDescent="0.25"/>
    <row r="302" spans="1:13" s="45" customFormat="1" x14ac:dyDescent="0.25"/>
    <row r="303" spans="1:13" s="45" customFormat="1" x14ac:dyDescent="0.25"/>
    <row r="304" spans="1:13" s="45" customFormat="1" x14ac:dyDescent="0.25"/>
    <row r="305" s="45" customFormat="1" x14ac:dyDescent="0.25"/>
    <row r="306" s="45" customFormat="1" x14ac:dyDescent="0.25"/>
    <row r="307" s="45" customFormat="1" x14ac:dyDescent="0.25"/>
    <row r="308" s="45" customFormat="1" x14ac:dyDescent="0.25"/>
    <row r="309" s="45" customFormat="1" x14ac:dyDescent="0.25"/>
    <row r="310" s="45" customFormat="1" x14ac:dyDescent="0.25"/>
    <row r="311" s="45" customFormat="1" x14ac:dyDescent="0.25"/>
    <row r="312" s="45" customFormat="1" x14ac:dyDescent="0.25"/>
    <row r="313" s="45" customFormat="1" x14ac:dyDescent="0.25"/>
    <row r="314" s="45" customFormat="1" x14ac:dyDescent="0.25"/>
    <row r="315" s="45" customFormat="1" x14ac:dyDescent="0.25"/>
    <row r="316" s="45" customFormat="1" x14ac:dyDescent="0.25"/>
    <row r="317" s="45" customFormat="1" x14ac:dyDescent="0.25"/>
    <row r="318" s="45" customFormat="1" x14ac:dyDescent="0.25"/>
    <row r="319" s="45" customFormat="1" x14ac:dyDescent="0.25"/>
    <row r="320" s="45" customFormat="1" x14ac:dyDescent="0.25"/>
    <row r="321" s="45" customFormat="1" x14ac:dyDescent="0.25"/>
    <row r="322" s="45" customFormat="1" x14ac:dyDescent="0.25"/>
    <row r="323" s="45" customFormat="1" x14ac:dyDescent="0.25"/>
    <row r="324" s="45" customFormat="1" x14ac:dyDescent="0.25"/>
    <row r="325" s="45" customFormat="1" x14ac:dyDescent="0.25"/>
    <row r="326" s="45" customFormat="1" x14ac:dyDescent="0.25"/>
    <row r="327" s="45" customFormat="1" x14ac:dyDescent="0.25"/>
    <row r="328" s="45" customFormat="1" x14ac:dyDescent="0.25"/>
    <row r="329" s="45" customFormat="1" x14ac:dyDescent="0.25"/>
    <row r="330" s="45" customFormat="1" x14ac:dyDescent="0.25"/>
    <row r="331" s="45" customFormat="1" x14ac:dyDescent="0.25"/>
    <row r="332" s="45" customFormat="1" x14ac:dyDescent="0.25"/>
    <row r="333" s="45" customFormat="1" x14ac:dyDescent="0.25"/>
    <row r="334" s="45" customFormat="1" x14ac:dyDescent="0.25"/>
    <row r="335" s="45" customFormat="1" x14ac:dyDescent="0.25"/>
    <row r="336" s="45" customFormat="1" x14ac:dyDescent="0.25"/>
    <row r="337" spans="1:13" s="45" customFormat="1" x14ac:dyDescent="0.25"/>
    <row r="338" spans="1:13" s="45" customFormat="1" x14ac:dyDescent="0.25"/>
    <row r="339" spans="1:13" s="45" customFormat="1" x14ac:dyDescent="0.25"/>
    <row r="340" spans="1:13" s="45" customFormat="1" x14ac:dyDescent="0.25"/>
    <row r="341" spans="1:13" s="45" customFormat="1" x14ac:dyDescent="0.25"/>
    <row r="342" spans="1:13" s="45" customFormat="1" x14ac:dyDescent="0.25">
      <c r="A342" s="58"/>
      <c r="B342" s="58"/>
      <c r="C342" s="58"/>
      <c r="D342" s="58"/>
      <c r="E342" s="58"/>
      <c r="F342" s="58"/>
      <c r="G342" s="58"/>
      <c r="H342" s="58"/>
      <c r="I342" s="58"/>
      <c r="J342" s="58"/>
      <c r="K342" s="58"/>
      <c r="L342" s="58"/>
      <c r="M342" s="58"/>
    </row>
    <row r="343" spans="1:13" s="45" customFormat="1" x14ac:dyDescent="0.25">
      <c r="A343" s="58"/>
      <c r="B343" s="58"/>
      <c r="C343" s="58"/>
      <c r="D343" s="58"/>
      <c r="E343" s="58"/>
      <c r="F343" s="58"/>
      <c r="G343" s="58"/>
      <c r="H343" s="58"/>
      <c r="I343" s="58"/>
      <c r="J343" s="58"/>
      <c r="K343" s="58"/>
      <c r="L343" s="58"/>
      <c r="M343" s="58"/>
    </row>
    <row r="359" spans="1:1" x14ac:dyDescent="0.25">
      <c r="A359" s="59"/>
    </row>
  </sheetData>
  <mergeCells count="11">
    <mergeCell ref="A1:B1"/>
    <mergeCell ref="A2:M2"/>
    <mergeCell ref="A3:F3"/>
    <mergeCell ref="G3:L3"/>
    <mergeCell ref="L9:M9"/>
    <mergeCell ref="A9:A11"/>
    <mergeCell ref="B9:B11"/>
    <mergeCell ref="C9:C10"/>
    <mergeCell ref="D9:F9"/>
    <mergeCell ref="G9:G10"/>
    <mergeCell ref="H9:J9"/>
  </mergeCells>
  <printOptions horizontalCentered="1"/>
  <pageMargins left="0.59055118110236227" right="0.59055118110236227" top="0.59055118110236227" bottom="0.59055118110236227" header="0.19685039370078741" footer="0.19685039370078741"/>
  <pageSetup scale="60" fitToHeight="4" orientation="landscape" r:id="rId1"/>
  <headerFooter>
    <oddHeader xml:space="preserve">&amp;L
</oddHeader>
  </headerFooter>
  <ignoredErrors>
    <ignoredError sqref="C11:N11" numberStoredAsText="1"/>
    <ignoredError sqref="F248:N249 F266:N266" 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46"/>
  <sheetViews>
    <sheetView showGridLines="0" zoomScale="90" zoomScaleNormal="90" zoomScaleSheetLayoutView="70" workbookViewId="0">
      <selection sqref="A1:C1"/>
    </sheetView>
  </sheetViews>
  <sheetFormatPr baseColWidth="10" defaultColWidth="12.85546875" defaultRowHeight="11.25" x14ac:dyDescent="0.25"/>
  <cols>
    <col min="1" max="1" width="6.140625" style="73" customWidth="1"/>
    <col min="2" max="2" width="5.28515625" style="7" customWidth="1"/>
    <col min="3" max="3" width="67.7109375" style="74" customWidth="1"/>
    <col min="4" max="5" width="15.7109375" style="73" customWidth="1"/>
    <col min="6" max="6" width="12.85546875" style="73" bestFit="1" customWidth="1"/>
    <col min="7" max="8" width="15.7109375" style="73" customWidth="1"/>
    <col min="9" max="9" width="13.28515625" style="73" customWidth="1"/>
    <col min="10" max="10" width="0.85546875" style="73" customWidth="1"/>
    <col min="11" max="11" width="19.5703125" style="73" customWidth="1"/>
    <col min="12" max="12" width="20.140625" style="73" customWidth="1"/>
    <col min="13" max="236" width="11.42578125" style="43" customWidth="1"/>
    <col min="237" max="237" width="4.28515625" style="43" customWidth="1"/>
    <col min="238" max="238" width="4.85546875" style="43" customWidth="1"/>
    <col min="239" max="239" width="46.42578125" style="43" customWidth="1"/>
    <col min="240" max="251" width="12.85546875" style="43"/>
    <col min="252" max="252" width="6.140625" style="43" customWidth="1"/>
    <col min="253" max="253" width="5.28515625" style="43" customWidth="1"/>
    <col min="254" max="254" width="67.7109375" style="43" customWidth="1"/>
    <col min="255" max="259" width="15.7109375" style="43" customWidth="1"/>
    <col min="260" max="260" width="13.28515625" style="43" customWidth="1"/>
    <col min="261" max="261" width="0.85546875" style="43" customWidth="1"/>
    <col min="262" max="262" width="16.7109375" style="43" customWidth="1"/>
    <col min="263" max="264" width="15.7109375" style="43" customWidth="1"/>
    <col min="265" max="265" width="26.5703125" style="43" customWidth="1"/>
    <col min="266" max="266" width="1.42578125" style="43" customWidth="1"/>
    <col min="267" max="492" width="11.42578125" style="43" customWidth="1"/>
    <col min="493" max="493" width="4.28515625" style="43" customWidth="1"/>
    <col min="494" max="494" width="4.85546875" style="43" customWidth="1"/>
    <col min="495" max="495" width="46.42578125" style="43" customWidth="1"/>
    <col min="496" max="507" width="12.85546875" style="43"/>
    <col min="508" max="508" width="6.140625" style="43" customWidth="1"/>
    <col min="509" max="509" width="5.28515625" style="43" customWidth="1"/>
    <col min="510" max="510" width="67.7109375" style="43" customWidth="1"/>
    <col min="511" max="515" width="15.7109375" style="43" customWidth="1"/>
    <col min="516" max="516" width="13.28515625" style="43" customWidth="1"/>
    <col min="517" max="517" width="0.85546875" style="43" customWidth="1"/>
    <col min="518" max="518" width="16.7109375" style="43" customWidth="1"/>
    <col min="519" max="520" width="15.7109375" style="43" customWidth="1"/>
    <col min="521" max="521" width="26.5703125" style="43" customWidth="1"/>
    <col min="522" max="522" width="1.42578125" style="43" customWidth="1"/>
    <col min="523" max="748" width="11.42578125" style="43" customWidth="1"/>
    <col min="749" max="749" width="4.28515625" style="43" customWidth="1"/>
    <col min="750" max="750" width="4.85546875" style="43" customWidth="1"/>
    <col min="751" max="751" width="46.42578125" style="43" customWidth="1"/>
    <col min="752" max="763" width="12.85546875" style="43"/>
    <col min="764" max="764" width="6.140625" style="43" customWidth="1"/>
    <col min="765" max="765" width="5.28515625" style="43" customWidth="1"/>
    <col min="766" max="766" width="67.7109375" style="43" customWidth="1"/>
    <col min="767" max="771" width="15.7109375" style="43" customWidth="1"/>
    <col min="772" max="772" width="13.28515625" style="43" customWidth="1"/>
    <col min="773" max="773" width="0.85546875" style="43" customWidth="1"/>
    <col min="774" max="774" width="16.7109375" style="43" customWidth="1"/>
    <col min="775" max="776" width="15.7109375" style="43" customWidth="1"/>
    <col min="777" max="777" width="26.5703125" style="43" customWidth="1"/>
    <col min="778" max="778" width="1.42578125" style="43" customWidth="1"/>
    <col min="779" max="1004" width="11.42578125" style="43" customWidth="1"/>
    <col min="1005" max="1005" width="4.28515625" style="43" customWidth="1"/>
    <col min="1006" max="1006" width="4.85546875" style="43" customWidth="1"/>
    <col min="1007" max="1007" width="46.42578125" style="43" customWidth="1"/>
    <col min="1008" max="1019" width="12.85546875" style="43"/>
    <col min="1020" max="1020" width="6.140625" style="43" customWidth="1"/>
    <col min="1021" max="1021" width="5.28515625" style="43" customWidth="1"/>
    <col min="1022" max="1022" width="67.7109375" style="43" customWidth="1"/>
    <col min="1023" max="1027" width="15.7109375" style="43" customWidth="1"/>
    <col min="1028" max="1028" width="13.28515625" style="43" customWidth="1"/>
    <col min="1029" max="1029" width="0.85546875" style="43" customWidth="1"/>
    <col min="1030" max="1030" width="16.7109375" style="43" customWidth="1"/>
    <col min="1031" max="1032" width="15.7109375" style="43" customWidth="1"/>
    <col min="1033" max="1033" width="26.5703125" style="43" customWidth="1"/>
    <col min="1034" max="1034" width="1.42578125" style="43" customWidth="1"/>
    <col min="1035" max="1260" width="11.42578125" style="43" customWidth="1"/>
    <col min="1261" max="1261" width="4.28515625" style="43" customWidth="1"/>
    <col min="1262" max="1262" width="4.85546875" style="43" customWidth="1"/>
    <col min="1263" max="1263" width="46.42578125" style="43" customWidth="1"/>
    <col min="1264" max="1275" width="12.85546875" style="43"/>
    <col min="1276" max="1276" width="6.140625" style="43" customWidth="1"/>
    <col min="1277" max="1277" width="5.28515625" style="43" customWidth="1"/>
    <col min="1278" max="1278" width="67.7109375" style="43" customWidth="1"/>
    <col min="1279" max="1283" width="15.7109375" style="43" customWidth="1"/>
    <col min="1284" max="1284" width="13.28515625" style="43" customWidth="1"/>
    <col min="1285" max="1285" width="0.85546875" style="43" customWidth="1"/>
    <col min="1286" max="1286" width="16.7109375" style="43" customWidth="1"/>
    <col min="1287" max="1288" width="15.7109375" style="43" customWidth="1"/>
    <col min="1289" max="1289" width="26.5703125" style="43" customWidth="1"/>
    <col min="1290" max="1290" width="1.42578125" style="43" customWidth="1"/>
    <col min="1291" max="1516" width="11.42578125" style="43" customWidth="1"/>
    <col min="1517" max="1517" width="4.28515625" style="43" customWidth="1"/>
    <col min="1518" max="1518" width="4.85546875" style="43" customWidth="1"/>
    <col min="1519" max="1519" width="46.42578125" style="43" customWidth="1"/>
    <col min="1520" max="1531" width="12.85546875" style="43"/>
    <col min="1532" max="1532" width="6.140625" style="43" customWidth="1"/>
    <col min="1533" max="1533" width="5.28515625" style="43" customWidth="1"/>
    <col min="1534" max="1534" width="67.7109375" style="43" customWidth="1"/>
    <col min="1535" max="1539" width="15.7109375" style="43" customWidth="1"/>
    <col min="1540" max="1540" width="13.28515625" style="43" customWidth="1"/>
    <col min="1541" max="1541" width="0.85546875" style="43" customWidth="1"/>
    <col min="1542" max="1542" width="16.7109375" style="43" customWidth="1"/>
    <col min="1543" max="1544" width="15.7109375" style="43" customWidth="1"/>
    <col min="1545" max="1545" width="26.5703125" style="43" customWidth="1"/>
    <col min="1546" max="1546" width="1.42578125" style="43" customWidth="1"/>
    <col min="1547" max="1772" width="11.42578125" style="43" customWidth="1"/>
    <col min="1773" max="1773" width="4.28515625" style="43" customWidth="1"/>
    <col min="1774" max="1774" width="4.85546875" style="43" customWidth="1"/>
    <col min="1775" max="1775" width="46.42578125" style="43" customWidth="1"/>
    <col min="1776" max="1787" width="12.85546875" style="43"/>
    <col min="1788" max="1788" width="6.140625" style="43" customWidth="1"/>
    <col min="1789" max="1789" width="5.28515625" style="43" customWidth="1"/>
    <col min="1790" max="1790" width="67.7109375" style="43" customWidth="1"/>
    <col min="1791" max="1795" width="15.7109375" style="43" customWidth="1"/>
    <col min="1796" max="1796" width="13.28515625" style="43" customWidth="1"/>
    <col min="1797" max="1797" width="0.85546875" style="43" customWidth="1"/>
    <col min="1798" max="1798" width="16.7109375" style="43" customWidth="1"/>
    <col min="1799" max="1800" width="15.7109375" style="43" customWidth="1"/>
    <col min="1801" max="1801" width="26.5703125" style="43" customWidth="1"/>
    <col min="1802" max="1802" width="1.42578125" style="43" customWidth="1"/>
    <col min="1803" max="2028" width="11.42578125" style="43" customWidth="1"/>
    <col min="2029" max="2029" width="4.28515625" style="43" customWidth="1"/>
    <col min="2030" max="2030" width="4.85546875" style="43" customWidth="1"/>
    <col min="2031" max="2031" width="46.42578125" style="43" customWidth="1"/>
    <col min="2032" max="2043" width="12.85546875" style="43"/>
    <col min="2044" max="2044" width="6.140625" style="43" customWidth="1"/>
    <col min="2045" max="2045" width="5.28515625" style="43" customWidth="1"/>
    <col min="2046" max="2046" width="67.7109375" style="43" customWidth="1"/>
    <col min="2047" max="2051" width="15.7109375" style="43" customWidth="1"/>
    <col min="2052" max="2052" width="13.28515625" style="43" customWidth="1"/>
    <col min="2053" max="2053" width="0.85546875" style="43" customWidth="1"/>
    <col min="2054" max="2054" width="16.7109375" style="43" customWidth="1"/>
    <col min="2055" max="2056" width="15.7109375" style="43" customWidth="1"/>
    <col min="2057" max="2057" width="26.5703125" style="43" customWidth="1"/>
    <col min="2058" max="2058" width="1.42578125" style="43" customWidth="1"/>
    <col min="2059" max="2284" width="11.42578125" style="43" customWidth="1"/>
    <col min="2285" max="2285" width="4.28515625" style="43" customWidth="1"/>
    <col min="2286" max="2286" width="4.85546875" style="43" customWidth="1"/>
    <col min="2287" max="2287" width="46.42578125" style="43" customWidth="1"/>
    <col min="2288" max="2299" width="12.85546875" style="43"/>
    <col min="2300" max="2300" width="6.140625" style="43" customWidth="1"/>
    <col min="2301" max="2301" width="5.28515625" style="43" customWidth="1"/>
    <col min="2302" max="2302" width="67.7109375" style="43" customWidth="1"/>
    <col min="2303" max="2307" width="15.7109375" style="43" customWidth="1"/>
    <col min="2308" max="2308" width="13.28515625" style="43" customWidth="1"/>
    <col min="2309" max="2309" width="0.85546875" style="43" customWidth="1"/>
    <col min="2310" max="2310" width="16.7109375" style="43" customWidth="1"/>
    <col min="2311" max="2312" width="15.7109375" style="43" customWidth="1"/>
    <col min="2313" max="2313" width="26.5703125" style="43" customWidth="1"/>
    <col min="2314" max="2314" width="1.42578125" style="43" customWidth="1"/>
    <col min="2315" max="2540" width="11.42578125" style="43" customWidth="1"/>
    <col min="2541" max="2541" width="4.28515625" style="43" customWidth="1"/>
    <col min="2542" max="2542" width="4.85546875" style="43" customWidth="1"/>
    <col min="2543" max="2543" width="46.42578125" style="43" customWidth="1"/>
    <col min="2544" max="2555" width="12.85546875" style="43"/>
    <col min="2556" max="2556" width="6.140625" style="43" customWidth="1"/>
    <col min="2557" max="2557" width="5.28515625" style="43" customWidth="1"/>
    <col min="2558" max="2558" width="67.7109375" style="43" customWidth="1"/>
    <col min="2559" max="2563" width="15.7109375" style="43" customWidth="1"/>
    <col min="2564" max="2564" width="13.28515625" style="43" customWidth="1"/>
    <col min="2565" max="2565" width="0.85546875" style="43" customWidth="1"/>
    <col min="2566" max="2566" width="16.7109375" style="43" customWidth="1"/>
    <col min="2567" max="2568" width="15.7109375" style="43" customWidth="1"/>
    <col min="2569" max="2569" width="26.5703125" style="43" customWidth="1"/>
    <col min="2570" max="2570" width="1.42578125" style="43" customWidth="1"/>
    <col min="2571" max="2796" width="11.42578125" style="43" customWidth="1"/>
    <col min="2797" max="2797" width="4.28515625" style="43" customWidth="1"/>
    <col min="2798" max="2798" width="4.85546875" style="43" customWidth="1"/>
    <col min="2799" max="2799" width="46.42578125" style="43" customWidth="1"/>
    <col min="2800" max="2811" width="12.85546875" style="43"/>
    <col min="2812" max="2812" width="6.140625" style="43" customWidth="1"/>
    <col min="2813" max="2813" width="5.28515625" style="43" customWidth="1"/>
    <col min="2814" max="2814" width="67.7109375" style="43" customWidth="1"/>
    <col min="2815" max="2819" width="15.7109375" style="43" customWidth="1"/>
    <col min="2820" max="2820" width="13.28515625" style="43" customWidth="1"/>
    <col min="2821" max="2821" width="0.85546875" style="43" customWidth="1"/>
    <col min="2822" max="2822" width="16.7109375" style="43" customWidth="1"/>
    <col min="2823" max="2824" width="15.7109375" style="43" customWidth="1"/>
    <col min="2825" max="2825" width="26.5703125" style="43" customWidth="1"/>
    <col min="2826" max="2826" width="1.42578125" style="43" customWidth="1"/>
    <col min="2827" max="3052" width="11.42578125" style="43" customWidth="1"/>
    <col min="3053" max="3053" width="4.28515625" style="43" customWidth="1"/>
    <col min="3054" max="3054" width="4.85546875" style="43" customWidth="1"/>
    <col min="3055" max="3055" width="46.42578125" style="43" customWidth="1"/>
    <col min="3056" max="3067" width="12.85546875" style="43"/>
    <col min="3068" max="3068" width="6.140625" style="43" customWidth="1"/>
    <col min="3069" max="3069" width="5.28515625" style="43" customWidth="1"/>
    <col min="3070" max="3070" width="67.7109375" style="43" customWidth="1"/>
    <col min="3071" max="3075" width="15.7109375" style="43" customWidth="1"/>
    <col min="3076" max="3076" width="13.28515625" style="43" customWidth="1"/>
    <col min="3077" max="3077" width="0.85546875" style="43" customWidth="1"/>
    <col min="3078" max="3078" width="16.7109375" style="43" customWidth="1"/>
    <col min="3079" max="3080" width="15.7109375" style="43" customWidth="1"/>
    <col min="3081" max="3081" width="26.5703125" style="43" customWidth="1"/>
    <col min="3082" max="3082" width="1.42578125" style="43" customWidth="1"/>
    <col min="3083" max="3308" width="11.42578125" style="43" customWidth="1"/>
    <col min="3309" max="3309" width="4.28515625" style="43" customWidth="1"/>
    <col min="3310" max="3310" width="4.85546875" style="43" customWidth="1"/>
    <col min="3311" max="3311" width="46.42578125" style="43" customWidth="1"/>
    <col min="3312" max="3323" width="12.85546875" style="43"/>
    <col min="3324" max="3324" width="6.140625" style="43" customWidth="1"/>
    <col min="3325" max="3325" width="5.28515625" style="43" customWidth="1"/>
    <col min="3326" max="3326" width="67.7109375" style="43" customWidth="1"/>
    <col min="3327" max="3331" width="15.7109375" style="43" customWidth="1"/>
    <col min="3332" max="3332" width="13.28515625" style="43" customWidth="1"/>
    <col min="3333" max="3333" width="0.85546875" style="43" customWidth="1"/>
    <col min="3334" max="3334" width="16.7109375" style="43" customWidth="1"/>
    <col min="3335" max="3336" width="15.7109375" style="43" customWidth="1"/>
    <col min="3337" max="3337" width="26.5703125" style="43" customWidth="1"/>
    <col min="3338" max="3338" width="1.42578125" style="43" customWidth="1"/>
    <col min="3339" max="3564" width="11.42578125" style="43" customWidth="1"/>
    <col min="3565" max="3565" width="4.28515625" style="43" customWidth="1"/>
    <col min="3566" max="3566" width="4.85546875" style="43" customWidth="1"/>
    <col min="3567" max="3567" width="46.42578125" style="43" customWidth="1"/>
    <col min="3568" max="3579" width="12.85546875" style="43"/>
    <col min="3580" max="3580" width="6.140625" style="43" customWidth="1"/>
    <col min="3581" max="3581" width="5.28515625" style="43" customWidth="1"/>
    <col min="3582" max="3582" width="67.7109375" style="43" customWidth="1"/>
    <col min="3583" max="3587" width="15.7109375" style="43" customWidth="1"/>
    <col min="3588" max="3588" width="13.28515625" style="43" customWidth="1"/>
    <col min="3589" max="3589" width="0.85546875" style="43" customWidth="1"/>
    <col min="3590" max="3590" width="16.7109375" style="43" customWidth="1"/>
    <col min="3591" max="3592" width="15.7109375" style="43" customWidth="1"/>
    <col min="3593" max="3593" width="26.5703125" style="43" customWidth="1"/>
    <col min="3594" max="3594" width="1.42578125" style="43" customWidth="1"/>
    <col min="3595" max="3820" width="11.42578125" style="43" customWidth="1"/>
    <col min="3821" max="3821" width="4.28515625" style="43" customWidth="1"/>
    <col min="3822" max="3822" width="4.85546875" style="43" customWidth="1"/>
    <col min="3823" max="3823" width="46.42578125" style="43" customWidth="1"/>
    <col min="3824" max="3835" width="12.85546875" style="43"/>
    <col min="3836" max="3836" width="6.140625" style="43" customWidth="1"/>
    <col min="3837" max="3837" width="5.28515625" style="43" customWidth="1"/>
    <col min="3838" max="3838" width="67.7109375" style="43" customWidth="1"/>
    <col min="3839" max="3843" width="15.7109375" style="43" customWidth="1"/>
    <col min="3844" max="3844" width="13.28515625" style="43" customWidth="1"/>
    <col min="3845" max="3845" width="0.85546875" style="43" customWidth="1"/>
    <col min="3846" max="3846" width="16.7109375" style="43" customWidth="1"/>
    <col min="3847" max="3848" width="15.7109375" style="43" customWidth="1"/>
    <col min="3849" max="3849" width="26.5703125" style="43" customWidth="1"/>
    <col min="3850" max="3850" width="1.42578125" style="43" customWidth="1"/>
    <col min="3851" max="4076" width="11.42578125" style="43" customWidth="1"/>
    <col min="4077" max="4077" width="4.28515625" style="43" customWidth="1"/>
    <col min="4078" max="4078" width="4.85546875" style="43" customWidth="1"/>
    <col min="4079" max="4079" width="46.42578125" style="43" customWidth="1"/>
    <col min="4080" max="4091" width="12.85546875" style="43"/>
    <col min="4092" max="4092" width="6.140625" style="43" customWidth="1"/>
    <col min="4093" max="4093" width="5.28515625" style="43" customWidth="1"/>
    <col min="4094" max="4094" width="67.7109375" style="43" customWidth="1"/>
    <col min="4095" max="4099" width="15.7109375" style="43" customWidth="1"/>
    <col min="4100" max="4100" width="13.28515625" style="43" customWidth="1"/>
    <col min="4101" max="4101" width="0.85546875" style="43" customWidth="1"/>
    <col min="4102" max="4102" width="16.7109375" style="43" customWidth="1"/>
    <col min="4103" max="4104" width="15.7109375" style="43" customWidth="1"/>
    <col min="4105" max="4105" width="26.5703125" style="43" customWidth="1"/>
    <col min="4106" max="4106" width="1.42578125" style="43" customWidth="1"/>
    <col min="4107" max="4332" width="11.42578125" style="43" customWidth="1"/>
    <col min="4333" max="4333" width="4.28515625" style="43" customWidth="1"/>
    <col min="4334" max="4334" width="4.85546875" style="43" customWidth="1"/>
    <col min="4335" max="4335" width="46.42578125" style="43" customWidth="1"/>
    <col min="4336" max="4347" width="12.85546875" style="43"/>
    <col min="4348" max="4348" width="6.140625" style="43" customWidth="1"/>
    <col min="4349" max="4349" width="5.28515625" style="43" customWidth="1"/>
    <col min="4350" max="4350" width="67.7109375" style="43" customWidth="1"/>
    <col min="4351" max="4355" width="15.7109375" style="43" customWidth="1"/>
    <col min="4356" max="4356" width="13.28515625" style="43" customWidth="1"/>
    <col min="4357" max="4357" width="0.85546875" style="43" customWidth="1"/>
    <col min="4358" max="4358" width="16.7109375" style="43" customWidth="1"/>
    <col min="4359" max="4360" width="15.7109375" style="43" customWidth="1"/>
    <col min="4361" max="4361" width="26.5703125" style="43" customWidth="1"/>
    <col min="4362" max="4362" width="1.42578125" style="43" customWidth="1"/>
    <col min="4363" max="4588" width="11.42578125" style="43" customWidth="1"/>
    <col min="4589" max="4589" width="4.28515625" style="43" customWidth="1"/>
    <col min="4590" max="4590" width="4.85546875" style="43" customWidth="1"/>
    <col min="4591" max="4591" width="46.42578125" style="43" customWidth="1"/>
    <col min="4592" max="4603" width="12.85546875" style="43"/>
    <col min="4604" max="4604" width="6.140625" style="43" customWidth="1"/>
    <col min="4605" max="4605" width="5.28515625" style="43" customWidth="1"/>
    <col min="4606" max="4606" width="67.7109375" style="43" customWidth="1"/>
    <col min="4607" max="4611" width="15.7109375" style="43" customWidth="1"/>
    <col min="4612" max="4612" width="13.28515625" style="43" customWidth="1"/>
    <col min="4613" max="4613" width="0.85546875" style="43" customWidth="1"/>
    <col min="4614" max="4614" width="16.7109375" style="43" customWidth="1"/>
    <col min="4615" max="4616" width="15.7109375" style="43" customWidth="1"/>
    <col min="4617" max="4617" width="26.5703125" style="43" customWidth="1"/>
    <col min="4618" max="4618" width="1.42578125" style="43" customWidth="1"/>
    <col min="4619" max="4844" width="11.42578125" style="43" customWidth="1"/>
    <col min="4845" max="4845" width="4.28515625" style="43" customWidth="1"/>
    <col min="4846" max="4846" width="4.85546875" style="43" customWidth="1"/>
    <col min="4847" max="4847" width="46.42578125" style="43" customWidth="1"/>
    <col min="4848" max="4859" width="12.85546875" style="43"/>
    <col min="4860" max="4860" width="6.140625" style="43" customWidth="1"/>
    <col min="4861" max="4861" width="5.28515625" style="43" customWidth="1"/>
    <col min="4862" max="4862" width="67.7109375" style="43" customWidth="1"/>
    <col min="4863" max="4867" width="15.7109375" style="43" customWidth="1"/>
    <col min="4868" max="4868" width="13.28515625" style="43" customWidth="1"/>
    <col min="4869" max="4869" width="0.85546875" style="43" customWidth="1"/>
    <col min="4870" max="4870" width="16.7109375" style="43" customWidth="1"/>
    <col min="4871" max="4872" width="15.7109375" style="43" customWidth="1"/>
    <col min="4873" max="4873" width="26.5703125" style="43" customWidth="1"/>
    <col min="4874" max="4874" width="1.42578125" style="43" customWidth="1"/>
    <col min="4875" max="5100" width="11.42578125" style="43" customWidth="1"/>
    <col min="5101" max="5101" width="4.28515625" style="43" customWidth="1"/>
    <col min="5102" max="5102" width="4.85546875" style="43" customWidth="1"/>
    <col min="5103" max="5103" width="46.42578125" style="43" customWidth="1"/>
    <col min="5104" max="5115" width="12.85546875" style="43"/>
    <col min="5116" max="5116" width="6.140625" style="43" customWidth="1"/>
    <col min="5117" max="5117" width="5.28515625" style="43" customWidth="1"/>
    <col min="5118" max="5118" width="67.7109375" style="43" customWidth="1"/>
    <col min="5119" max="5123" width="15.7109375" style="43" customWidth="1"/>
    <col min="5124" max="5124" width="13.28515625" style="43" customWidth="1"/>
    <col min="5125" max="5125" width="0.85546875" style="43" customWidth="1"/>
    <col min="5126" max="5126" width="16.7109375" style="43" customWidth="1"/>
    <col min="5127" max="5128" width="15.7109375" style="43" customWidth="1"/>
    <col min="5129" max="5129" width="26.5703125" style="43" customWidth="1"/>
    <col min="5130" max="5130" width="1.42578125" style="43" customWidth="1"/>
    <col min="5131" max="5356" width="11.42578125" style="43" customWidth="1"/>
    <col min="5357" max="5357" width="4.28515625" style="43" customWidth="1"/>
    <col min="5358" max="5358" width="4.85546875" style="43" customWidth="1"/>
    <col min="5359" max="5359" width="46.42578125" style="43" customWidth="1"/>
    <col min="5360" max="5371" width="12.85546875" style="43"/>
    <col min="5372" max="5372" width="6.140625" style="43" customWidth="1"/>
    <col min="5373" max="5373" width="5.28515625" style="43" customWidth="1"/>
    <col min="5374" max="5374" width="67.7109375" style="43" customWidth="1"/>
    <col min="5375" max="5379" width="15.7109375" style="43" customWidth="1"/>
    <col min="5380" max="5380" width="13.28515625" style="43" customWidth="1"/>
    <col min="5381" max="5381" width="0.85546875" style="43" customWidth="1"/>
    <col min="5382" max="5382" width="16.7109375" style="43" customWidth="1"/>
    <col min="5383" max="5384" width="15.7109375" style="43" customWidth="1"/>
    <col min="5385" max="5385" width="26.5703125" style="43" customWidth="1"/>
    <col min="5386" max="5386" width="1.42578125" style="43" customWidth="1"/>
    <col min="5387" max="5612" width="11.42578125" style="43" customWidth="1"/>
    <col min="5613" max="5613" width="4.28515625" style="43" customWidth="1"/>
    <col min="5614" max="5614" width="4.85546875" style="43" customWidth="1"/>
    <col min="5615" max="5615" width="46.42578125" style="43" customWidth="1"/>
    <col min="5616" max="5627" width="12.85546875" style="43"/>
    <col min="5628" max="5628" width="6.140625" style="43" customWidth="1"/>
    <col min="5629" max="5629" width="5.28515625" style="43" customWidth="1"/>
    <col min="5630" max="5630" width="67.7109375" style="43" customWidth="1"/>
    <col min="5631" max="5635" width="15.7109375" style="43" customWidth="1"/>
    <col min="5636" max="5636" width="13.28515625" style="43" customWidth="1"/>
    <col min="5637" max="5637" width="0.85546875" style="43" customWidth="1"/>
    <col min="5638" max="5638" width="16.7109375" style="43" customWidth="1"/>
    <col min="5639" max="5640" width="15.7109375" style="43" customWidth="1"/>
    <col min="5641" max="5641" width="26.5703125" style="43" customWidth="1"/>
    <col min="5642" max="5642" width="1.42578125" style="43" customWidth="1"/>
    <col min="5643" max="5868" width="11.42578125" style="43" customWidth="1"/>
    <col min="5869" max="5869" width="4.28515625" style="43" customWidth="1"/>
    <col min="5870" max="5870" width="4.85546875" style="43" customWidth="1"/>
    <col min="5871" max="5871" width="46.42578125" style="43" customWidth="1"/>
    <col min="5872" max="5883" width="12.85546875" style="43"/>
    <col min="5884" max="5884" width="6.140625" style="43" customWidth="1"/>
    <col min="5885" max="5885" width="5.28515625" style="43" customWidth="1"/>
    <col min="5886" max="5886" width="67.7109375" style="43" customWidth="1"/>
    <col min="5887" max="5891" width="15.7109375" style="43" customWidth="1"/>
    <col min="5892" max="5892" width="13.28515625" style="43" customWidth="1"/>
    <col min="5893" max="5893" width="0.85546875" style="43" customWidth="1"/>
    <col min="5894" max="5894" width="16.7109375" style="43" customWidth="1"/>
    <col min="5895" max="5896" width="15.7109375" style="43" customWidth="1"/>
    <col min="5897" max="5897" width="26.5703125" style="43" customWidth="1"/>
    <col min="5898" max="5898" width="1.42578125" style="43" customWidth="1"/>
    <col min="5899" max="6124" width="11.42578125" style="43" customWidth="1"/>
    <col min="6125" max="6125" width="4.28515625" style="43" customWidth="1"/>
    <col min="6126" max="6126" width="4.85546875" style="43" customWidth="1"/>
    <col min="6127" max="6127" width="46.42578125" style="43" customWidth="1"/>
    <col min="6128" max="6139" width="12.85546875" style="43"/>
    <col min="6140" max="6140" width="6.140625" style="43" customWidth="1"/>
    <col min="6141" max="6141" width="5.28515625" style="43" customWidth="1"/>
    <col min="6142" max="6142" width="67.7109375" style="43" customWidth="1"/>
    <col min="6143" max="6147" width="15.7109375" style="43" customWidth="1"/>
    <col min="6148" max="6148" width="13.28515625" style="43" customWidth="1"/>
    <col min="6149" max="6149" width="0.85546875" style="43" customWidth="1"/>
    <col min="6150" max="6150" width="16.7109375" style="43" customWidth="1"/>
    <col min="6151" max="6152" width="15.7109375" style="43" customWidth="1"/>
    <col min="6153" max="6153" width="26.5703125" style="43" customWidth="1"/>
    <col min="6154" max="6154" width="1.42578125" style="43" customWidth="1"/>
    <col min="6155" max="6380" width="11.42578125" style="43" customWidth="1"/>
    <col min="6381" max="6381" width="4.28515625" style="43" customWidth="1"/>
    <col min="6382" max="6382" width="4.85546875" style="43" customWidth="1"/>
    <col min="6383" max="6383" width="46.42578125" style="43" customWidth="1"/>
    <col min="6384" max="6395" width="12.85546875" style="43"/>
    <col min="6396" max="6396" width="6.140625" style="43" customWidth="1"/>
    <col min="6397" max="6397" width="5.28515625" style="43" customWidth="1"/>
    <col min="6398" max="6398" width="67.7109375" style="43" customWidth="1"/>
    <col min="6399" max="6403" width="15.7109375" style="43" customWidth="1"/>
    <col min="6404" max="6404" width="13.28515625" style="43" customWidth="1"/>
    <col min="6405" max="6405" width="0.85546875" style="43" customWidth="1"/>
    <col min="6406" max="6406" width="16.7109375" style="43" customWidth="1"/>
    <col min="6407" max="6408" width="15.7109375" style="43" customWidth="1"/>
    <col min="6409" max="6409" width="26.5703125" style="43" customWidth="1"/>
    <col min="6410" max="6410" width="1.42578125" style="43" customWidth="1"/>
    <col min="6411" max="6636" width="11.42578125" style="43" customWidth="1"/>
    <col min="6637" max="6637" width="4.28515625" style="43" customWidth="1"/>
    <col min="6638" max="6638" width="4.85546875" style="43" customWidth="1"/>
    <col min="6639" max="6639" width="46.42578125" style="43" customWidth="1"/>
    <col min="6640" max="6651" width="12.85546875" style="43"/>
    <col min="6652" max="6652" width="6.140625" style="43" customWidth="1"/>
    <col min="6653" max="6653" width="5.28515625" style="43" customWidth="1"/>
    <col min="6654" max="6654" width="67.7109375" style="43" customWidth="1"/>
    <col min="6655" max="6659" width="15.7109375" style="43" customWidth="1"/>
    <col min="6660" max="6660" width="13.28515625" style="43" customWidth="1"/>
    <col min="6661" max="6661" width="0.85546875" style="43" customWidth="1"/>
    <col min="6662" max="6662" width="16.7109375" style="43" customWidth="1"/>
    <col min="6663" max="6664" width="15.7109375" style="43" customWidth="1"/>
    <col min="6665" max="6665" width="26.5703125" style="43" customWidth="1"/>
    <col min="6666" max="6666" width="1.42578125" style="43" customWidth="1"/>
    <col min="6667" max="6892" width="11.42578125" style="43" customWidth="1"/>
    <col min="6893" max="6893" width="4.28515625" style="43" customWidth="1"/>
    <col min="6894" max="6894" width="4.85546875" style="43" customWidth="1"/>
    <col min="6895" max="6895" width="46.42578125" style="43" customWidth="1"/>
    <col min="6896" max="6907" width="12.85546875" style="43"/>
    <col min="6908" max="6908" width="6.140625" style="43" customWidth="1"/>
    <col min="6909" max="6909" width="5.28515625" style="43" customWidth="1"/>
    <col min="6910" max="6910" width="67.7109375" style="43" customWidth="1"/>
    <col min="6911" max="6915" width="15.7109375" style="43" customWidth="1"/>
    <col min="6916" max="6916" width="13.28515625" style="43" customWidth="1"/>
    <col min="6917" max="6917" width="0.85546875" style="43" customWidth="1"/>
    <col min="6918" max="6918" width="16.7109375" style="43" customWidth="1"/>
    <col min="6919" max="6920" width="15.7109375" style="43" customWidth="1"/>
    <col min="6921" max="6921" width="26.5703125" style="43" customWidth="1"/>
    <col min="6922" max="6922" width="1.42578125" style="43" customWidth="1"/>
    <col min="6923" max="7148" width="11.42578125" style="43" customWidth="1"/>
    <col min="7149" max="7149" width="4.28515625" style="43" customWidth="1"/>
    <col min="7150" max="7150" width="4.85546875" style="43" customWidth="1"/>
    <col min="7151" max="7151" width="46.42578125" style="43" customWidth="1"/>
    <col min="7152" max="7163" width="12.85546875" style="43"/>
    <col min="7164" max="7164" width="6.140625" style="43" customWidth="1"/>
    <col min="7165" max="7165" width="5.28515625" style="43" customWidth="1"/>
    <col min="7166" max="7166" width="67.7109375" style="43" customWidth="1"/>
    <col min="7167" max="7171" width="15.7109375" style="43" customWidth="1"/>
    <col min="7172" max="7172" width="13.28515625" style="43" customWidth="1"/>
    <col min="7173" max="7173" width="0.85546875" style="43" customWidth="1"/>
    <col min="7174" max="7174" width="16.7109375" style="43" customWidth="1"/>
    <col min="7175" max="7176" width="15.7109375" style="43" customWidth="1"/>
    <col min="7177" max="7177" width="26.5703125" style="43" customWidth="1"/>
    <col min="7178" max="7178" width="1.42578125" style="43" customWidth="1"/>
    <col min="7179" max="7404" width="11.42578125" style="43" customWidth="1"/>
    <col min="7405" max="7405" width="4.28515625" style="43" customWidth="1"/>
    <col min="7406" max="7406" width="4.85546875" style="43" customWidth="1"/>
    <col min="7407" max="7407" width="46.42578125" style="43" customWidth="1"/>
    <col min="7408" max="7419" width="12.85546875" style="43"/>
    <col min="7420" max="7420" width="6.140625" style="43" customWidth="1"/>
    <col min="7421" max="7421" width="5.28515625" style="43" customWidth="1"/>
    <col min="7422" max="7422" width="67.7109375" style="43" customWidth="1"/>
    <col min="7423" max="7427" width="15.7109375" style="43" customWidth="1"/>
    <col min="7428" max="7428" width="13.28515625" style="43" customWidth="1"/>
    <col min="7429" max="7429" width="0.85546875" style="43" customWidth="1"/>
    <col min="7430" max="7430" width="16.7109375" style="43" customWidth="1"/>
    <col min="7431" max="7432" width="15.7109375" style="43" customWidth="1"/>
    <col min="7433" max="7433" width="26.5703125" style="43" customWidth="1"/>
    <col min="7434" max="7434" width="1.42578125" style="43" customWidth="1"/>
    <col min="7435" max="7660" width="11.42578125" style="43" customWidth="1"/>
    <col min="7661" max="7661" width="4.28515625" style="43" customWidth="1"/>
    <col min="7662" max="7662" width="4.85546875" style="43" customWidth="1"/>
    <col min="7663" max="7663" width="46.42578125" style="43" customWidth="1"/>
    <col min="7664" max="7675" width="12.85546875" style="43"/>
    <col min="7676" max="7676" width="6.140625" style="43" customWidth="1"/>
    <col min="7677" max="7677" width="5.28515625" style="43" customWidth="1"/>
    <col min="7678" max="7678" width="67.7109375" style="43" customWidth="1"/>
    <col min="7679" max="7683" width="15.7109375" style="43" customWidth="1"/>
    <col min="7684" max="7684" width="13.28515625" style="43" customWidth="1"/>
    <col min="7685" max="7685" width="0.85546875" style="43" customWidth="1"/>
    <col min="7686" max="7686" width="16.7109375" style="43" customWidth="1"/>
    <col min="7687" max="7688" width="15.7109375" style="43" customWidth="1"/>
    <col min="7689" max="7689" width="26.5703125" style="43" customWidth="1"/>
    <col min="7690" max="7690" width="1.42578125" style="43" customWidth="1"/>
    <col min="7691" max="7916" width="11.42578125" style="43" customWidth="1"/>
    <col min="7917" max="7917" width="4.28515625" style="43" customWidth="1"/>
    <col min="7918" max="7918" width="4.85546875" style="43" customWidth="1"/>
    <col min="7919" max="7919" width="46.42578125" style="43" customWidth="1"/>
    <col min="7920" max="7931" width="12.85546875" style="43"/>
    <col min="7932" max="7932" width="6.140625" style="43" customWidth="1"/>
    <col min="7933" max="7933" width="5.28515625" style="43" customWidth="1"/>
    <col min="7934" max="7934" width="67.7109375" style="43" customWidth="1"/>
    <col min="7935" max="7939" width="15.7109375" style="43" customWidth="1"/>
    <col min="7940" max="7940" width="13.28515625" style="43" customWidth="1"/>
    <col min="7941" max="7941" width="0.85546875" style="43" customWidth="1"/>
    <col min="7942" max="7942" width="16.7109375" style="43" customWidth="1"/>
    <col min="7943" max="7944" width="15.7109375" style="43" customWidth="1"/>
    <col min="7945" max="7945" width="26.5703125" style="43" customWidth="1"/>
    <col min="7946" max="7946" width="1.42578125" style="43" customWidth="1"/>
    <col min="7947" max="8172" width="11.42578125" style="43" customWidth="1"/>
    <col min="8173" max="8173" width="4.28515625" style="43" customWidth="1"/>
    <col min="8174" max="8174" width="4.85546875" style="43" customWidth="1"/>
    <col min="8175" max="8175" width="46.42578125" style="43" customWidth="1"/>
    <col min="8176" max="8187" width="12.85546875" style="43"/>
    <col min="8188" max="8188" width="6.140625" style="43" customWidth="1"/>
    <col min="8189" max="8189" width="5.28515625" style="43" customWidth="1"/>
    <col min="8190" max="8190" width="67.7109375" style="43" customWidth="1"/>
    <col min="8191" max="8195" width="15.7109375" style="43" customWidth="1"/>
    <col min="8196" max="8196" width="13.28515625" style="43" customWidth="1"/>
    <col min="8197" max="8197" width="0.85546875" style="43" customWidth="1"/>
    <col min="8198" max="8198" width="16.7109375" style="43" customWidth="1"/>
    <col min="8199" max="8200" width="15.7109375" style="43" customWidth="1"/>
    <col min="8201" max="8201" width="26.5703125" style="43" customWidth="1"/>
    <col min="8202" max="8202" width="1.42578125" style="43" customWidth="1"/>
    <col min="8203" max="8428" width="11.42578125" style="43" customWidth="1"/>
    <col min="8429" max="8429" width="4.28515625" style="43" customWidth="1"/>
    <col min="8430" max="8430" width="4.85546875" style="43" customWidth="1"/>
    <col min="8431" max="8431" width="46.42578125" style="43" customWidth="1"/>
    <col min="8432" max="8443" width="12.85546875" style="43"/>
    <col min="8444" max="8444" width="6.140625" style="43" customWidth="1"/>
    <col min="8445" max="8445" width="5.28515625" style="43" customWidth="1"/>
    <col min="8446" max="8446" width="67.7109375" style="43" customWidth="1"/>
    <col min="8447" max="8451" width="15.7109375" style="43" customWidth="1"/>
    <col min="8452" max="8452" width="13.28515625" style="43" customWidth="1"/>
    <col min="8453" max="8453" width="0.85546875" style="43" customWidth="1"/>
    <col min="8454" max="8454" width="16.7109375" style="43" customWidth="1"/>
    <col min="8455" max="8456" width="15.7109375" style="43" customWidth="1"/>
    <col min="8457" max="8457" width="26.5703125" style="43" customWidth="1"/>
    <col min="8458" max="8458" width="1.42578125" style="43" customWidth="1"/>
    <col min="8459" max="8684" width="11.42578125" style="43" customWidth="1"/>
    <col min="8685" max="8685" width="4.28515625" style="43" customWidth="1"/>
    <col min="8686" max="8686" width="4.85546875" style="43" customWidth="1"/>
    <col min="8687" max="8687" width="46.42578125" style="43" customWidth="1"/>
    <col min="8688" max="8699" width="12.85546875" style="43"/>
    <col min="8700" max="8700" width="6.140625" style="43" customWidth="1"/>
    <col min="8701" max="8701" width="5.28515625" style="43" customWidth="1"/>
    <col min="8702" max="8702" width="67.7109375" style="43" customWidth="1"/>
    <col min="8703" max="8707" width="15.7109375" style="43" customWidth="1"/>
    <col min="8708" max="8708" width="13.28515625" style="43" customWidth="1"/>
    <col min="8709" max="8709" width="0.85546875" style="43" customWidth="1"/>
    <col min="8710" max="8710" width="16.7109375" style="43" customWidth="1"/>
    <col min="8711" max="8712" width="15.7109375" style="43" customWidth="1"/>
    <col min="8713" max="8713" width="26.5703125" style="43" customWidth="1"/>
    <col min="8714" max="8714" width="1.42578125" style="43" customWidth="1"/>
    <col min="8715" max="8940" width="11.42578125" style="43" customWidth="1"/>
    <col min="8941" max="8941" width="4.28515625" style="43" customWidth="1"/>
    <col min="8942" max="8942" width="4.85546875" style="43" customWidth="1"/>
    <col min="8943" max="8943" width="46.42578125" style="43" customWidth="1"/>
    <col min="8944" max="8955" width="12.85546875" style="43"/>
    <col min="8956" max="8956" width="6.140625" style="43" customWidth="1"/>
    <col min="8957" max="8957" width="5.28515625" style="43" customWidth="1"/>
    <col min="8958" max="8958" width="67.7109375" style="43" customWidth="1"/>
    <col min="8959" max="8963" width="15.7109375" style="43" customWidth="1"/>
    <col min="8964" max="8964" width="13.28515625" style="43" customWidth="1"/>
    <col min="8965" max="8965" width="0.85546875" style="43" customWidth="1"/>
    <col min="8966" max="8966" width="16.7109375" style="43" customWidth="1"/>
    <col min="8967" max="8968" width="15.7109375" style="43" customWidth="1"/>
    <col min="8969" max="8969" width="26.5703125" style="43" customWidth="1"/>
    <col min="8970" max="8970" width="1.42578125" style="43" customWidth="1"/>
    <col min="8971" max="9196" width="11.42578125" style="43" customWidth="1"/>
    <col min="9197" max="9197" width="4.28515625" style="43" customWidth="1"/>
    <col min="9198" max="9198" width="4.85546875" style="43" customWidth="1"/>
    <col min="9199" max="9199" width="46.42578125" style="43" customWidth="1"/>
    <col min="9200" max="9211" width="12.85546875" style="43"/>
    <col min="9212" max="9212" width="6.140625" style="43" customWidth="1"/>
    <col min="9213" max="9213" width="5.28515625" style="43" customWidth="1"/>
    <col min="9214" max="9214" width="67.7109375" style="43" customWidth="1"/>
    <col min="9215" max="9219" width="15.7109375" style="43" customWidth="1"/>
    <col min="9220" max="9220" width="13.28515625" style="43" customWidth="1"/>
    <col min="9221" max="9221" width="0.85546875" style="43" customWidth="1"/>
    <col min="9222" max="9222" width="16.7109375" style="43" customWidth="1"/>
    <col min="9223" max="9224" width="15.7109375" style="43" customWidth="1"/>
    <col min="9225" max="9225" width="26.5703125" style="43" customWidth="1"/>
    <col min="9226" max="9226" width="1.42578125" style="43" customWidth="1"/>
    <col min="9227" max="9452" width="11.42578125" style="43" customWidth="1"/>
    <col min="9453" max="9453" width="4.28515625" style="43" customWidth="1"/>
    <col min="9454" max="9454" width="4.85546875" style="43" customWidth="1"/>
    <col min="9455" max="9455" width="46.42578125" style="43" customWidth="1"/>
    <col min="9456" max="9467" width="12.85546875" style="43"/>
    <col min="9468" max="9468" width="6.140625" style="43" customWidth="1"/>
    <col min="9469" max="9469" width="5.28515625" style="43" customWidth="1"/>
    <col min="9470" max="9470" width="67.7109375" style="43" customWidth="1"/>
    <col min="9471" max="9475" width="15.7109375" style="43" customWidth="1"/>
    <col min="9476" max="9476" width="13.28515625" style="43" customWidth="1"/>
    <col min="9477" max="9477" width="0.85546875" style="43" customWidth="1"/>
    <col min="9478" max="9478" width="16.7109375" style="43" customWidth="1"/>
    <col min="9479" max="9480" width="15.7109375" style="43" customWidth="1"/>
    <col min="9481" max="9481" width="26.5703125" style="43" customWidth="1"/>
    <col min="9482" max="9482" width="1.42578125" style="43" customWidth="1"/>
    <col min="9483" max="9708" width="11.42578125" style="43" customWidth="1"/>
    <col min="9709" max="9709" width="4.28515625" style="43" customWidth="1"/>
    <col min="9710" max="9710" width="4.85546875" style="43" customWidth="1"/>
    <col min="9711" max="9711" width="46.42578125" style="43" customWidth="1"/>
    <col min="9712" max="9723" width="12.85546875" style="43"/>
    <col min="9724" max="9724" width="6.140625" style="43" customWidth="1"/>
    <col min="9725" max="9725" width="5.28515625" style="43" customWidth="1"/>
    <col min="9726" max="9726" width="67.7109375" style="43" customWidth="1"/>
    <col min="9727" max="9731" width="15.7109375" style="43" customWidth="1"/>
    <col min="9732" max="9732" width="13.28515625" style="43" customWidth="1"/>
    <col min="9733" max="9733" width="0.85546875" style="43" customWidth="1"/>
    <col min="9734" max="9734" width="16.7109375" style="43" customWidth="1"/>
    <col min="9735" max="9736" width="15.7109375" style="43" customWidth="1"/>
    <col min="9737" max="9737" width="26.5703125" style="43" customWidth="1"/>
    <col min="9738" max="9738" width="1.42578125" style="43" customWidth="1"/>
    <col min="9739" max="9964" width="11.42578125" style="43" customWidth="1"/>
    <col min="9965" max="9965" width="4.28515625" style="43" customWidth="1"/>
    <col min="9966" max="9966" width="4.85546875" style="43" customWidth="1"/>
    <col min="9967" max="9967" width="46.42578125" style="43" customWidth="1"/>
    <col min="9968" max="9979" width="12.85546875" style="43"/>
    <col min="9980" max="9980" width="6.140625" style="43" customWidth="1"/>
    <col min="9981" max="9981" width="5.28515625" style="43" customWidth="1"/>
    <col min="9982" max="9982" width="67.7109375" style="43" customWidth="1"/>
    <col min="9983" max="9987" width="15.7109375" style="43" customWidth="1"/>
    <col min="9988" max="9988" width="13.28515625" style="43" customWidth="1"/>
    <col min="9989" max="9989" width="0.85546875" style="43" customWidth="1"/>
    <col min="9990" max="9990" width="16.7109375" style="43" customWidth="1"/>
    <col min="9991" max="9992" width="15.7109375" style="43" customWidth="1"/>
    <col min="9993" max="9993" width="26.5703125" style="43" customWidth="1"/>
    <col min="9994" max="9994" width="1.42578125" style="43" customWidth="1"/>
    <col min="9995" max="10220" width="11.42578125" style="43" customWidth="1"/>
    <col min="10221" max="10221" width="4.28515625" style="43" customWidth="1"/>
    <col min="10222" max="10222" width="4.85546875" style="43" customWidth="1"/>
    <col min="10223" max="10223" width="46.42578125" style="43" customWidth="1"/>
    <col min="10224" max="10235" width="12.85546875" style="43"/>
    <col min="10236" max="10236" width="6.140625" style="43" customWidth="1"/>
    <col min="10237" max="10237" width="5.28515625" style="43" customWidth="1"/>
    <col min="10238" max="10238" width="67.7109375" style="43" customWidth="1"/>
    <col min="10239" max="10243" width="15.7109375" style="43" customWidth="1"/>
    <col min="10244" max="10244" width="13.28515625" style="43" customWidth="1"/>
    <col min="10245" max="10245" width="0.85546875" style="43" customWidth="1"/>
    <col min="10246" max="10246" width="16.7109375" style="43" customWidth="1"/>
    <col min="10247" max="10248" width="15.7109375" style="43" customWidth="1"/>
    <col min="10249" max="10249" width="26.5703125" style="43" customWidth="1"/>
    <col min="10250" max="10250" width="1.42578125" style="43" customWidth="1"/>
    <col min="10251" max="10476" width="11.42578125" style="43" customWidth="1"/>
    <col min="10477" max="10477" width="4.28515625" style="43" customWidth="1"/>
    <col min="10478" max="10478" width="4.85546875" style="43" customWidth="1"/>
    <col min="10479" max="10479" width="46.42578125" style="43" customWidth="1"/>
    <col min="10480" max="10491" width="12.85546875" style="43"/>
    <col min="10492" max="10492" width="6.140625" style="43" customWidth="1"/>
    <col min="10493" max="10493" width="5.28515625" style="43" customWidth="1"/>
    <col min="10494" max="10494" width="67.7109375" style="43" customWidth="1"/>
    <col min="10495" max="10499" width="15.7109375" style="43" customWidth="1"/>
    <col min="10500" max="10500" width="13.28515625" style="43" customWidth="1"/>
    <col min="10501" max="10501" width="0.85546875" style="43" customWidth="1"/>
    <col min="10502" max="10502" width="16.7109375" style="43" customWidth="1"/>
    <col min="10503" max="10504" width="15.7109375" style="43" customWidth="1"/>
    <col min="10505" max="10505" width="26.5703125" style="43" customWidth="1"/>
    <col min="10506" max="10506" width="1.42578125" style="43" customWidth="1"/>
    <col min="10507" max="10732" width="11.42578125" style="43" customWidth="1"/>
    <col min="10733" max="10733" width="4.28515625" style="43" customWidth="1"/>
    <col min="10734" max="10734" width="4.85546875" style="43" customWidth="1"/>
    <col min="10735" max="10735" width="46.42578125" style="43" customWidth="1"/>
    <col min="10736" max="10747" width="12.85546875" style="43"/>
    <col min="10748" max="10748" width="6.140625" style="43" customWidth="1"/>
    <col min="10749" max="10749" width="5.28515625" style="43" customWidth="1"/>
    <col min="10750" max="10750" width="67.7109375" style="43" customWidth="1"/>
    <col min="10751" max="10755" width="15.7109375" style="43" customWidth="1"/>
    <col min="10756" max="10756" width="13.28515625" style="43" customWidth="1"/>
    <col min="10757" max="10757" width="0.85546875" style="43" customWidth="1"/>
    <col min="10758" max="10758" width="16.7109375" style="43" customWidth="1"/>
    <col min="10759" max="10760" width="15.7109375" style="43" customWidth="1"/>
    <col min="10761" max="10761" width="26.5703125" style="43" customWidth="1"/>
    <col min="10762" max="10762" width="1.42578125" style="43" customWidth="1"/>
    <col min="10763" max="10988" width="11.42578125" style="43" customWidth="1"/>
    <col min="10989" max="10989" width="4.28515625" style="43" customWidth="1"/>
    <col min="10990" max="10990" width="4.85546875" style="43" customWidth="1"/>
    <col min="10991" max="10991" width="46.42578125" style="43" customWidth="1"/>
    <col min="10992" max="11003" width="12.85546875" style="43"/>
    <col min="11004" max="11004" width="6.140625" style="43" customWidth="1"/>
    <col min="11005" max="11005" width="5.28515625" style="43" customWidth="1"/>
    <col min="11006" max="11006" width="67.7109375" style="43" customWidth="1"/>
    <col min="11007" max="11011" width="15.7109375" style="43" customWidth="1"/>
    <col min="11012" max="11012" width="13.28515625" style="43" customWidth="1"/>
    <col min="11013" max="11013" width="0.85546875" style="43" customWidth="1"/>
    <col min="11014" max="11014" width="16.7109375" style="43" customWidth="1"/>
    <col min="11015" max="11016" width="15.7109375" style="43" customWidth="1"/>
    <col min="11017" max="11017" width="26.5703125" style="43" customWidth="1"/>
    <col min="11018" max="11018" width="1.42578125" style="43" customWidth="1"/>
    <col min="11019" max="11244" width="11.42578125" style="43" customWidth="1"/>
    <col min="11245" max="11245" width="4.28515625" style="43" customWidth="1"/>
    <col min="11246" max="11246" width="4.85546875" style="43" customWidth="1"/>
    <col min="11247" max="11247" width="46.42578125" style="43" customWidth="1"/>
    <col min="11248" max="11259" width="12.85546875" style="43"/>
    <col min="11260" max="11260" width="6.140625" style="43" customWidth="1"/>
    <col min="11261" max="11261" width="5.28515625" style="43" customWidth="1"/>
    <col min="11262" max="11262" width="67.7109375" style="43" customWidth="1"/>
    <col min="11263" max="11267" width="15.7109375" style="43" customWidth="1"/>
    <col min="11268" max="11268" width="13.28515625" style="43" customWidth="1"/>
    <col min="11269" max="11269" width="0.85546875" style="43" customWidth="1"/>
    <col min="11270" max="11270" width="16.7109375" style="43" customWidth="1"/>
    <col min="11271" max="11272" width="15.7109375" style="43" customWidth="1"/>
    <col min="11273" max="11273" width="26.5703125" style="43" customWidth="1"/>
    <col min="11274" max="11274" width="1.42578125" style="43" customWidth="1"/>
    <col min="11275" max="11500" width="11.42578125" style="43" customWidth="1"/>
    <col min="11501" max="11501" width="4.28515625" style="43" customWidth="1"/>
    <col min="11502" max="11502" width="4.85546875" style="43" customWidth="1"/>
    <col min="11503" max="11503" width="46.42578125" style="43" customWidth="1"/>
    <col min="11504" max="11515" width="12.85546875" style="43"/>
    <col min="11516" max="11516" width="6.140625" style="43" customWidth="1"/>
    <col min="11517" max="11517" width="5.28515625" style="43" customWidth="1"/>
    <col min="11518" max="11518" width="67.7109375" style="43" customWidth="1"/>
    <col min="11519" max="11523" width="15.7109375" style="43" customWidth="1"/>
    <col min="11524" max="11524" width="13.28515625" style="43" customWidth="1"/>
    <col min="11525" max="11525" width="0.85546875" style="43" customWidth="1"/>
    <col min="11526" max="11526" width="16.7109375" style="43" customWidth="1"/>
    <col min="11527" max="11528" width="15.7109375" style="43" customWidth="1"/>
    <col min="11529" max="11529" width="26.5703125" style="43" customWidth="1"/>
    <col min="11530" max="11530" width="1.42578125" style="43" customWidth="1"/>
    <col min="11531" max="11756" width="11.42578125" style="43" customWidth="1"/>
    <col min="11757" max="11757" width="4.28515625" style="43" customWidth="1"/>
    <col min="11758" max="11758" width="4.85546875" style="43" customWidth="1"/>
    <col min="11759" max="11759" width="46.42578125" style="43" customWidth="1"/>
    <col min="11760" max="11771" width="12.85546875" style="43"/>
    <col min="11772" max="11772" width="6.140625" style="43" customWidth="1"/>
    <col min="11773" max="11773" width="5.28515625" style="43" customWidth="1"/>
    <col min="11774" max="11774" width="67.7109375" style="43" customWidth="1"/>
    <col min="11775" max="11779" width="15.7109375" style="43" customWidth="1"/>
    <col min="11780" max="11780" width="13.28515625" style="43" customWidth="1"/>
    <col min="11781" max="11781" width="0.85546875" style="43" customWidth="1"/>
    <col min="11782" max="11782" width="16.7109375" style="43" customWidth="1"/>
    <col min="11783" max="11784" width="15.7109375" style="43" customWidth="1"/>
    <col min="11785" max="11785" width="26.5703125" style="43" customWidth="1"/>
    <col min="11786" max="11786" width="1.42578125" style="43" customWidth="1"/>
    <col min="11787" max="12012" width="11.42578125" style="43" customWidth="1"/>
    <col min="12013" max="12013" width="4.28515625" style="43" customWidth="1"/>
    <col min="12014" max="12014" width="4.85546875" style="43" customWidth="1"/>
    <col min="12015" max="12015" width="46.42578125" style="43" customWidth="1"/>
    <col min="12016" max="12027" width="12.85546875" style="43"/>
    <col min="12028" max="12028" width="6.140625" style="43" customWidth="1"/>
    <col min="12029" max="12029" width="5.28515625" style="43" customWidth="1"/>
    <col min="12030" max="12030" width="67.7109375" style="43" customWidth="1"/>
    <col min="12031" max="12035" width="15.7109375" style="43" customWidth="1"/>
    <col min="12036" max="12036" width="13.28515625" style="43" customWidth="1"/>
    <col min="12037" max="12037" width="0.85546875" style="43" customWidth="1"/>
    <col min="12038" max="12038" width="16.7109375" style="43" customWidth="1"/>
    <col min="12039" max="12040" width="15.7109375" style="43" customWidth="1"/>
    <col min="12041" max="12041" width="26.5703125" style="43" customWidth="1"/>
    <col min="12042" max="12042" width="1.42578125" style="43" customWidth="1"/>
    <col min="12043" max="12268" width="11.42578125" style="43" customWidth="1"/>
    <col min="12269" max="12269" width="4.28515625" style="43" customWidth="1"/>
    <col min="12270" max="12270" width="4.85546875" style="43" customWidth="1"/>
    <col min="12271" max="12271" width="46.42578125" style="43" customWidth="1"/>
    <col min="12272" max="12283" width="12.85546875" style="43"/>
    <col min="12284" max="12284" width="6.140625" style="43" customWidth="1"/>
    <col min="12285" max="12285" width="5.28515625" style="43" customWidth="1"/>
    <col min="12286" max="12286" width="67.7109375" style="43" customWidth="1"/>
    <col min="12287" max="12291" width="15.7109375" style="43" customWidth="1"/>
    <col min="12292" max="12292" width="13.28515625" style="43" customWidth="1"/>
    <col min="12293" max="12293" width="0.85546875" style="43" customWidth="1"/>
    <col min="12294" max="12294" width="16.7109375" style="43" customWidth="1"/>
    <col min="12295" max="12296" width="15.7109375" style="43" customWidth="1"/>
    <col min="12297" max="12297" width="26.5703125" style="43" customWidth="1"/>
    <col min="12298" max="12298" width="1.42578125" style="43" customWidth="1"/>
    <col min="12299" max="12524" width="11.42578125" style="43" customWidth="1"/>
    <col min="12525" max="12525" width="4.28515625" style="43" customWidth="1"/>
    <col min="12526" max="12526" width="4.85546875" style="43" customWidth="1"/>
    <col min="12527" max="12527" width="46.42578125" style="43" customWidth="1"/>
    <col min="12528" max="12539" width="12.85546875" style="43"/>
    <col min="12540" max="12540" width="6.140625" style="43" customWidth="1"/>
    <col min="12541" max="12541" width="5.28515625" style="43" customWidth="1"/>
    <col min="12542" max="12542" width="67.7109375" style="43" customWidth="1"/>
    <col min="12543" max="12547" width="15.7109375" style="43" customWidth="1"/>
    <col min="12548" max="12548" width="13.28515625" style="43" customWidth="1"/>
    <col min="12549" max="12549" width="0.85546875" style="43" customWidth="1"/>
    <col min="12550" max="12550" width="16.7109375" style="43" customWidth="1"/>
    <col min="12551" max="12552" width="15.7109375" style="43" customWidth="1"/>
    <col min="12553" max="12553" width="26.5703125" style="43" customWidth="1"/>
    <col min="12554" max="12554" width="1.42578125" style="43" customWidth="1"/>
    <col min="12555" max="12780" width="11.42578125" style="43" customWidth="1"/>
    <col min="12781" max="12781" width="4.28515625" style="43" customWidth="1"/>
    <col min="12782" max="12782" width="4.85546875" style="43" customWidth="1"/>
    <col min="12783" max="12783" width="46.42578125" style="43" customWidth="1"/>
    <col min="12784" max="12795" width="12.85546875" style="43"/>
    <col min="12796" max="12796" width="6.140625" style="43" customWidth="1"/>
    <col min="12797" max="12797" width="5.28515625" style="43" customWidth="1"/>
    <col min="12798" max="12798" width="67.7109375" style="43" customWidth="1"/>
    <col min="12799" max="12803" width="15.7109375" style="43" customWidth="1"/>
    <col min="12804" max="12804" width="13.28515625" style="43" customWidth="1"/>
    <col min="12805" max="12805" width="0.85546875" style="43" customWidth="1"/>
    <col min="12806" max="12806" width="16.7109375" style="43" customWidth="1"/>
    <col min="12807" max="12808" width="15.7109375" style="43" customWidth="1"/>
    <col min="12809" max="12809" width="26.5703125" style="43" customWidth="1"/>
    <col min="12810" max="12810" width="1.42578125" style="43" customWidth="1"/>
    <col min="12811" max="13036" width="11.42578125" style="43" customWidth="1"/>
    <col min="13037" max="13037" width="4.28515625" style="43" customWidth="1"/>
    <col min="13038" max="13038" width="4.85546875" style="43" customWidth="1"/>
    <col min="13039" max="13039" width="46.42578125" style="43" customWidth="1"/>
    <col min="13040" max="13051" width="12.85546875" style="43"/>
    <col min="13052" max="13052" width="6.140625" style="43" customWidth="1"/>
    <col min="13053" max="13053" width="5.28515625" style="43" customWidth="1"/>
    <col min="13054" max="13054" width="67.7109375" style="43" customWidth="1"/>
    <col min="13055" max="13059" width="15.7109375" style="43" customWidth="1"/>
    <col min="13060" max="13060" width="13.28515625" style="43" customWidth="1"/>
    <col min="13061" max="13061" width="0.85546875" style="43" customWidth="1"/>
    <col min="13062" max="13062" width="16.7109375" style="43" customWidth="1"/>
    <col min="13063" max="13064" width="15.7109375" style="43" customWidth="1"/>
    <col min="13065" max="13065" width="26.5703125" style="43" customWidth="1"/>
    <col min="13066" max="13066" width="1.42578125" style="43" customWidth="1"/>
    <col min="13067" max="13292" width="11.42578125" style="43" customWidth="1"/>
    <col min="13293" max="13293" width="4.28515625" style="43" customWidth="1"/>
    <col min="13294" max="13294" width="4.85546875" style="43" customWidth="1"/>
    <col min="13295" max="13295" width="46.42578125" style="43" customWidth="1"/>
    <col min="13296" max="13307" width="12.85546875" style="43"/>
    <col min="13308" max="13308" width="6.140625" style="43" customWidth="1"/>
    <col min="13309" max="13309" width="5.28515625" style="43" customWidth="1"/>
    <col min="13310" max="13310" width="67.7109375" style="43" customWidth="1"/>
    <col min="13311" max="13315" width="15.7109375" style="43" customWidth="1"/>
    <col min="13316" max="13316" width="13.28515625" style="43" customWidth="1"/>
    <col min="13317" max="13317" width="0.85546875" style="43" customWidth="1"/>
    <col min="13318" max="13318" width="16.7109375" style="43" customWidth="1"/>
    <col min="13319" max="13320" width="15.7109375" style="43" customWidth="1"/>
    <col min="13321" max="13321" width="26.5703125" style="43" customWidth="1"/>
    <col min="13322" max="13322" width="1.42578125" style="43" customWidth="1"/>
    <col min="13323" max="13548" width="11.42578125" style="43" customWidth="1"/>
    <col min="13549" max="13549" width="4.28515625" style="43" customWidth="1"/>
    <col min="13550" max="13550" width="4.85546875" style="43" customWidth="1"/>
    <col min="13551" max="13551" width="46.42578125" style="43" customWidth="1"/>
    <col min="13552" max="13563" width="12.85546875" style="43"/>
    <col min="13564" max="13564" width="6.140625" style="43" customWidth="1"/>
    <col min="13565" max="13565" width="5.28515625" style="43" customWidth="1"/>
    <col min="13566" max="13566" width="67.7109375" style="43" customWidth="1"/>
    <col min="13567" max="13571" width="15.7109375" style="43" customWidth="1"/>
    <col min="13572" max="13572" width="13.28515625" style="43" customWidth="1"/>
    <col min="13573" max="13573" width="0.85546875" style="43" customWidth="1"/>
    <col min="13574" max="13574" width="16.7109375" style="43" customWidth="1"/>
    <col min="13575" max="13576" width="15.7109375" style="43" customWidth="1"/>
    <col min="13577" max="13577" width="26.5703125" style="43" customWidth="1"/>
    <col min="13578" max="13578" width="1.42578125" style="43" customWidth="1"/>
    <col min="13579" max="13804" width="11.42578125" style="43" customWidth="1"/>
    <col min="13805" max="13805" width="4.28515625" style="43" customWidth="1"/>
    <col min="13806" max="13806" width="4.85546875" style="43" customWidth="1"/>
    <col min="13807" max="13807" width="46.42578125" style="43" customWidth="1"/>
    <col min="13808" max="13819" width="12.85546875" style="43"/>
    <col min="13820" max="13820" width="6.140625" style="43" customWidth="1"/>
    <col min="13821" max="13821" width="5.28515625" style="43" customWidth="1"/>
    <col min="13822" max="13822" width="67.7109375" style="43" customWidth="1"/>
    <col min="13823" max="13827" width="15.7109375" style="43" customWidth="1"/>
    <col min="13828" max="13828" width="13.28515625" style="43" customWidth="1"/>
    <col min="13829" max="13829" width="0.85546875" style="43" customWidth="1"/>
    <col min="13830" max="13830" width="16.7109375" style="43" customWidth="1"/>
    <col min="13831" max="13832" width="15.7109375" style="43" customWidth="1"/>
    <col min="13833" max="13833" width="26.5703125" style="43" customWidth="1"/>
    <col min="13834" max="13834" width="1.42578125" style="43" customWidth="1"/>
    <col min="13835" max="14060" width="11.42578125" style="43" customWidth="1"/>
    <col min="14061" max="14061" width="4.28515625" style="43" customWidth="1"/>
    <col min="14062" max="14062" width="4.85546875" style="43" customWidth="1"/>
    <col min="14063" max="14063" width="46.42578125" style="43" customWidth="1"/>
    <col min="14064" max="14075" width="12.85546875" style="43"/>
    <col min="14076" max="14076" width="6.140625" style="43" customWidth="1"/>
    <col min="14077" max="14077" width="5.28515625" style="43" customWidth="1"/>
    <col min="14078" max="14078" width="67.7109375" style="43" customWidth="1"/>
    <col min="14079" max="14083" width="15.7109375" style="43" customWidth="1"/>
    <col min="14084" max="14084" width="13.28515625" style="43" customWidth="1"/>
    <col min="14085" max="14085" width="0.85546875" style="43" customWidth="1"/>
    <col min="14086" max="14086" width="16.7109375" style="43" customWidth="1"/>
    <col min="14087" max="14088" width="15.7109375" style="43" customWidth="1"/>
    <col min="14089" max="14089" width="26.5703125" style="43" customWidth="1"/>
    <col min="14090" max="14090" width="1.42578125" style="43" customWidth="1"/>
    <col min="14091" max="14316" width="11.42578125" style="43" customWidth="1"/>
    <col min="14317" max="14317" width="4.28515625" style="43" customWidth="1"/>
    <col min="14318" max="14318" width="4.85546875" style="43" customWidth="1"/>
    <col min="14319" max="14319" width="46.42578125" style="43" customWidth="1"/>
    <col min="14320" max="14331" width="12.85546875" style="43"/>
    <col min="14332" max="14332" width="6.140625" style="43" customWidth="1"/>
    <col min="14333" max="14333" width="5.28515625" style="43" customWidth="1"/>
    <col min="14334" max="14334" width="67.7109375" style="43" customWidth="1"/>
    <col min="14335" max="14339" width="15.7109375" style="43" customWidth="1"/>
    <col min="14340" max="14340" width="13.28515625" style="43" customWidth="1"/>
    <col min="14341" max="14341" width="0.85546875" style="43" customWidth="1"/>
    <col min="14342" max="14342" width="16.7109375" style="43" customWidth="1"/>
    <col min="14343" max="14344" width="15.7109375" style="43" customWidth="1"/>
    <col min="14345" max="14345" width="26.5703125" style="43" customWidth="1"/>
    <col min="14346" max="14346" width="1.42578125" style="43" customWidth="1"/>
    <col min="14347" max="14572" width="11.42578125" style="43" customWidth="1"/>
    <col min="14573" max="14573" width="4.28515625" style="43" customWidth="1"/>
    <col min="14574" max="14574" width="4.85546875" style="43" customWidth="1"/>
    <col min="14575" max="14575" width="46.42578125" style="43" customWidth="1"/>
    <col min="14576" max="14587" width="12.85546875" style="43"/>
    <col min="14588" max="14588" width="6.140625" style="43" customWidth="1"/>
    <col min="14589" max="14589" width="5.28515625" style="43" customWidth="1"/>
    <col min="14590" max="14590" width="67.7109375" style="43" customWidth="1"/>
    <col min="14591" max="14595" width="15.7109375" style="43" customWidth="1"/>
    <col min="14596" max="14596" width="13.28515625" style="43" customWidth="1"/>
    <col min="14597" max="14597" width="0.85546875" style="43" customWidth="1"/>
    <col min="14598" max="14598" width="16.7109375" style="43" customWidth="1"/>
    <col min="14599" max="14600" width="15.7109375" style="43" customWidth="1"/>
    <col min="14601" max="14601" width="26.5703125" style="43" customWidth="1"/>
    <col min="14602" max="14602" width="1.42578125" style="43" customWidth="1"/>
    <col min="14603" max="14828" width="11.42578125" style="43" customWidth="1"/>
    <col min="14829" max="14829" width="4.28515625" style="43" customWidth="1"/>
    <col min="14830" max="14830" width="4.85546875" style="43" customWidth="1"/>
    <col min="14831" max="14831" width="46.42578125" style="43" customWidth="1"/>
    <col min="14832" max="14843" width="12.85546875" style="43"/>
    <col min="14844" max="14844" width="6.140625" style="43" customWidth="1"/>
    <col min="14845" max="14845" width="5.28515625" style="43" customWidth="1"/>
    <col min="14846" max="14846" width="67.7109375" style="43" customWidth="1"/>
    <col min="14847" max="14851" width="15.7109375" style="43" customWidth="1"/>
    <col min="14852" max="14852" width="13.28515625" style="43" customWidth="1"/>
    <col min="14853" max="14853" width="0.85546875" style="43" customWidth="1"/>
    <col min="14854" max="14854" width="16.7109375" style="43" customWidth="1"/>
    <col min="14855" max="14856" width="15.7109375" style="43" customWidth="1"/>
    <col min="14857" max="14857" width="26.5703125" style="43" customWidth="1"/>
    <col min="14858" max="14858" width="1.42578125" style="43" customWidth="1"/>
    <col min="14859" max="15084" width="11.42578125" style="43" customWidth="1"/>
    <col min="15085" max="15085" width="4.28515625" style="43" customWidth="1"/>
    <col min="15086" max="15086" width="4.85546875" style="43" customWidth="1"/>
    <col min="15087" max="15087" width="46.42578125" style="43" customWidth="1"/>
    <col min="15088" max="15099" width="12.85546875" style="43"/>
    <col min="15100" max="15100" width="6.140625" style="43" customWidth="1"/>
    <col min="15101" max="15101" width="5.28515625" style="43" customWidth="1"/>
    <col min="15102" max="15102" width="67.7109375" style="43" customWidth="1"/>
    <col min="15103" max="15107" width="15.7109375" style="43" customWidth="1"/>
    <col min="15108" max="15108" width="13.28515625" style="43" customWidth="1"/>
    <col min="15109" max="15109" width="0.85546875" style="43" customWidth="1"/>
    <col min="15110" max="15110" width="16.7109375" style="43" customWidth="1"/>
    <col min="15111" max="15112" width="15.7109375" style="43" customWidth="1"/>
    <col min="15113" max="15113" width="26.5703125" style="43" customWidth="1"/>
    <col min="15114" max="15114" width="1.42578125" style="43" customWidth="1"/>
    <col min="15115" max="15340" width="11.42578125" style="43" customWidth="1"/>
    <col min="15341" max="15341" width="4.28515625" style="43" customWidth="1"/>
    <col min="15342" max="15342" width="4.85546875" style="43" customWidth="1"/>
    <col min="15343" max="15343" width="46.42578125" style="43" customWidth="1"/>
    <col min="15344" max="15355" width="12.85546875" style="43"/>
    <col min="15356" max="15356" width="6.140625" style="43" customWidth="1"/>
    <col min="15357" max="15357" width="5.28515625" style="43" customWidth="1"/>
    <col min="15358" max="15358" width="67.7109375" style="43" customWidth="1"/>
    <col min="15359" max="15363" width="15.7109375" style="43" customWidth="1"/>
    <col min="15364" max="15364" width="13.28515625" style="43" customWidth="1"/>
    <col min="15365" max="15365" width="0.85546875" style="43" customWidth="1"/>
    <col min="15366" max="15366" width="16.7109375" style="43" customWidth="1"/>
    <col min="15367" max="15368" width="15.7109375" style="43" customWidth="1"/>
    <col min="15369" max="15369" width="26.5703125" style="43" customWidth="1"/>
    <col min="15370" max="15370" width="1.42578125" style="43" customWidth="1"/>
    <col min="15371" max="15596" width="11.42578125" style="43" customWidth="1"/>
    <col min="15597" max="15597" width="4.28515625" style="43" customWidth="1"/>
    <col min="15598" max="15598" width="4.85546875" style="43" customWidth="1"/>
    <col min="15599" max="15599" width="46.42578125" style="43" customWidth="1"/>
    <col min="15600" max="15611" width="12.85546875" style="43"/>
    <col min="15612" max="15612" width="6.140625" style="43" customWidth="1"/>
    <col min="15613" max="15613" width="5.28515625" style="43" customWidth="1"/>
    <col min="15614" max="15614" width="67.7109375" style="43" customWidth="1"/>
    <col min="15615" max="15619" width="15.7109375" style="43" customWidth="1"/>
    <col min="15620" max="15620" width="13.28515625" style="43" customWidth="1"/>
    <col min="15621" max="15621" width="0.85546875" style="43" customWidth="1"/>
    <col min="15622" max="15622" width="16.7109375" style="43" customWidth="1"/>
    <col min="15623" max="15624" width="15.7109375" style="43" customWidth="1"/>
    <col min="15625" max="15625" width="26.5703125" style="43" customWidth="1"/>
    <col min="15626" max="15626" width="1.42578125" style="43" customWidth="1"/>
    <col min="15627" max="15852" width="11.42578125" style="43" customWidth="1"/>
    <col min="15853" max="15853" width="4.28515625" style="43" customWidth="1"/>
    <col min="15854" max="15854" width="4.85546875" style="43" customWidth="1"/>
    <col min="15855" max="15855" width="46.42578125" style="43" customWidth="1"/>
    <col min="15856" max="15867" width="12.85546875" style="43"/>
    <col min="15868" max="15868" width="6.140625" style="43" customWidth="1"/>
    <col min="15869" max="15869" width="5.28515625" style="43" customWidth="1"/>
    <col min="15870" max="15870" width="67.7109375" style="43" customWidth="1"/>
    <col min="15871" max="15875" width="15.7109375" style="43" customWidth="1"/>
    <col min="15876" max="15876" width="13.28515625" style="43" customWidth="1"/>
    <col min="15877" max="15877" width="0.85546875" style="43" customWidth="1"/>
    <col min="15878" max="15878" width="16.7109375" style="43" customWidth="1"/>
    <col min="15879" max="15880" width="15.7109375" style="43" customWidth="1"/>
    <col min="15881" max="15881" width="26.5703125" style="43" customWidth="1"/>
    <col min="15882" max="15882" width="1.42578125" style="43" customWidth="1"/>
    <col min="15883" max="16108" width="11.42578125" style="43" customWidth="1"/>
    <col min="16109" max="16109" width="4.28515625" style="43" customWidth="1"/>
    <col min="16110" max="16110" width="4.85546875" style="43" customWidth="1"/>
    <col min="16111" max="16111" width="46.42578125" style="43" customWidth="1"/>
    <col min="16112" max="16123" width="12.85546875" style="43"/>
    <col min="16124" max="16124" width="6.140625" style="43" customWidth="1"/>
    <col min="16125" max="16125" width="5.28515625" style="43" customWidth="1"/>
    <col min="16126" max="16126" width="67.7109375" style="43" customWidth="1"/>
    <col min="16127" max="16131" width="15.7109375" style="43" customWidth="1"/>
    <col min="16132" max="16132" width="13.28515625" style="43" customWidth="1"/>
    <col min="16133" max="16133" width="0.85546875" style="43" customWidth="1"/>
    <col min="16134" max="16134" width="16.7109375" style="43" customWidth="1"/>
    <col min="16135" max="16136" width="15.7109375" style="43" customWidth="1"/>
    <col min="16137" max="16137" width="26.5703125" style="43" customWidth="1"/>
    <col min="16138" max="16138" width="1.42578125" style="43" customWidth="1"/>
    <col min="16139" max="16364" width="11.42578125" style="43" customWidth="1"/>
    <col min="16365" max="16365" width="4.28515625" style="43" customWidth="1"/>
    <col min="16366" max="16366" width="4.85546875" style="43" customWidth="1"/>
    <col min="16367" max="16367" width="46.42578125" style="43" customWidth="1"/>
    <col min="16368" max="16384" width="12.85546875" style="43"/>
  </cols>
  <sheetData>
    <row r="1" spans="1:17" s="217" customFormat="1" ht="45" customHeight="1" x14ac:dyDescent="0.2">
      <c r="A1" s="403" t="s">
        <v>899</v>
      </c>
      <c r="B1" s="403"/>
      <c r="C1" s="403"/>
      <c r="D1" s="114" t="s">
        <v>901</v>
      </c>
      <c r="E1" s="114"/>
      <c r="F1" s="293"/>
      <c r="G1" s="293"/>
      <c r="H1" s="293"/>
      <c r="I1" s="293"/>
      <c r="J1" s="293"/>
      <c r="K1" s="293"/>
      <c r="L1" s="293"/>
      <c r="M1" s="293"/>
      <c r="N1" s="293"/>
    </row>
    <row r="2" spans="1:17" s="1" customFormat="1" ht="36" customHeight="1" thickBot="1" x14ac:dyDescent="0.45">
      <c r="A2" s="418" t="s">
        <v>900</v>
      </c>
      <c r="B2" s="418"/>
      <c r="C2" s="418"/>
      <c r="D2" s="418"/>
      <c r="E2" s="418"/>
      <c r="F2" s="418"/>
      <c r="G2" s="418"/>
      <c r="H2" s="418"/>
      <c r="I2" s="418"/>
      <c r="J2" s="418"/>
      <c r="K2" s="418"/>
      <c r="L2" s="418"/>
      <c r="M2" s="294"/>
      <c r="O2" s="295"/>
      <c r="P2" s="295"/>
    </row>
    <row r="3" spans="1:17" customFormat="1" ht="6" customHeight="1" x14ac:dyDescent="0.4">
      <c r="A3" s="405"/>
      <c r="B3" s="405"/>
      <c r="C3" s="405"/>
      <c r="D3" s="405"/>
      <c r="E3" s="405"/>
      <c r="F3" s="405"/>
      <c r="G3" s="405"/>
      <c r="H3" s="405"/>
      <c r="I3" s="405"/>
      <c r="J3" s="405"/>
      <c r="K3" s="405"/>
      <c r="L3" s="405"/>
      <c r="M3" s="406"/>
      <c r="N3" s="406"/>
      <c r="O3" s="406"/>
      <c r="P3" s="406"/>
    </row>
    <row r="4" spans="1:17" s="60" customFormat="1" ht="25.5" customHeight="1" x14ac:dyDescent="0.25">
      <c r="A4" s="435" t="s">
        <v>938</v>
      </c>
      <c r="B4" s="435"/>
      <c r="C4" s="435"/>
      <c r="D4" s="435"/>
      <c r="E4" s="435"/>
      <c r="F4" s="435"/>
      <c r="G4" s="435"/>
      <c r="H4" s="435"/>
      <c r="I4" s="435"/>
      <c r="J4" s="435"/>
      <c r="K4" s="435"/>
      <c r="L4" s="435"/>
    </row>
    <row r="5" spans="1:17" s="60" customFormat="1" ht="17.649999999999999" customHeight="1" x14ac:dyDescent="0.25">
      <c r="A5" s="296" t="s">
        <v>454</v>
      </c>
      <c r="B5" s="297"/>
      <c r="C5" s="298"/>
      <c r="D5" s="299"/>
      <c r="E5" s="299"/>
      <c r="F5" s="299"/>
      <c r="G5" s="299"/>
      <c r="H5" s="299"/>
      <c r="I5" s="299"/>
      <c r="J5" s="299"/>
      <c r="K5" s="299"/>
      <c r="L5" s="299"/>
    </row>
    <row r="6" spans="1:17" s="60" customFormat="1" ht="17.649999999999999" customHeight="1" x14ac:dyDescent="0.25">
      <c r="A6" s="296" t="s">
        <v>1</v>
      </c>
      <c r="B6" s="300"/>
      <c r="C6" s="301"/>
      <c r="D6" s="302"/>
      <c r="E6" s="302"/>
      <c r="F6" s="302"/>
      <c r="G6" s="302"/>
      <c r="H6" s="302"/>
      <c r="I6" s="302"/>
      <c r="J6" s="302"/>
      <c r="K6" s="302"/>
      <c r="L6" s="302"/>
    </row>
    <row r="7" spans="1:17" s="60" customFormat="1" ht="17.649999999999999" customHeight="1" x14ac:dyDescent="0.25">
      <c r="A7" s="296" t="s">
        <v>898</v>
      </c>
      <c r="B7" s="300"/>
      <c r="C7" s="301"/>
      <c r="D7" s="302"/>
      <c r="E7" s="302"/>
      <c r="F7" s="302"/>
      <c r="G7" s="302"/>
      <c r="H7" s="302"/>
      <c r="I7" s="302"/>
      <c r="J7" s="302"/>
      <c r="K7" s="302"/>
      <c r="L7" s="302"/>
    </row>
    <row r="8" spans="1:17" s="60" customFormat="1" ht="20.25" customHeight="1" x14ac:dyDescent="0.25">
      <c r="A8" s="303" t="s">
        <v>939</v>
      </c>
      <c r="B8" s="300"/>
      <c r="C8" s="301"/>
      <c r="D8" s="302"/>
      <c r="E8" s="302"/>
      <c r="F8" s="302"/>
      <c r="G8" s="302"/>
      <c r="H8" s="302"/>
      <c r="I8" s="302"/>
      <c r="J8" s="302"/>
      <c r="K8" s="302"/>
      <c r="L8" s="302"/>
    </row>
    <row r="9" spans="1:17" s="62" customFormat="1" ht="30" customHeight="1" x14ac:dyDescent="0.25">
      <c r="A9" s="431" t="s">
        <v>451</v>
      </c>
      <c r="B9" s="433" t="s">
        <v>457</v>
      </c>
      <c r="C9" s="433"/>
      <c r="D9" s="436" t="s">
        <v>722</v>
      </c>
      <c r="E9" s="436"/>
      <c r="F9" s="436"/>
      <c r="G9" s="434" t="s">
        <v>723</v>
      </c>
      <c r="H9" s="436" t="s">
        <v>724</v>
      </c>
      <c r="I9" s="436"/>
      <c r="J9" s="310"/>
      <c r="K9" s="436" t="s">
        <v>725</v>
      </c>
      <c r="L9" s="436"/>
      <c r="M9" s="61">
        <v>19.414300000000001</v>
      </c>
    </row>
    <row r="10" spans="1:17" s="62" customFormat="1" ht="49.9" customHeight="1" x14ac:dyDescent="0.25">
      <c r="A10" s="431"/>
      <c r="B10" s="433"/>
      <c r="C10" s="433"/>
      <c r="D10" s="310" t="s">
        <v>726</v>
      </c>
      <c r="E10" s="310" t="s">
        <v>727</v>
      </c>
      <c r="F10" s="310" t="s">
        <v>396</v>
      </c>
      <c r="G10" s="434"/>
      <c r="H10" s="310" t="s">
        <v>728</v>
      </c>
      <c r="I10" s="310" t="s">
        <v>729</v>
      </c>
      <c r="J10" s="310"/>
      <c r="K10" s="310" t="s">
        <v>730</v>
      </c>
      <c r="L10" s="310" t="s">
        <v>731</v>
      </c>
    </row>
    <row r="11" spans="1:17" s="63" customFormat="1" ht="17.100000000000001" customHeight="1" thickBot="1" x14ac:dyDescent="0.3">
      <c r="A11" s="432"/>
      <c r="B11" s="430"/>
      <c r="C11" s="430"/>
      <c r="D11" s="304" t="s">
        <v>387</v>
      </c>
      <c r="E11" s="304" t="s">
        <v>386</v>
      </c>
      <c r="F11" s="305" t="s">
        <v>732</v>
      </c>
      <c r="G11" s="304" t="s">
        <v>384</v>
      </c>
      <c r="H11" s="305" t="s">
        <v>733</v>
      </c>
      <c r="I11" s="305" t="s">
        <v>734</v>
      </c>
      <c r="J11" s="306"/>
      <c r="K11" s="304" t="s">
        <v>381</v>
      </c>
      <c r="L11" s="304" t="s">
        <v>380</v>
      </c>
    </row>
    <row r="12" spans="1:17" s="108" customFormat="1" ht="5.25" customHeight="1" thickBot="1" x14ac:dyDescent="0.3">
      <c r="A12" s="268"/>
      <c r="B12" s="120"/>
      <c r="C12" s="120"/>
      <c r="D12" s="269"/>
      <c r="E12" s="269"/>
      <c r="F12" s="120"/>
      <c r="G12" s="269"/>
      <c r="H12" s="120"/>
      <c r="I12" s="120"/>
      <c r="J12" s="316"/>
      <c r="K12" s="269"/>
      <c r="L12" s="269"/>
      <c r="M12" s="317"/>
      <c r="N12" s="318"/>
      <c r="O12" s="319"/>
      <c r="P12" s="319"/>
      <c r="Q12" s="319"/>
    </row>
    <row r="13" spans="1:17" s="62" customFormat="1" ht="17.649999999999999" customHeight="1" x14ac:dyDescent="0.25">
      <c r="A13" s="437" t="s">
        <v>93</v>
      </c>
      <c r="B13" s="437"/>
      <c r="C13" s="437"/>
      <c r="D13" s="336">
        <f>+D14+D277</f>
        <v>782082.86921057641</v>
      </c>
      <c r="E13" s="336">
        <f>+E14+E277</f>
        <v>780150.87027502456</v>
      </c>
      <c r="F13" s="336">
        <f>E13/D13*100-100</f>
        <v>-0.24703250916388697</v>
      </c>
      <c r="G13" s="336">
        <f>+G14+G277</f>
        <v>684533.35451703751</v>
      </c>
      <c r="H13" s="336">
        <f>+H14+H277</f>
        <v>366935.02490640373</v>
      </c>
      <c r="I13" s="337">
        <f t="shared" ref="I13:I77" si="0">+H13/E13*100</f>
        <v>47.033854461643948</v>
      </c>
      <c r="J13" s="337"/>
      <c r="K13" s="336">
        <f>+K14+K277</f>
        <v>40181.263939508397</v>
      </c>
      <c r="L13" s="336">
        <f>+L14+L277</f>
        <v>326753.76096689532</v>
      </c>
    </row>
    <row r="14" spans="1:17" s="64" customFormat="1" ht="17.649999999999999" customHeight="1" x14ac:dyDescent="0.25">
      <c r="A14" s="438" t="s">
        <v>735</v>
      </c>
      <c r="B14" s="438"/>
      <c r="C14" s="438"/>
      <c r="D14" s="320">
        <f>SUM(D15:D276)</f>
        <v>520447.08449027664</v>
      </c>
      <c r="E14" s="320">
        <f>SUM(E15:E276)</f>
        <v>518515.08554809552</v>
      </c>
      <c r="F14" s="320">
        <f>E14/D14*100-100</f>
        <v>-0.37121909215291282</v>
      </c>
      <c r="G14" s="320">
        <f>SUM(G15:G276)</f>
        <v>473990.17700875347</v>
      </c>
      <c r="H14" s="320">
        <f>SUM(H15:H276)</f>
        <v>156391.84740001374</v>
      </c>
      <c r="I14" s="321">
        <f t="shared" si="0"/>
        <v>30.161484546722487</v>
      </c>
      <c r="J14" s="321"/>
      <c r="K14" s="320">
        <f>SUM(K15:K276)</f>
        <v>32903.2888936366</v>
      </c>
      <c r="L14" s="320">
        <f>SUM(L15:L276)</f>
        <v>123488.55850637717</v>
      </c>
    </row>
    <row r="15" spans="1:17" s="64" customFormat="1" ht="17.649999999999999" customHeight="1" x14ac:dyDescent="0.25">
      <c r="A15" s="322">
        <v>1</v>
      </c>
      <c r="B15" s="323" t="s">
        <v>110</v>
      </c>
      <c r="C15" s="324" t="s">
        <v>376</v>
      </c>
      <c r="D15" s="325">
        <v>2006.1961048000001</v>
      </c>
      <c r="E15" s="325">
        <v>2006.1961048000001</v>
      </c>
      <c r="F15" s="326">
        <f>E15/D15*100-100</f>
        <v>0</v>
      </c>
      <c r="G15" s="325">
        <v>2006.1961048000001</v>
      </c>
      <c r="H15" s="325">
        <f>+K15+L15</f>
        <v>0</v>
      </c>
      <c r="I15" s="325">
        <f t="shared" si="0"/>
        <v>0</v>
      </c>
      <c r="J15" s="326"/>
      <c r="K15" s="325">
        <v>0</v>
      </c>
      <c r="L15" s="327">
        <v>0</v>
      </c>
    </row>
    <row r="16" spans="1:17" s="64" customFormat="1" ht="17.649999999999999" customHeight="1" x14ac:dyDescent="0.25">
      <c r="A16" s="322">
        <v>2</v>
      </c>
      <c r="B16" s="323" t="s">
        <v>120</v>
      </c>
      <c r="C16" s="324" t="s">
        <v>736</v>
      </c>
      <c r="D16" s="325">
        <v>5384.8660547730151</v>
      </c>
      <c r="E16" s="325">
        <v>5384.8660547730151</v>
      </c>
      <c r="F16" s="326">
        <f t="shared" ref="F16:F79" si="1">E16/D16*100-100</f>
        <v>0</v>
      </c>
      <c r="G16" s="325">
        <v>5384.8660547730151</v>
      </c>
      <c r="H16" s="325">
        <f t="shared" ref="H16:H79" si="2">+K16+L16</f>
        <v>-2.2071503735787702E-12</v>
      </c>
      <c r="I16" s="325">
        <f t="shared" si="0"/>
        <v>-4.0988027392480924E-14</v>
      </c>
      <c r="J16" s="326"/>
      <c r="K16" s="325">
        <v>0</v>
      </c>
      <c r="L16" s="327">
        <v>-2.2071503735787702E-12</v>
      </c>
    </row>
    <row r="17" spans="1:12" s="64" customFormat="1" ht="17.649999999999999" customHeight="1" x14ac:dyDescent="0.25">
      <c r="A17" s="322">
        <v>3</v>
      </c>
      <c r="B17" s="323" t="s">
        <v>140</v>
      </c>
      <c r="C17" s="324" t="s">
        <v>374</v>
      </c>
      <c r="D17" s="325">
        <v>533.24995716950002</v>
      </c>
      <c r="E17" s="325">
        <v>533.24995764301866</v>
      </c>
      <c r="F17" s="326">
        <f t="shared" si="1"/>
        <v>8.879862889443757E-8</v>
      </c>
      <c r="G17" s="325">
        <v>533.24995716950002</v>
      </c>
      <c r="H17" s="325">
        <f t="shared" si="2"/>
        <v>-1.3794689834867314E-13</v>
      </c>
      <c r="I17" s="325">
        <f t="shared" si="0"/>
        <v>-2.5869087539810167E-14</v>
      </c>
      <c r="J17" s="326"/>
      <c r="K17" s="325">
        <v>0</v>
      </c>
      <c r="L17" s="327">
        <v>-1.3794689834867314E-13</v>
      </c>
    </row>
    <row r="18" spans="1:12" s="64" customFormat="1" ht="17.649999999999999" customHeight="1" x14ac:dyDescent="0.25">
      <c r="A18" s="322">
        <v>4</v>
      </c>
      <c r="B18" s="323" t="s">
        <v>120</v>
      </c>
      <c r="C18" s="324" t="s">
        <v>373</v>
      </c>
      <c r="D18" s="325">
        <v>6427.8204220843008</v>
      </c>
      <c r="E18" s="325">
        <v>6427.8204225578147</v>
      </c>
      <c r="F18" s="326">
        <f t="shared" si="1"/>
        <v>7.3666370781211299E-9</v>
      </c>
      <c r="G18" s="325">
        <v>6427.8204220843008</v>
      </c>
      <c r="H18" s="325">
        <f t="shared" si="2"/>
        <v>1.1035751867893851E-12</v>
      </c>
      <c r="I18" s="325">
        <f t="shared" si="0"/>
        <v>1.7168730833184055E-14</v>
      </c>
      <c r="J18" s="326"/>
      <c r="K18" s="325">
        <v>0</v>
      </c>
      <c r="L18" s="327">
        <v>1.1035751867893851E-12</v>
      </c>
    </row>
    <row r="19" spans="1:12" s="64" customFormat="1" ht="17.649999999999999" customHeight="1" x14ac:dyDescent="0.25">
      <c r="A19" s="322">
        <v>5</v>
      </c>
      <c r="B19" s="323" t="s">
        <v>372</v>
      </c>
      <c r="C19" s="324" t="s">
        <v>371</v>
      </c>
      <c r="D19" s="325">
        <v>1189.5462528379001</v>
      </c>
      <c r="E19" s="325">
        <v>1189.5462533114187</v>
      </c>
      <c r="F19" s="326">
        <f t="shared" si="1"/>
        <v>3.9806664631214517E-8</v>
      </c>
      <c r="G19" s="325">
        <v>1189.5462528379001</v>
      </c>
      <c r="H19" s="325">
        <f t="shared" si="2"/>
        <v>1.3794689834867314E-13</v>
      </c>
      <c r="I19" s="325">
        <f t="shared" si="0"/>
        <v>1.1596598111646456E-14</v>
      </c>
      <c r="J19" s="326"/>
      <c r="K19" s="325">
        <v>0</v>
      </c>
      <c r="L19" s="327">
        <v>1.3794689834867314E-13</v>
      </c>
    </row>
    <row r="20" spans="1:12" s="64" customFormat="1" ht="17.649999999999999" customHeight="1" x14ac:dyDescent="0.25">
      <c r="A20" s="322">
        <v>6</v>
      </c>
      <c r="B20" s="323" t="s">
        <v>120</v>
      </c>
      <c r="C20" s="324" t="s">
        <v>370</v>
      </c>
      <c r="D20" s="325">
        <v>5976.7574870480003</v>
      </c>
      <c r="E20" s="325">
        <v>5976.7574870480003</v>
      </c>
      <c r="F20" s="326">
        <f t="shared" si="1"/>
        <v>0</v>
      </c>
      <c r="G20" s="325">
        <v>5976.7574870480003</v>
      </c>
      <c r="H20" s="325">
        <f t="shared" si="2"/>
        <v>0</v>
      </c>
      <c r="I20" s="325">
        <f t="shared" si="0"/>
        <v>0</v>
      </c>
      <c r="J20" s="326"/>
      <c r="K20" s="325">
        <v>0</v>
      </c>
      <c r="L20" s="327">
        <v>0</v>
      </c>
    </row>
    <row r="21" spans="1:12" s="64" customFormat="1" ht="17.649999999999999" customHeight="1" x14ac:dyDescent="0.25">
      <c r="A21" s="322">
        <v>7</v>
      </c>
      <c r="B21" s="323" t="s">
        <v>179</v>
      </c>
      <c r="C21" s="324" t="s">
        <v>369</v>
      </c>
      <c r="D21" s="325">
        <v>13613.692630926502</v>
      </c>
      <c r="E21" s="325">
        <v>13613.692631400016</v>
      </c>
      <c r="F21" s="326">
        <f t="shared" si="1"/>
        <v>3.478220378383412E-9</v>
      </c>
      <c r="G21" s="325">
        <v>13613.692630926502</v>
      </c>
      <c r="H21" s="325">
        <f t="shared" si="2"/>
        <v>0</v>
      </c>
      <c r="I21" s="325">
        <f t="shared" si="0"/>
        <v>0</v>
      </c>
      <c r="J21" s="326"/>
      <c r="K21" s="325">
        <v>0</v>
      </c>
      <c r="L21" s="327">
        <v>0</v>
      </c>
    </row>
    <row r="22" spans="1:12" s="64" customFormat="1" ht="17.649999999999999" customHeight="1" x14ac:dyDescent="0.25">
      <c r="A22" s="322">
        <v>9</v>
      </c>
      <c r="B22" s="323" t="s">
        <v>108</v>
      </c>
      <c r="C22" s="324" t="s">
        <v>368</v>
      </c>
      <c r="D22" s="325">
        <v>1941.7973767989001</v>
      </c>
      <c r="E22" s="325">
        <v>1941.7973772724147</v>
      </c>
      <c r="F22" s="326">
        <f t="shared" si="1"/>
        <v>2.4385386154790467E-8</v>
      </c>
      <c r="G22" s="325">
        <v>1941.7973767989001</v>
      </c>
      <c r="H22" s="325">
        <f t="shared" si="2"/>
        <v>0</v>
      </c>
      <c r="I22" s="325">
        <f t="shared" si="0"/>
        <v>0</v>
      </c>
      <c r="J22" s="326"/>
      <c r="K22" s="325">
        <v>0</v>
      </c>
      <c r="L22" s="327">
        <v>0</v>
      </c>
    </row>
    <row r="23" spans="1:12" s="64" customFormat="1" ht="17.649999999999999" customHeight="1" x14ac:dyDescent="0.25">
      <c r="A23" s="322">
        <v>10</v>
      </c>
      <c r="B23" s="323" t="s">
        <v>108</v>
      </c>
      <c r="C23" s="324" t="s">
        <v>367</v>
      </c>
      <c r="D23" s="325">
        <v>2575.6538673696</v>
      </c>
      <c r="E23" s="325">
        <v>2575.6538673696</v>
      </c>
      <c r="F23" s="326">
        <f t="shared" si="1"/>
        <v>0</v>
      </c>
      <c r="G23" s="325">
        <v>2575.6538673696</v>
      </c>
      <c r="H23" s="325">
        <f t="shared" si="2"/>
        <v>0</v>
      </c>
      <c r="I23" s="325">
        <f t="shared" si="0"/>
        <v>0</v>
      </c>
      <c r="J23" s="326"/>
      <c r="K23" s="325">
        <v>0</v>
      </c>
      <c r="L23" s="327">
        <v>0</v>
      </c>
    </row>
    <row r="24" spans="1:12" s="64" customFormat="1" ht="17.649999999999999" customHeight="1" x14ac:dyDescent="0.25">
      <c r="A24" s="328">
        <v>11</v>
      </c>
      <c r="B24" s="323" t="s">
        <v>108</v>
      </c>
      <c r="C24" s="324" t="s">
        <v>366</v>
      </c>
      <c r="D24" s="325">
        <v>2065.8668294935001</v>
      </c>
      <c r="E24" s="325">
        <v>2065.8668299670148</v>
      </c>
      <c r="F24" s="326">
        <f t="shared" si="1"/>
        <v>2.2920858100405894E-8</v>
      </c>
      <c r="G24" s="325">
        <v>2065.8668294935001</v>
      </c>
      <c r="H24" s="325">
        <f t="shared" si="2"/>
        <v>0</v>
      </c>
      <c r="I24" s="325">
        <f t="shared" si="0"/>
        <v>0</v>
      </c>
      <c r="J24" s="326"/>
      <c r="K24" s="325">
        <v>0</v>
      </c>
      <c r="L24" s="327">
        <v>0</v>
      </c>
    </row>
    <row r="25" spans="1:12" s="64" customFormat="1" ht="17.649999999999999" customHeight="1" x14ac:dyDescent="0.25">
      <c r="A25" s="328">
        <v>12</v>
      </c>
      <c r="B25" s="323" t="s">
        <v>102</v>
      </c>
      <c r="C25" s="324" t="s">
        <v>365</v>
      </c>
      <c r="D25" s="325">
        <v>3400.9593714294001</v>
      </c>
      <c r="E25" s="325">
        <v>3400.9593714294001</v>
      </c>
      <c r="F25" s="326">
        <f t="shared" si="1"/>
        <v>0</v>
      </c>
      <c r="G25" s="325">
        <v>3400.9593714294001</v>
      </c>
      <c r="H25" s="325">
        <f t="shared" si="2"/>
        <v>5.5178759339469254E-13</v>
      </c>
      <c r="I25" s="325">
        <f t="shared" si="0"/>
        <v>1.6224468837532155E-14</v>
      </c>
      <c r="J25" s="326"/>
      <c r="K25" s="325">
        <v>0</v>
      </c>
      <c r="L25" s="327">
        <v>5.5178759339469254E-13</v>
      </c>
    </row>
    <row r="26" spans="1:12" s="64" customFormat="1" ht="17.649999999999999" customHeight="1" x14ac:dyDescent="0.25">
      <c r="A26" s="328">
        <v>13</v>
      </c>
      <c r="B26" s="323" t="s">
        <v>102</v>
      </c>
      <c r="C26" s="324" t="s">
        <v>364</v>
      </c>
      <c r="D26" s="325">
        <v>983.46842839869998</v>
      </c>
      <c r="E26" s="325">
        <v>983.46842887221862</v>
      </c>
      <c r="F26" s="326">
        <f t="shared" si="1"/>
        <v>4.8147825282285339E-8</v>
      </c>
      <c r="G26" s="325">
        <v>983.46842839869998</v>
      </c>
      <c r="H26" s="325">
        <f t="shared" si="2"/>
        <v>0</v>
      </c>
      <c r="I26" s="325">
        <f t="shared" si="0"/>
        <v>0</v>
      </c>
      <c r="J26" s="326"/>
      <c r="K26" s="325">
        <v>0</v>
      </c>
      <c r="L26" s="327">
        <v>0</v>
      </c>
    </row>
    <row r="27" spans="1:12" s="64" customFormat="1" ht="17.649999999999999" customHeight="1" x14ac:dyDescent="0.25">
      <c r="A27" s="328">
        <v>14</v>
      </c>
      <c r="B27" s="323" t="s">
        <v>102</v>
      </c>
      <c r="C27" s="324" t="s">
        <v>363</v>
      </c>
      <c r="D27" s="325">
        <v>655.42822407250003</v>
      </c>
      <c r="E27" s="325">
        <v>655.42822454601867</v>
      </c>
      <c r="F27" s="326">
        <f t="shared" si="1"/>
        <v>7.2245697424477839E-8</v>
      </c>
      <c r="G27" s="325">
        <v>655.42822407250003</v>
      </c>
      <c r="H27" s="325">
        <f t="shared" si="2"/>
        <v>0</v>
      </c>
      <c r="I27" s="325">
        <f t="shared" si="0"/>
        <v>0</v>
      </c>
      <c r="J27" s="326"/>
      <c r="K27" s="325">
        <v>0</v>
      </c>
      <c r="L27" s="327">
        <v>0</v>
      </c>
    </row>
    <row r="28" spans="1:12" s="64" customFormat="1" ht="17.649999999999999" customHeight="1" x14ac:dyDescent="0.25">
      <c r="A28" s="328">
        <v>15</v>
      </c>
      <c r="B28" s="323" t="s">
        <v>102</v>
      </c>
      <c r="C28" s="324" t="s">
        <v>362</v>
      </c>
      <c r="D28" s="325">
        <v>1220.1605266078</v>
      </c>
      <c r="E28" s="325">
        <v>1220.1605266078</v>
      </c>
      <c r="F28" s="326">
        <f t="shared" si="1"/>
        <v>0</v>
      </c>
      <c r="G28" s="325">
        <v>1220.1605266078</v>
      </c>
      <c r="H28" s="325">
        <f t="shared" si="2"/>
        <v>0</v>
      </c>
      <c r="I28" s="325">
        <f t="shared" si="0"/>
        <v>0</v>
      </c>
      <c r="J28" s="326"/>
      <c r="K28" s="325">
        <v>0</v>
      </c>
      <c r="L28" s="327">
        <v>0</v>
      </c>
    </row>
    <row r="29" spans="1:12" s="64" customFormat="1" ht="17.649999999999999" customHeight="1" x14ac:dyDescent="0.25">
      <c r="A29" s="328">
        <v>16</v>
      </c>
      <c r="B29" s="323" t="s">
        <v>102</v>
      </c>
      <c r="C29" s="324" t="s">
        <v>361</v>
      </c>
      <c r="D29" s="325">
        <v>1407.7494336565001</v>
      </c>
      <c r="E29" s="325">
        <v>1407.7494341300187</v>
      </c>
      <c r="F29" s="326">
        <f t="shared" si="1"/>
        <v>3.3636553098403965E-8</v>
      </c>
      <c r="G29" s="325">
        <v>1407.7494336565001</v>
      </c>
      <c r="H29" s="325">
        <f t="shared" si="2"/>
        <v>2.7589379669734627E-13</v>
      </c>
      <c r="I29" s="325">
        <f t="shared" si="0"/>
        <v>1.959821755267457E-14</v>
      </c>
      <c r="J29" s="326"/>
      <c r="K29" s="325">
        <v>0</v>
      </c>
      <c r="L29" s="327">
        <v>2.7589379669734627E-13</v>
      </c>
    </row>
    <row r="30" spans="1:12" s="64" customFormat="1" ht="17.649999999999999" customHeight="1" x14ac:dyDescent="0.25">
      <c r="A30" s="328">
        <v>17</v>
      </c>
      <c r="B30" s="323" t="s">
        <v>108</v>
      </c>
      <c r="C30" s="324" t="s">
        <v>360</v>
      </c>
      <c r="D30" s="325">
        <v>864.78896781310004</v>
      </c>
      <c r="E30" s="325">
        <v>864.78896828661868</v>
      </c>
      <c r="F30" s="326">
        <f t="shared" si="1"/>
        <v>5.4755403766648669E-8</v>
      </c>
      <c r="G30" s="325">
        <v>864.78896781310004</v>
      </c>
      <c r="H30" s="325">
        <f t="shared" si="2"/>
        <v>0</v>
      </c>
      <c r="I30" s="325">
        <f t="shared" si="0"/>
        <v>0</v>
      </c>
      <c r="J30" s="326"/>
      <c r="K30" s="325">
        <v>0</v>
      </c>
      <c r="L30" s="327">
        <v>0</v>
      </c>
    </row>
    <row r="31" spans="1:12" s="64" customFormat="1" ht="17.649999999999999" customHeight="1" x14ac:dyDescent="0.25">
      <c r="A31" s="328">
        <v>18</v>
      </c>
      <c r="B31" s="323" t="s">
        <v>108</v>
      </c>
      <c r="C31" s="324" t="s">
        <v>359</v>
      </c>
      <c r="D31" s="325">
        <v>799.02768599510011</v>
      </c>
      <c r="E31" s="325">
        <v>799.02768646861864</v>
      </c>
      <c r="F31" s="326">
        <f t="shared" si="1"/>
        <v>5.9261836327095807E-8</v>
      </c>
      <c r="G31" s="325">
        <v>799.02768599510011</v>
      </c>
      <c r="H31" s="325">
        <f t="shared" si="2"/>
        <v>1.3794689834867314E-13</v>
      </c>
      <c r="I31" s="325">
        <f t="shared" si="0"/>
        <v>1.7264345239192276E-14</v>
      </c>
      <c r="J31" s="326"/>
      <c r="K31" s="325">
        <v>0</v>
      </c>
      <c r="L31" s="327">
        <v>1.3794689834867314E-13</v>
      </c>
    </row>
    <row r="32" spans="1:12" s="64" customFormat="1" ht="17.649999999999999" customHeight="1" x14ac:dyDescent="0.25">
      <c r="A32" s="328">
        <v>19</v>
      </c>
      <c r="B32" s="323" t="s">
        <v>108</v>
      </c>
      <c r="C32" s="324" t="s">
        <v>358</v>
      </c>
      <c r="D32" s="325">
        <v>537.37850513600006</v>
      </c>
      <c r="E32" s="325">
        <v>537.37850513600006</v>
      </c>
      <c r="F32" s="326">
        <f t="shared" si="1"/>
        <v>0</v>
      </c>
      <c r="G32" s="325">
        <v>537.37850513600006</v>
      </c>
      <c r="H32" s="325">
        <f t="shared" si="2"/>
        <v>0</v>
      </c>
      <c r="I32" s="325">
        <f t="shared" si="0"/>
        <v>0</v>
      </c>
      <c r="J32" s="326"/>
      <c r="K32" s="325">
        <v>0</v>
      </c>
      <c r="L32" s="327">
        <v>0</v>
      </c>
    </row>
    <row r="33" spans="1:12" s="64" customFormat="1" ht="17.649999999999999" customHeight="1" x14ac:dyDescent="0.25">
      <c r="A33" s="328">
        <v>20</v>
      </c>
      <c r="B33" s="323" t="s">
        <v>108</v>
      </c>
      <c r="C33" s="324" t="s">
        <v>357</v>
      </c>
      <c r="D33" s="325">
        <v>547.87950586300008</v>
      </c>
      <c r="E33" s="325">
        <v>547.87950586300008</v>
      </c>
      <c r="F33" s="326">
        <f t="shared" si="1"/>
        <v>0</v>
      </c>
      <c r="G33" s="325">
        <v>547.87950586300008</v>
      </c>
      <c r="H33" s="325">
        <f t="shared" si="2"/>
        <v>-6.8973449174336568E-14</v>
      </c>
      <c r="I33" s="325">
        <f t="shared" si="0"/>
        <v>-1.2589163937733366E-14</v>
      </c>
      <c r="J33" s="326"/>
      <c r="K33" s="325">
        <v>0</v>
      </c>
      <c r="L33" s="327">
        <v>-6.8973449174336568E-14</v>
      </c>
    </row>
    <row r="34" spans="1:12" s="64" customFormat="1" ht="17.649999999999999" customHeight="1" x14ac:dyDescent="0.25">
      <c r="A34" s="328">
        <v>21</v>
      </c>
      <c r="B34" s="323" t="s">
        <v>102</v>
      </c>
      <c r="C34" s="324" t="s">
        <v>356</v>
      </c>
      <c r="D34" s="325">
        <v>708.20724113770007</v>
      </c>
      <c r="E34" s="325">
        <v>708.20724161121859</v>
      </c>
      <c r="F34" s="326">
        <f t="shared" si="1"/>
        <v>6.6861588265965111E-8</v>
      </c>
      <c r="G34" s="325">
        <v>708.20724113770007</v>
      </c>
      <c r="H34" s="325">
        <f t="shared" si="2"/>
        <v>1.3794689834867314E-13</v>
      </c>
      <c r="I34" s="325">
        <f t="shared" si="0"/>
        <v>1.9478323609743778E-14</v>
      </c>
      <c r="J34" s="326"/>
      <c r="K34" s="325">
        <v>0</v>
      </c>
      <c r="L34" s="327">
        <v>1.3794689834867314E-13</v>
      </c>
    </row>
    <row r="35" spans="1:12" s="64" customFormat="1" ht="17.649999999999999" customHeight="1" x14ac:dyDescent="0.25">
      <c r="A35" s="328">
        <v>22</v>
      </c>
      <c r="B35" s="323" t="s">
        <v>102</v>
      </c>
      <c r="C35" s="324" t="s">
        <v>355</v>
      </c>
      <c r="D35" s="325">
        <v>873.42994269999997</v>
      </c>
      <c r="E35" s="325">
        <v>873.42994269999997</v>
      </c>
      <c r="F35" s="326">
        <f t="shared" si="1"/>
        <v>0</v>
      </c>
      <c r="G35" s="325">
        <v>873.42994269999997</v>
      </c>
      <c r="H35" s="325">
        <f t="shared" si="2"/>
        <v>0</v>
      </c>
      <c r="I35" s="325">
        <f t="shared" si="0"/>
        <v>0</v>
      </c>
      <c r="J35" s="326"/>
      <c r="K35" s="325">
        <v>0</v>
      </c>
      <c r="L35" s="327">
        <v>0</v>
      </c>
    </row>
    <row r="36" spans="1:12" s="64" customFormat="1" ht="17.649999999999999" customHeight="1" x14ac:dyDescent="0.25">
      <c r="A36" s="328">
        <v>23</v>
      </c>
      <c r="B36" s="323" t="s">
        <v>102</v>
      </c>
      <c r="C36" s="324" t="s">
        <v>354</v>
      </c>
      <c r="D36" s="325">
        <v>472.529889561</v>
      </c>
      <c r="E36" s="325">
        <v>472.529889561</v>
      </c>
      <c r="F36" s="326">
        <f t="shared" si="1"/>
        <v>0</v>
      </c>
      <c r="G36" s="325">
        <v>472.529889561</v>
      </c>
      <c r="H36" s="325">
        <f t="shared" si="2"/>
        <v>6.8973449174336568E-14</v>
      </c>
      <c r="I36" s="325">
        <f t="shared" si="0"/>
        <v>1.4596632022244302E-14</v>
      </c>
      <c r="J36" s="326"/>
      <c r="K36" s="325">
        <v>0</v>
      </c>
      <c r="L36" s="327">
        <v>6.8973449174336568E-14</v>
      </c>
    </row>
    <row r="37" spans="1:12" s="64" customFormat="1" ht="17.649999999999999" customHeight="1" x14ac:dyDescent="0.25">
      <c r="A37" s="328">
        <v>24</v>
      </c>
      <c r="B37" s="323" t="s">
        <v>102</v>
      </c>
      <c r="C37" s="324" t="s">
        <v>353</v>
      </c>
      <c r="D37" s="325">
        <v>856.76414456530006</v>
      </c>
      <c r="E37" s="325">
        <v>856.7641450388187</v>
      </c>
      <c r="F37" s="326">
        <f t="shared" si="1"/>
        <v>5.5268259302465594E-8</v>
      </c>
      <c r="G37" s="325">
        <v>856.76414456530006</v>
      </c>
      <c r="H37" s="325">
        <f t="shared" si="2"/>
        <v>0</v>
      </c>
      <c r="I37" s="325">
        <f t="shared" si="0"/>
        <v>0</v>
      </c>
      <c r="J37" s="326"/>
      <c r="K37" s="325">
        <v>0</v>
      </c>
      <c r="L37" s="327">
        <v>0</v>
      </c>
    </row>
    <row r="38" spans="1:12" s="64" customFormat="1" ht="17.649999999999999" customHeight="1" x14ac:dyDescent="0.25">
      <c r="A38" s="328">
        <v>25</v>
      </c>
      <c r="B38" s="323" t="s">
        <v>110</v>
      </c>
      <c r="C38" s="324" t="s">
        <v>352</v>
      </c>
      <c r="D38" s="325">
        <v>2551.4517097751</v>
      </c>
      <c r="E38" s="325">
        <v>2551.4517102486147</v>
      </c>
      <c r="F38" s="326">
        <f t="shared" si="1"/>
        <v>1.8558637293608626E-8</v>
      </c>
      <c r="G38" s="325">
        <v>2551.4517097751</v>
      </c>
      <c r="H38" s="325">
        <f t="shared" si="2"/>
        <v>0</v>
      </c>
      <c r="I38" s="325">
        <f t="shared" si="0"/>
        <v>0</v>
      </c>
      <c r="J38" s="326"/>
      <c r="K38" s="325">
        <v>0</v>
      </c>
      <c r="L38" s="327">
        <v>0</v>
      </c>
    </row>
    <row r="39" spans="1:12" s="64" customFormat="1" ht="17.649999999999999" customHeight="1" x14ac:dyDescent="0.25">
      <c r="A39" s="328">
        <v>26</v>
      </c>
      <c r="B39" s="323" t="s">
        <v>351</v>
      </c>
      <c r="C39" s="324" t="s">
        <v>350</v>
      </c>
      <c r="D39" s="325">
        <v>2229.0682888685001</v>
      </c>
      <c r="E39" s="325">
        <v>2229.0682893420149</v>
      </c>
      <c r="F39" s="326">
        <f t="shared" si="1"/>
        <v>2.1242712477942405E-8</v>
      </c>
      <c r="G39" s="325">
        <v>2229.0682888685001</v>
      </c>
      <c r="H39" s="325">
        <f t="shared" si="2"/>
        <v>2.7589379669734627E-13</v>
      </c>
      <c r="I39" s="325">
        <f t="shared" si="0"/>
        <v>1.2377090375225143E-14</v>
      </c>
      <c r="J39" s="326"/>
      <c r="K39" s="325">
        <v>0</v>
      </c>
      <c r="L39" s="327">
        <v>2.7589379669734627E-13</v>
      </c>
    </row>
    <row r="40" spans="1:12" s="64" customFormat="1" ht="17.649999999999999" customHeight="1" x14ac:dyDescent="0.25">
      <c r="A40" s="328">
        <v>27</v>
      </c>
      <c r="B40" s="323" t="s">
        <v>108</v>
      </c>
      <c r="C40" s="324" t="s">
        <v>737</v>
      </c>
      <c r="D40" s="325">
        <v>2367.3149758952</v>
      </c>
      <c r="E40" s="325">
        <v>2367.3149758952</v>
      </c>
      <c r="F40" s="326">
        <f t="shared" si="1"/>
        <v>0</v>
      </c>
      <c r="G40" s="325">
        <v>2367.3149758952</v>
      </c>
      <c r="H40" s="325">
        <f t="shared" si="2"/>
        <v>2.7589379669734627E-13</v>
      </c>
      <c r="I40" s="325">
        <f t="shared" si="0"/>
        <v>1.1654291866802264E-14</v>
      </c>
      <c r="J40" s="326"/>
      <c r="K40" s="325">
        <v>0</v>
      </c>
      <c r="L40" s="327">
        <v>2.7589379669734627E-13</v>
      </c>
    </row>
    <row r="41" spans="1:12" s="64" customFormat="1" ht="17.649999999999999" customHeight="1" x14ac:dyDescent="0.25">
      <c r="A41" s="328">
        <v>28</v>
      </c>
      <c r="B41" s="323" t="s">
        <v>108</v>
      </c>
      <c r="C41" s="324" t="s">
        <v>348</v>
      </c>
      <c r="D41" s="325">
        <v>6479.7556160143004</v>
      </c>
      <c r="E41" s="325">
        <v>6479.7556164878142</v>
      </c>
      <c r="F41" s="326">
        <f t="shared" si="1"/>
        <v>7.3076051876341808E-9</v>
      </c>
      <c r="G41" s="325">
        <v>6479.7556160143004</v>
      </c>
      <c r="H41" s="325">
        <f t="shared" si="2"/>
        <v>-1.1035751867893851E-12</v>
      </c>
      <c r="I41" s="325">
        <f t="shared" si="0"/>
        <v>-1.7031123580977731E-14</v>
      </c>
      <c r="J41" s="326"/>
      <c r="K41" s="325">
        <v>0</v>
      </c>
      <c r="L41" s="327">
        <v>-1.1035751867893851E-12</v>
      </c>
    </row>
    <row r="42" spans="1:12" s="64" customFormat="1" ht="17.649999999999999" customHeight="1" x14ac:dyDescent="0.25">
      <c r="A42" s="328">
        <v>29</v>
      </c>
      <c r="B42" s="323" t="s">
        <v>108</v>
      </c>
      <c r="C42" s="324" t="s">
        <v>347</v>
      </c>
      <c r="D42" s="325">
        <v>866.38684236030008</v>
      </c>
      <c r="E42" s="325">
        <v>866.3868428338186</v>
      </c>
      <c r="F42" s="326">
        <f t="shared" si="1"/>
        <v>5.4654393011333013E-8</v>
      </c>
      <c r="G42" s="325">
        <v>866.38684236030008</v>
      </c>
      <c r="H42" s="325">
        <f t="shared" si="2"/>
        <v>-2.7589379669734627E-13</v>
      </c>
      <c r="I42" s="325">
        <f t="shared" si="0"/>
        <v>-3.1844181266065856E-14</v>
      </c>
      <c r="J42" s="326"/>
      <c r="K42" s="325">
        <v>0</v>
      </c>
      <c r="L42" s="327">
        <v>-2.7589379669734627E-13</v>
      </c>
    </row>
    <row r="43" spans="1:12" s="64" customFormat="1" ht="17.649999999999999" customHeight="1" x14ac:dyDescent="0.25">
      <c r="A43" s="328">
        <v>30</v>
      </c>
      <c r="B43" s="323" t="s">
        <v>108</v>
      </c>
      <c r="C43" s="324" t="s">
        <v>346</v>
      </c>
      <c r="D43" s="325">
        <v>2556.6845237112998</v>
      </c>
      <c r="E43" s="325">
        <v>2556.6845241848146</v>
      </c>
      <c r="F43" s="326">
        <f t="shared" si="1"/>
        <v>1.8520651678954891E-8</v>
      </c>
      <c r="G43" s="325">
        <v>2556.6845237112998</v>
      </c>
      <c r="H43" s="325">
        <f t="shared" si="2"/>
        <v>0</v>
      </c>
      <c r="I43" s="325">
        <f t="shared" si="0"/>
        <v>0</v>
      </c>
      <c r="J43" s="326"/>
      <c r="K43" s="325">
        <v>0</v>
      </c>
      <c r="L43" s="327">
        <v>0</v>
      </c>
    </row>
    <row r="44" spans="1:12" s="64" customFormat="1" ht="17.649999999999999" customHeight="1" x14ac:dyDescent="0.25">
      <c r="A44" s="328">
        <v>31</v>
      </c>
      <c r="B44" s="323" t="s">
        <v>108</v>
      </c>
      <c r="C44" s="324" t="s">
        <v>345</v>
      </c>
      <c r="D44" s="325">
        <v>5349.2486960053002</v>
      </c>
      <c r="E44" s="325">
        <v>5349.2486964788141</v>
      </c>
      <c r="F44" s="326">
        <f t="shared" si="1"/>
        <v>8.8519698238087585E-9</v>
      </c>
      <c r="G44" s="325">
        <v>5349.2486765909998</v>
      </c>
      <c r="H44" s="325">
        <f t="shared" si="2"/>
        <v>0</v>
      </c>
      <c r="I44" s="325">
        <f t="shared" si="0"/>
        <v>0</v>
      </c>
      <c r="J44" s="326"/>
      <c r="K44" s="325">
        <v>0</v>
      </c>
      <c r="L44" s="327">
        <v>0</v>
      </c>
    </row>
    <row r="45" spans="1:12" s="64" customFormat="1" ht="17.649999999999999" customHeight="1" x14ac:dyDescent="0.25">
      <c r="A45" s="328">
        <v>32</v>
      </c>
      <c r="B45" s="323" t="s">
        <v>102</v>
      </c>
      <c r="C45" s="324" t="s">
        <v>344</v>
      </c>
      <c r="D45" s="325">
        <v>1248.3383833849</v>
      </c>
      <c r="E45" s="325">
        <v>1248.3383838584189</v>
      </c>
      <c r="F45" s="326">
        <f t="shared" si="1"/>
        <v>3.7931926044620923E-8</v>
      </c>
      <c r="G45" s="325">
        <v>1248.3384222134998</v>
      </c>
      <c r="H45" s="325">
        <f t="shared" si="2"/>
        <v>0</v>
      </c>
      <c r="I45" s="325">
        <f t="shared" si="0"/>
        <v>0</v>
      </c>
      <c r="J45" s="326"/>
      <c r="K45" s="325">
        <v>0</v>
      </c>
      <c r="L45" s="327">
        <v>0</v>
      </c>
    </row>
    <row r="46" spans="1:12" s="64" customFormat="1" ht="17.649999999999999" customHeight="1" x14ac:dyDescent="0.25">
      <c r="A46" s="328">
        <v>33</v>
      </c>
      <c r="B46" s="323" t="s">
        <v>102</v>
      </c>
      <c r="C46" s="324" t="s">
        <v>343</v>
      </c>
      <c r="D46" s="325">
        <v>1506.4207108051</v>
      </c>
      <c r="E46" s="325">
        <v>1506.4207112786187</v>
      </c>
      <c r="F46" s="326">
        <f t="shared" si="1"/>
        <v>3.1433373237632622E-8</v>
      </c>
      <c r="G46" s="325">
        <v>1506.4207108051</v>
      </c>
      <c r="H46" s="325">
        <f t="shared" si="2"/>
        <v>0</v>
      </c>
      <c r="I46" s="325">
        <f t="shared" si="0"/>
        <v>0</v>
      </c>
      <c r="J46" s="326"/>
      <c r="K46" s="325">
        <v>0</v>
      </c>
      <c r="L46" s="327">
        <v>0</v>
      </c>
    </row>
    <row r="47" spans="1:12" s="64" customFormat="1" ht="17.649999999999999" customHeight="1" x14ac:dyDescent="0.25">
      <c r="A47" s="328">
        <v>34</v>
      </c>
      <c r="B47" s="323" t="s">
        <v>102</v>
      </c>
      <c r="C47" s="324" t="s">
        <v>342</v>
      </c>
      <c r="D47" s="325">
        <v>1407.4379894558999</v>
      </c>
      <c r="E47" s="325">
        <v>1407.4379899294188</v>
      </c>
      <c r="F47" s="326">
        <f t="shared" si="1"/>
        <v>3.3644028007984161E-8</v>
      </c>
      <c r="G47" s="325">
        <v>1407.4379700416</v>
      </c>
      <c r="H47" s="325">
        <f t="shared" si="2"/>
        <v>-2.7589379669734627E-13</v>
      </c>
      <c r="I47" s="325">
        <f t="shared" si="0"/>
        <v>-1.96025543342895E-14</v>
      </c>
      <c r="J47" s="326"/>
      <c r="K47" s="325">
        <v>0</v>
      </c>
      <c r="L47" s="327">
        <v>-2.7589379669734627E-13</v>
      </c>
    </row>
    <row r="48" spans="1:12" s="64" customFormat="1" ht="17.649999999999999" customHeight="1" x14ac:dyDescent="0.25">
      <c r="A48" s="328">
        <v>35</v>
      </c>
      <c r="B48" s="323" t="s">
        <v>102</v>
      </c>
      <c r="C48" s="324" t="s">
        <v>341</v>
      </c>
      <c r="D48" s="325">
        <v>786.22991533520008</v>
      </c>
      <c r="E48" s="325">
        <v>786.22991533520008</v>
      </c>
      <c r="F48" s="326">
        <f t="shared" si="1"/>
        <v>0</v>
      </c>
      <c r="G48" s="325">
        <v>786.22991533520008</v>
      </c>
      <c r="H48" s="325">
        <f t="shared" si="2"/>
        <v>0</v>
      </c>
      <c r="I48" s="325">
        <f t="shared" si="0"/>
        <v>0</v>
      </c>
      <c r="J48" s="326"/>
      <c r="K48" s="325">
        <v>0</v>
      </c>
      <c r="L48" s="327">
        <v>0</v>
      </c>
    </row>
    <row r="49" spans="1:12" s="64" customFormat="1" ht="17.649999999999999" customHeight="1" x14ac:dyDescent="0.25">
      <c r="A49" s="328">
        <v>36</v>
      </c>
      <c r="B49" s="323" t="s">
        <v>102</v>
      </c>
      <c r="C49" s="324" t="s">
        <v>340</v>
      </c>
      <c r="D49" s="325">
        <v>166.73624039030003</v>
      </c>
      <c r="E49" s="325">
        <v>166.73624086381943</v>
      </c>
      <c r="F49" s="326">
        <f t="shared" si="1"/>
        <v>2.8399310281201906E-7</v>
      </c>
      <c r="G49" s="325">
        <v>166.73624039030003</v>
      </c>
      <c r="H49" s="325">
        <f t="shared" si="2"/>
        <v>3.4486724587168284E-14</v>
      </c>
      <c r="I49" s="325">
        <f t="shared" si="0"/>
        <v>2.0683400566368206E-14</v>
      </c>
      <c r="J49" s="326"/>
      <c r="K49" s="325">
        <v>0</v>
      </c>
      <c r="L49" s="327">
        <v>3.4486724587168284E-14</v>
      </c>
    </row>
    <row r="50" spans="1:12" s="64" customFormat="1" ht="17.649999999999999" customHeight="1" x14ac:dyDescent="0.25">
      <c r="A50" s="328">
        <v>37</v>
      </c>
      <c r="B50" s="323" t="s">
        <v>102</v>
      </c>
      <c r="C50" s="324" t="s">
        <v>339</v>
      </c>
      <c r="D50" s="325">
        <v>3362.0667236537001</v>
      </c>
      <c r="E50" s="325">
        <v>3362.0667241272149</v>
      </c>
      <c r="F50" s="326">
        <f t="shared" si="1"/>
        <v>1.4084051258578256E-8</v>
      </c>
      <c r="G50" s="325">
        <v>3362.0666848251003</v>
      </c>
      <c r="H50" s="325">
        <f t="shared" si="2"/>
        <v>0</v>
      </c>
      <c r="I50" s="325">
        <f t="shared" si="0"/>
        <v>0</v>
      </c>
      <c r="J50" s="326"/>
      <c r="K50" s="325">
        <v>0</v>
      </c>
      <c r="L50" s="327">
        <v>0</v>
      </c>
    </row>
    <row r="51" spans="1:12" s="64" customFormat="1" ht="17.649999999999999" customHeight="1" x14ac:dyDescent="0.25">
      <c r="A51" s="328">
        <v>38</v>
      </c>
      <c r="B51" s="323" t="s">
        <v>120</v>
      </c>
      <c r="C51" s="324" t="s">
        <v>338</v>
      </c>
      <c r="D51" s="325">
        <v>2209.7057279780001</v>
      </c>
      <c r="E51" s="325">
        <v>2209.7057279780001</v>
      </c>
      <c r="F51" s="326">
        <f t="shared" si="1"/>
        <v>0</v>
      </c>
      <c r="G51" s="325">
        <v>2209.7057279780001</v>
      </c>
      <c r="H51" s="325">
        <f t="shared" si="2"/>
        <v>2.7589379669734627E-13</v>
      </c>
      <c r="I51" s="325">
        <f t="shared" si="0"/>
        <v>1.2485544713223147E-14</v>
      </c>
      <c r="J51" s="326"/>
      <c r="K51" s="325">
        <v>0</v>
      </c>
      <c r="L51" s="327">
        <v>2.7589379669734627E-13</v>
      </c>
    </row>
    <row r="52" spans="1:12" s="64" customFormat="1" ht="17.649999999999999" customHeight="1" x14ac:dyDescent="0.25">
      <c r="A52" s="328">
        <v>39</v>
      </c>
      <c r="B52" s="323" t="s">
        <v>108</v>
      </c>
      <c r="C52" s="324" t="s">
        <v>337</v>
      </c>
      <c r="D52" s="325">
        <v>1274.9861991789999</v>
      </c>
      <c r="E52" s="325">
        <v>1274.9861991789999</v>
      </c>
      <c r="F52" s="326">
        <f t="shared" si="1"/>
        <v>0</v>
      </c>
      <c r="G52" s="325">
        <v>1274.9861991789999</v>
      </c>
      <c r="H52" s="325">
        <f t="shared" si="2"/>
        <v>0</v>
      </c>
      <c r="I52" s="325">
        <f t="shared" si="0"/>
        <v>0</v>
      </c>
      <c r="J52" s="326"/>
      <c r="K52" s="325">
        <v>0</v>
      </c>
      <c r="L52" s="327">
        <v>0</v>
      </c>
    </row>
    <row r="53" spans="1:12" s="64" customFormat="1" ht="17.649999999999999" customHeight="1" x14ac:dyDescent="0.25">
      <c r="A53" s="328">
        <v>40</v>
      </c>
      <c r="B53" s="323" t="s">
        <v>108</v>
      </c>
      <c r="C53" s="324" t="s">
        <v>738</v>
      </c>
      <c r="D53" s="325">
        <v>287.38231132300001</v>
      </c>
      <c r="E53" s="325">
        <v>287.38231132300001</v>
      </c>
      <c r="F53" s="326">
        <f t="shared" si="1"/>
        <v>0</v>
      </c>
      <c r="G53" s="325">
        <v>287.38231132300001</v>
      </c>
      <c r="H53" s="325">
        <f t="shared" si="2"/>
        <v>-3.4486724587168284E-14</v>
      </c>
      <c r="I53" s="325">
        <f t="shared" si="0"/>
        <v>-1.2000294808822568E-14</v>
      </c>
      <c r="J53" s="326"/>
      <c r="K53" s="325">
        <v>0</v>
      </c>
      <c r="L53" s="327">
        <v>-3.4486724587168284E-14</v>
      </c>
    </row>
    <row r="54" spans="1:12" s="64" customFormat="1" ht="17.649999999999999" customHeight="1" x14ac:dyDescent="0.25">
      <c r="A54" s="328">
        <v>41</v>
      </c>
      <c r="B54" s="323" t="s">
        <v>108</v>
      </c>
      <c r="C54" s="324" t="s">
        <v>739</v>
      </c>
      <c r="D54" s="325">
        <v>4801.2423953489997</v>
      </c>
      <c r="E54" s="325">
        <v>4801.2423953489997</v>
      </c>
      <c r="F54" s="326">
        <f t="shared" si="1"/>
        <v>0</v>
      </c>
      <c r="G54" s="325">
        <v>4801.2423953489997</v>
      </c>
      <c r="H54" s="325">
        <f t="shared" si="2"/>
        <v>5.5178759339469254E-13</v>
      </c>
      <c r="I54" s="325">
        <f t="shared" si="0"/>
        <v>1.149260020550542E-14</v>
      </c>
      <c r="J54" s="326"/>
      <c r="K54" s="325">
        <v>0</v>
      </c>
      <c r="L54" s="327">
        <v>5.5178759339469254E-13</v>
      </c>
    </row>
    <row r="55" spans="1:12" s="64" customFormat="1" ht="17.649999999999999" customHeight="1" x14ac:dyDescent="0.25">
      <c r="A55" s="328">
        <v>42</v>
      </c>
      <c r="B55" s="323" t="s">
        <v>108</v>
      </c>
      <c r="C55" s="324" t="s">
        <v>334</v>
      </c>
      <c r="D55" s="325">
        <v>2085.0482937936004</v>
      </c>
      <c r="E55" s="325">
        <v>2085.0482937936004</v>
      </c>
      <c r="F55" s="326">
        <f t="shared" si="1"/>
        <v>0</v>
      </c>
      <c r="G55" s="325">
        <v>2085.0482937936004</v>
      </c>
      <c r="H55" s="325">
        <f t="shared" si="2"/>
        <v>5.5178759339469254E-13</v>
      </c>
      <c r="I55" s="325">
        <f t="shared" si="0"/>
        <v>2.6464019804105037E-14</v>
      </c>
      <c r="J55" s="326"/>
      <c r="K55" s="325">
        <v>0</v>
      </c>
      <c r="L55" s="327">
        <v>5.5178759339469254E-13</v>
      </c>
    </row>
    <row r="56" spans="1:12" s="64" customFormat="1" ht="17.649999999999999" customHeight="1" x14ac:dyDescent="0.25">
      <c r="A56" s="328">
        <v>43</v>
      </c>
      <c r="B56" s="323" t="s">
        <v>108</v>
      </c>
      <c r="C56" s="324" t="s">
        <v>333</v>
      </c>
      <c r="D56" s="325">
        <v>849.37096556800009</v>
      </c>
      <c r="E56" s="325">
        <v>849.37096556800009</v>
      </c>
      <c r="F56" s="326">
        <f t="shared" si="1"/>
        <v>0</v>
      </c>
      <c r="G56" s="325">
        <v>849.37096556800009</v>
      </c>
      <c r="H56" s="325">
        <f t="shared" si="2"/>
        <v>-2.7589379669734627E-13</v>
      </c>
      <c r="I56" s="325">
        <f t="shared" si="0"/>
        <v>-3.2482131822442E-14</v>
      </c>
      <c r="J56" s="326"/>
      <c r="K56" s="325">
        <v>0</v>
      </c>
      <c r="L56" s="327">
        <v>-2.7589379669734627E-13</v>
      </c>
    </row>
    <row r="57" spans="1:12" s="64" customFormat="1" ht="17.649999999999999" customHeight="1" x14ac:dyDescent="0.25">
      <c r="A57" s="328">
        <v>44</v>
      </c>
      <c r="B57" s="323" t="s">
        <v>102</v>
      </c>
      <c r="C57" s="324" t="s">
        <v>332</v>
      </c>
      <c r="D57" s="325">
        <v>427.05635710000001</v>
      </c>
      <c r="E57" s="325">
        <v>427.05635710000001</v>
      </c>
      <c r="F57" s="326">
        <f t="shared" si="1"/>
        <v>0</v>
      </c>
      <c r="G57" s="325">
        <v>427.05635710000001</v>
      </c>
      <c r="H57" s="325">
        <f t="shared" si="2"/>
        <v>0</v>
      </c>
      <c r="I57" s="325">
        <f t="shared" si="0"/>
        <v>0</v>
      </c>
      <c r="J57" s="326"/>
      <c r="K57" s="325">
        <v>0</v>
      </c>
      <c r="L57" s="327">
        <v>0</v>
      </c>
    </row>
    <row r="58" spans="1:12" s="64" customFormat="1" ht="17.649999999999999" customHeight="1" x14ac:dyDescent="0.25">
      <c r="A58" s="328">
        <v>45</v>
      </c>
      <c r="B58" s="323" t="s">
        <v>102</v>
      </c>
      <c r="C58" s="324" t="s">
        <v>331</v>
      </c>
      <c r="D58" s="325">
        <v>1112.3143619080001</v>
      </c>
      <c r="E58" s="325">
        <v>1112.3143619080001</v>
      </c>
      <c r="F58" s="326">
        <f t="shared" si="1"/>
        <v>0</v>
      </c>
      <c r="G58" s="325">
        <v>1112.3143619080001</v>
      </c>
      <c r="H58" s="325">
        <f t="shared" si="2"/>
        <v>1.3794689834867314E-13</v>
      </c>
      <c r="I58" s="325">
        <f t="shared" si="0"/>
        <v>1.240179063336438E-14</v>
      </c>
      <c r="J58" s="326"/>
      <c r="K58" s="325">
        <v>0</v>
      </c>
      <c r="L58" s="327">
        <v>1.3794689834867314E-13</v>
      </c>
    </row>
    <row r="59" spans="1:12" s="64" customFormat="1" ht="17.649999999999999" customHeight="1" x14ac:dyDescent="0.25">
      <c r="A59" s="328">
        <v>46</v>
      </c>
      <c r="B59" s="323" t="s">
        <v>102</v>
      </c>
      <c r="C59" s="324" t="s">
        <v>330</v>
      </c>
      <c r="D59" s="325">
        <v>415.49766530900001</v>
      </c>
      <c r="E59" s="325">
        <v>415.49766530900001</v>
      </c>
      <c r="F59" s="326">
        <f t="shared" si="1"/>
        <v>0</v>
      </c>
      <c r="G59" s="325">
        <v>415.49766530900001</v>
      </c>
      <c r="H59" s="325">
        <f t="shared" si="2"/>
        <v>0</v>
      </c>
      <c r="I59" s="325">
        <f t="shared" si="0"/>
        <v>0</v>
      </c>
      <c r="J59" s="326"/>
      <c r="K59" s="325">
        <v>0</v>
      </c>
      <c r="L59" s="327">
        <v>0</v>
      </c>
    </row>
    <row r="60" spans="1:12" s="64" customFormat="1" ht="17.649999999999999" customHeight="1" x14ac:dyDescent="0.25">
      <c r="A60" s="328">
        <v>47</v>
      </c>
      <c r="B60" s="323" t="s">
        <v>102</v>
      </c>
      <c r="C60" s="324" t="s">
        <v>329</v>
      </c>
      <c r="D60" s="325">
        <v>869.74359424459999</v>
      </c>
      <c r="E60" s="325">
        <v>869.74359424459999</v>
      </c>
      <c r="F60" s="326">
        <f t="shared" si="1"/>
        <v>0</v>
      </c>
      <c r="G60" s="325">
        <v>869.74355541600005</v>
      </c>
      <c r="H60" s="325">
        <f t="shared" si="2"/>
        <v>2.7589379669734627E-13</v>
      </c>
      <c r="I60" s="325">
        <f t="shared" si="0"/>
        <v>3.172127952686663E-14</v>
      </c>
      <c r="J60" s="326"/>
      <c r="K60" s="325">
        <v>0</v>
      </c>
      <c r="L60" s="327">
        <v>2.7589379669734627E-13</v>
      </c>
    </row>
    <row r="61" spans="1:12" s="64" customFormat="1" ht="17.649999999999999" customHeight="1" x14ac:dyDescent="0.25">
      <c r="A61" s="328">
        <v>48</v>
      </c>
      <c r="B61" s="323" t="s">
        <v>140</v>
      </c>
      <c r="C61" s="324" t="s">
        <v>328</v>
      </c>
      <c r="D61" s="325">
        <v>1087.2370659124001</v>
      </c>
      <c r="E61" s="325">
        <v>1087.2370659124001</v>
      </c>
      <c r="F61" s="326">
        <f t="shared" si="1"/>
        <v>0</v>
      </c>
      <c r="G61" s="325">
        <v>1087.2369882552</v>
      </c>
      <c r="H61" s="325">
        <f t="shared" si="2"/>
        <v>-1.3794689834867314E-13</v>
      </c>
      <c r="I61" s="325">
        <f t="shared" si="0"/>
        <v>-1.268783990848484E-14</v>
      </c>
      <c r="J61" s="326"/>
      <c r="K61" s="325">
        <v>0</v>
      </c>
      <c r="L61" s="327">
        <v>-1.3794689834867314E-13</v>
      </c>
    </row>
    <row r="62" spans="1:12" s="64" customFormat="1" ht="17.649999999999999" customHeight="1" x14ac:dyDescent="0.25">
      <c r="A62" s="328">
        <v>49</v>
      </c>
      <c r="B62" s="323" t="s">
        <v>108</v>
      </c>
      <c r="C62" s="324" t="s">
        <v>327</v>
      </c>
      <c r="D62" s="325">
        <v>2462.8200330997001</v>
      </c>
      <c r="E62" s="325">
        <v>2462.8200335732149</v>
      </c>
      <c r="F62" s="326">
        <f t="shared" si="1"/>
        <v>1.9226533254368405E-8</v>
      </c>
      <c r="G62" s="325">
        <v>2462.8200330997001</v>
      </c>
      <c r="H62" s="325">
        <f t="shared" si="2"/>
        <v>0</v>
      </c>
      <c r="I62" s="325">
        <f t="shared" si="0"/>
        <v>0</v>
      </c>
      <c r="J62" s="326"/>
      <c r="K62" s="325">
        <v>0</v>
      </c>
      <c r="L62" s="327">
        <v>0</v>
      </c>
    </row>
    <row r="63" spans="1:12" s="64" customFormat="1" ht="17.649999999999999" customHeight="1" x14ac:dyDescent="0.25">
      <c r="A63" s="328">
        <v>50</v>
      </c>
      <c r="B63" s="323" t="s">
        <v>108</v>
      </c>
      <c r="C63" s="324" t="s">
        <v>326</v>
      </c>
      <c r="D63" s="325">
        <v>2960.1423332180998</v>
      </c>
      <c r="E63" s="325">
        <v>2960.1423336916155</v>
      </c>
      <c r="F63" s="326">
        <f t="shared" si="1"/>
        <v>1.5996377555893559E-8</v>
      </c>
      <c r="G63" s="325">
        <v>2960.1423332180998</v>
      </c>
      <c r="H63" s="325">
        <f t="shared" si="2"/>
        <v>0</v>
      </c>
      <c r="I63" s="325">
        <f t="shared" si="0"/>
        <v>0</v>
      </c>
      <c r="J63" s="326"/>
      <c r="K63" s="325">
        <v>0</v>
      </c>
      <c r="L63" s="327">
        <v>0</v>
      </c>
    </row>
    <row r="64" spans="1:12" s="64" customFormat="1" ht="17.649999999999999" customHeight="1" x14ac:dyDescent="0.25">
      <c r="A64" s="328">
        <v>51</v>
      </c>
      <c r="B64" s="323" t="s">
        <v>108</v>
      </c>
      <c r="C64" s="324" t="s">
        <v>325</v>
      </c>
      <c r="D64" s="325">
        <v>555.72117460460004</v>
      </c>
      <c r="E64" s="325">
        <v>555.72117460460004</v>
      </c>
      <c r="F64" s="326">
        <f t="shared" si="1"/>
        <v>0</v>
      </c>
      <c r="G64" s="325">
        <v>555.72117460460004</v>
      </c>
      <c r="H64" s="325">
        <f t="shared" si="2"/>
        <v>6.8973449174336568E-14</v>
      </c>
      <c r="I64" s="325">
        <f t="shared" si="0"/>
        <v>1.2411520799690909E-14</v>
      </c>
      <c r="J64" s="326"/>
      <c r="K64" s="325">
        <v>0</v>
      </c>
      <c r="L64" s="327">
        <v>6.8973449174336568E-14</v>
      </c>
    </row>
    <row r="65" spans="1:12" s="64" customFormat="1" ht="17.649999999999999" customHeight="1" x14ac:dyDescent="0.25">
      <c r="A65" s="328">
        <v>52</v>
      </c>
      <c r="B65" s="323" t="s">
        <v>108</v>
      </c>
      <c r="C65" s="324" t="s">
        <v>324</v>
      </c>
      <c r="D65" s="325">
        <v>534.20626675890003</v>
      </c>
      <c r="E65" s="325">
        <v>534.20626723241867</v>
      </c>
      <c r="F65" s="326">
        <f t="shared" si="1"/>
        <v>8.8639666273593321E-8</v>
      </c>
      <c r="G65" s="325">
        <v>534.20626675890003</v>
      </c>
      <c r="H65" s="325">
        <f t="shared" si="2"/>
        <v>0</v>
      </c>
      <c r="I65" s="325">
        <f t="shared" si="0"/>
        <v>0</v>
      </c>
      <c r="J65" s="326"/>
      <c r="K65" s="325">
        <v>0</v>
      </c>
      <c r="L65" s="327">
        <v>0</v>
      </c>
    </row>
    <row r="66" spans="1:12" s="64" customFormat="1" ht="17.649999999999999" customHeight="1" x14ac:dyDescent="0.25">
      <c r="A66" s="328">
        <v>53</v>
      </c>
      <c r="B66" s="323" t="s">
        <v>108</v>
      </c>
      <c r="C66" s="324" t="s">
        <v>323</v>
      </c>
      <c r="D66" s="325">
        <v>323.62381994790002</v>
      </c>
      <c r="E66" s="325">
        <v>323.62382042141871</v>
      </c>
      <c r="F66" s="326">
        <f t="shared" si="1"/>
        <v>1.4631763178840629E-7</v>
      </c>
      <c r="G66" s="325">
        <v>323.62381994790002</v>
      </c>
      <c r="H66" s="325">
        <f t="shared" si="2"/>
        <v>-6.8973449174336568E-14</v>
      </c>
      <c r="I66" s="325">
        <f t="shared" si="0"/>
        <v>-2.1312846836960347E-14</v>
      </c>
      <c r="J66" s="326"/>
      <c r="K66" s="325">
        <v>0</v>
      </c>
      <c r="L66" s="327">
        <v>-6.8973449174336568E-14</v>
      </c>
    </row>
    <row r="67" spans="1:12" s="64" customFormat="1" ht="17.649999999999999" customHeight="1" x14ac:dyDescent="0.25">
      <c r="A67" s="328">
        <v>54</v>
      </c>
      <c r="B67" s="323" t="s">
        <v>108</v>
      </c>
      <c r="C67" s="324" t="s">
        <v>322</v>
      </c>
      <c r="D67" s="325">
        <v>504.55084585170005</v>
      </c>
      <c r="E67" s="325">
        <v>504.55084632521869</v>
      </c>
      <c r="F67" s="326">
        <f t="shared" si="1"/>
        <v>9.3849521931588242E-8</v>
      </c>
      <c r="G67" s="325">
        <v>504.55084585170005</v>
      </c>
      <c r="H67" s="325">
        <f t="shared" si="2"/>
        <v>-1.3794689834867314E-13</v>
      </c>
      <c r="I67" s="325">
        <f t="shared" si="0"/>
        <v>-2.7340534527566049E-14</v>
      </c>
      <c r="J67" s="326"/>
      <c r="K67" s="325">
        <v>0</v>
      </c>
      <c r="L67" s="327">
        <v>-1.3794689834867314E-13</v>
      </c>
    </row>
    <row r="68" spans="1:12" s="64" customFormat="1" ht="17.649999999999999" customHeight="1" x14ac:dyDescent="0.25">
      <c r="A68" s="328">
        <v>55</v>
      </c>
      <c r="B68" s="323" t="s">
        <v>108</v>
      </c>
      <c r="C68" s="324" t="s">
        <v>321</v>
      </c>
      <c r="D68" s="325">
        <v>411.17208161180002</v>
      </c>
      <c r="E68" s="325">
        <v>411.17208161180002</v>
      </c>
      <c r="F68" s="326">
        <f t="shared" si="1"/>
        <v>0</v>
      </c>
      <c r="G68" s="325">
        <v>411.17208161180002</v>
      </c>
      <c r="H68" s="325">
        <f t="shared" si="2"/>
        <v>0</v>
      </c>
      <c r="I68" s="325">
        <f t="shared" si="0"/>
        <v>0</v>
      </c>
      <c r="J68" s="326"/>
      <c r="K68" s="325">
        <v>0</v>
      </c>
      <c r="L68" s="327">
        <v>0</v>
      </c>
    </row>
    <row r="69" spans="1:12" s="64" customFormat="1" ht="17.649999999999999" customHeight="1" x14ac:dyDescent="0.25">
      <c r="A69" s="328">
        <v>57</v>
      </c>
      <c r="B69" s="323" t="s">
        <v>108</v>
      </c>
      <c r="C69" s="324" t="s">
        <v>320</v>
      </c>
      <c r="D69" s="325">
        <v>267.1137238801</v>
      </c>
      <c r="E69" s="325">
        <v>267.11372435361864</v>
      </c>
      <c r="F69" s="326">
        <f t="shared" si="1"/>
        <v>1.7727231238495733E-7</v>
      </c>
      <c r="G69" s="325">
        <v>267.1137238801</v>
      </c>
      <c r="H69" s="325">
        <f t="shared" si="2"/>
        <v>-6.8973449174336568E-14</v>
      </c>
      <c r="I69" s="325">
        <f t="shared" si="0"/>
        <v>-2.5821754139081987E-14</v>
      </c>
      <c r="J69" s="326"/>
      <c r="K69" s="325">
        <v>0</v>
      </c>
      <c r="L69" s="327">
        <v>-6.8973449174336568E-14</v>
      </c>
    </row>
    <row r="70" spans="1:12" s="64" customFormat="1" ht="17.649999999999999" customHeight="1" x14ac:dyDescent="0.25">
      <c r="A70" s="328">
        <v>58</v>
      </c>
      <c r="B70" s="323" t="s">
        <v>102</v>
      </c>
      <c r="C70" s="324" t="s">
        <v>319</v>
      </c>
      <c r="D70" s="325">
        <v>1513.9342390481002</v>
      </c>
      <c r="E70" s="325">
        <v>1513.9342395216188</v>
      </c>
      <c r="F70" s="326">
        <f t="shared" si="1"/>
        <v>3.127735226371442E-8</v>
      </c>
      <c r="G70" s="325">
        <v>1513.9342390481002</v>
      </c>
      <c r="H70" s="325">
        <f t="shared" si="2"/>
        <v>0</v>
      </c>
      <c r="I70" s="325">
        <f t="shared" si="0"/>
        <v>0</v>
      </c>
      <c r="J70" s="326"/>
      <c r="K70" s="325">
        <v>0</v>
      </c>
      <c r="L70" s="327">
        <v>0</v>
      </c>
    </row>
    <row r="71" spans="1:12" s="64" customFormat="1" ht="17.649999999999999" customHeight="1" x14ac:dyDescent="0.25">
      <c r="A71" s="328">
        <v>59</v>
      </c>
      <c r="B71" s="323" t="s">
        <v>102</v>
      </c>
      <c r="C71" s="324" t="s">
        <v>318</v>
      </c>
      <c r="D71" s="325">
        <v>588.11007070890003</v>
      </c>
      <c r="E71" s="325">
        <v>588.11007118241866</v>
      </c>
      <c r="F71" s="326">
        <f t="shared" si="1"/>
        <v>8.051530642205762E-8</v>
      </c>
      <c r="G71" s="325">
        <v>588.11007070890003</v>
      </c>
      <c r="H71" s="325">
        <f t="shared" si="2"/>
        <v>1.3794689834867314E-13</v>
      </c>
      <c r="I71" s="325">
        <f t="shared" si="0"/>
        <v>2.3455966001623715E-14</v>
      </c>
      <c r="J71" s="326"/>
      <c r="K71" s="325">
        <v>0</v>
      </c>
      <c r="L71" s="327">
        <v>1.3794689834867314E-13</v>
      </c>
    </row>
    <row r="72" spans="1:12" s="64" customFormat="1" ht="17.649999999999999" customHeight="1" x14ac:dyDescent="0.25">
      <c r="A72" s="328">
        <v>60</v>
      </c>
      <c r="B72" s="323" t="s">
        <v>202</v>
      </c>
      <c r="C72" s="324" t="s">
        <v>317</v>
      </c>
      <c r="D72" s="325">
        <v>2200.8131243488001</v>
      </c>
      <c r="E72" s="325">
        <v>2200.8131243488001</v>
      </c>
      <c r="F72" s="326">
        <f t="shared" si="1"/>
        <v>0</v>
      </c>
      <c r="G72" s="325">
        <v>2199.0892898232</v>
      </c>
      <c r="H72" s="325">
        <f t="shared" si="2"/>
        <v>-5.5178759339469254E-13</v>
      </c>
      <c r="I72" s="325">
        <f t="shared" si="0"/>
        <v>-2.5071987589039907E-14</v>
      </c>
      <c r="J72" s="326"/>
      <c r="K72" s="325">
        <v>0</v>
      </c>
      <c r="L72" s="327">
        <v>-5.5178759339469254E-13</v>
      </c>
    </row>
    <row r="73" spans="1:12" s="64" customFormat="1" ht="17.649999999999999" customHeight="1" x14ac:dyDescent="0.25">
      <c r="A73" s="328">
        <v>61</v>
      </c>
      <c r="B73" s="323" t="s">
        <v>120</v>
      </c>
      <c r="C73" s="324" t="s">
        <v>316</v>
      </c>
      <c r="D73" s="325">
        <v>1494.6618964097001</v>
      </c>
      <c r="E73" s="325">
        <v>1494.6618968832188</v>
      </c>
      <c r="F73" s="326">
        <f t="shared" si="1"/>
        <v>3.1680656320531853E-8</v>
      </c>
      <c r="G73" s="325">
        <v>1494.6618964097001</v>
      </c>
      <c r="H73" s="325">
        <f t="shared" si="2"/>
        <v>5.5178759339469254E-13</v>
      </c>
      <c r="I73" s="325">
        <f t="shared" si="0"/>
        <v>3.6917218171234677E-14</v>
      </c>
      <c r="J73" s="326"/>
      <c r="K73" s="325">
        <v>0</v>
      </c>
      <c r="L73" s="327">
        <v>5.5178759339469254E-13</v>
      </c>
    </row>
    <row r="74" spans="1:12" s="64" customFormat="1" ht="17.649999999999999" customHeight="1" x14ac:dyDescent="0.25">
      <c r="A74" s="328">
        <v>62</v>
      </c>
      <c r="B74" s="323" t="s">
        <v>157</v>
      </c>
      <c r="C74" s="324" t="s">
        <v>740</v>
      </c>
      <c r="D74" s="325">
        <v>12309.171146528701</v>
      </c>
      <c r="E74" s="325">
        <v>12309.171147002215</v>
      </c>
      <c r="F74" s="326">
        <f t="shared" si="1"/>
        <v>3.8468357388410368E-9</v>
      </c>
      <c r="G74" s="325">
        <v>12309.171146528701</v>
      </c>
      <c r="H74" s="325">
        <f t="shared" si="2"/>
        <v>26.487453656244533</v>
      </c>
      <c r="I74" s="325">
        <f t="shared" si="0"/>
        <v>0.21518470528939965</v>
      </c>
      <c r="J74" s="326"/>
      <c r="K74" s="325">
        <v>0</v>
      </c>
      <c r="L74" s="327">
        <v>26.487453656244533</v>
      </c>
    </row>
    <row r="75" spans="1:12" s="64" customFormat="1" ht="17.649999999999999" customHeight="1" x14ac:dyDescent="0.25">
      <c r="A75" s="328">
        <v>63</v>
      </c>
      <c r="B75" s="323" t="s">
        <v>351</v>
      </c>
      <c r="C75" s="324" t="s">
        <v>741</v>
      </c>
      <c r="D75" s="325">
        <v>16181.514653190301</v>
      </c>
      <c r="E75" s="325">
        <v>16181.514653663815</v>
      </c>
      <c r="F75" s="326">
        <f t="shared" si="1"/>
        <v>2.926256570390251E-9</v>
      </c>
      <c r="G75" s="325">
        <v>16181.514400804403</v>
      </c>
      <c r="H75" s="325">
        <f t="shared" si="2"/>
        <v>7598.6004186058308</v>
      </c>
      <c r="I75" s="325">
        <f t="shared" si="0"/>
        <v>46.958523854164405</v>
      </c>
      <c r="J75" s="326"/>
      <c r="K75" s="325">
        <v>0</v>
      </c>
      <c r="L75" s="327">
        <v>7598.6004186058308</v>
      </c>
    </row>
    <row r="76" spans="1:12" s="64" customFormat="1" ht="17.649999999999999" customHeight="1" x14ac:dyDescent="0.25">
      <c r="A76" s="328">
        <v>64</v>
      </c>
      <c r="B76" s="323" t="s">
        <v>108</v>
      </c>
      <c r="C76" s="324" t="s">
        <v>313</v>
      </c>
      <c r="D76" s="325">
        <v>129.94818039180001</v>
      </c>
      <c r="E76" s="325">
        <v>129.94818039180001</v>
      </c>
      <c r="F76" s="326">
        <f t="shared" si="1"/>
        <v>0</v>
      </c>
      <c r="G76" s="325">
        <v>129.94818039180001</v>
      </c>
      <c r="H76" s="325">
        <f t="shared" si="2"/>
        <v>1.7243362293584142E-14</v>
      </c>
      <c r="I76" s="325">
        <f t="shared" si="0"/>
        <v>1.3269414193869107E-14</v>
      </c>
      <c r="J76" s="326"/>
      <c r="K76" s="325">
        <v>0</v>
      </c>
      <c r="L76" s="327">
        <v>1.7243362293584142E-14</v>
      </c>
    </row>
    <row r="77" spans="1:12" s="64" customFormat="1" ht="17.649999999999999" customHeight="1" x14ac:dyDescent="0.25">
      <c r="A77" s="328">
        <v>65</v>
      </c>
      <c r="B77" s="323" t="s">
        <v>108</v>
      </c>
      <c r="C77" s="324" t="s">
        <v>312</v>
      </c>
      <c r="D77" s="325">
        <v>1326.2979805216999</v>
      </c>
      <c r="E77" s="325">
        <v>1326.2979809952189</v>
      </c>
      <c r="F77" s="326">
        <f t="shared" si="1"/>
        <v>3.5702313994079304E-8</v>
      </c>
      <c r="G77" s="325">
        <v>1326.2979805216999</v>
      </c>
      <c r="H77" s="325">
        <f t="shared" si="2"/>
        <v>-2.7589379669734627E-13</v>
      </c>
      <c r="I77" s="325">
        <f t="shared" si="0"/>
        <v>-2.080179572393851E-14</v>
      </c>
      <c r="J77" s="326"/>
      <c r="K77" s="325">
        <v>0</v>
      </c>
      <c r="L77" s="327">
        <v>-2.7589379669734627E-13</v>
      </c>
    </row>
    <row r="78" spans="1:12" s="64" customFormat="1" ht="17.649999999999999" customHeight="1" x14ac:dyDescent="0.25">
      <c r="A78" s="328">
        <v>66</v>
      </c>
      <c r="B78" s="323" t="s">
        <v>108</v>
      </c>
      <c r="C78" s="324" t="s">
        <v>311</v>
      </c>
      <c r="D78" s="325">
        <v>1455.540354037</v>
      </c>
      <c r="E78" s="325">
        <v>1455.540354037</v>
      </c>
      <c r="F78" s="326">
        <f t="shared" si="1"/>
        <v>0</v>
      </c>
      <c r="G78" s="325">
        <v>1455.540354037</v>
      </c>
      <c r="H78" s="325">
        <f t="shared" si="2"/>
        <v>0</v>
      </c>
      <c r="I78" s="325">
        <f t="shared" ref="I78:I141" si="3">+H78/E78*100</f>
        <v>0</v>
      </c>
      <c r="J78" s="326"/>
      <c r="K78" s="325">
        <v>0</v>
      </c>
      <c r="L78" s="327">
        <v>0</v>
      </c>
    </row>
    <row r="79" spans="1:12" s="64" customFormat="1" ht="17.649999999999999" customHeight="1" x14ac:dyDescent="0.25">
      <c r="A79" s="328">
        <v>67</v>
      </c>
      <c r="B79" s="323" t="s">
        <v>108</v>
      </c>
      <c r="C79" s="324" t="s">
        <v>310</v>
      </c>
      <c r="D79" s="325">
        <v>397.07077660700003</v>
      </c>
      <c r="E79" s="325">
        <v>397.07077660700003</v>
      </c>
      <c r="F79" s="326">
        <f t="shared" si="1"/>
        <v>0</v>
      </c>
      <c r="G79" s="325">
        <v>397.07077660700003</v>
      </c>
      <c r="H79" s="325">
        <f t="shared" si="2"/>
        <v>-6.8973449174336568E-14</v>
      </c>
      <c r="I79" s="325">
        <f t="shared" si="3"/>
        <v>-1.7370567978766892E-14</v>
      </c>
      <c r="J79" s="326"/>
      <c r="K79" s="325">
        <v>0</v>
      </c>
      <c r="L79" s="327">
        <v>-6.8973449174336568E-14</v>
      </c>
    </row>
    <row r="80" spans="1:12" s="64" customFormat="1" ht="17.649999999999999" customHeight="1" x14ac:dyDescent="0.25">
      <c r="A80" s="328">
        <v>68</v>
      </c>
      <c r="B80" s="323" t="s">
        <v>108</v>
      </c>
      <c r="C80" s="324" t="s">
        <v>309</v>
      </c>
      <c r="D80" s="325">
        <v>1802.3248514559</v>
      </c>
      <c r="E80" s="325">
        <v>1802.3248519294189</v>
      </c>
      <c r="F80" s="326">
        <f t="shared" ref="F80:F143" si="4">E80/D80*100-100</f>
        <v>2.6272672926097584E-8</v>
      </c>
      <c r="G80" s="325">
        <v>1802.3248514559</v>
      </c>
      <c r="H80" s="325">
        <f t="shared" ref="H80:H143" si="5">+K80+L80</f>
        <v>157.25202420494801</v>
      </c>
      <c r="I80" s="325">
        <f t="shared" si="3"/>
        <v>8.7249545517062082</v>
      </c>
      <c r="J80" s="326"/>
      <c r="K80" s="325">
        <v>0</v>
      </c>
      <c r="L80" s="327">
        <v>157.25202420494801</v>
      </c>
    </row>
    <row r="81" spans="1:12" s="64" customFormat="1" ht="17.649999999999999" customHeight="1" x14ac:dyDescent="0.25">
      <c r="A81" s="328">
        <v>69</v>
      </c>
      <c r="B81" s="323" t="s">
        <v>108</v>
      </c>
      <c r="C81" s="324" t="s">
        <v>308</v>
      </c>
      <c r="D81" s="325">
        <v>644.75944496490001</v>
      </c>
      <c r="E81" s="325">
        <v>644.75944543841865</v>
      </c>
      <c r="F81" s="326">
        <f t="shared" si="4"/>
        <v>7.3441142944830062E-8</v>
      </c>
      <c r="G81" s="325">
        <v>644.75944496490001</v>
      </c>
      <c r="H81" s="325">
        <f t="shared" si="5"/>
        <v>0</v>
      </c>
      <c r="I81" s="325">
        <f t="shared" si="3"/>
        <v>0</v>
      </c>
      <c r="J81" s="326"/>
      <c r="K81" s="325">
        <v>0</v>
      </c>
      <c r="L81" s="327">
        <v>0</v>
      </c>
    </row>
    <row r="82" spans="1:12" s="64" customFormat="1" ht="17.649999999999999" customHeight="1" x14ac:dyDescent="0.25">
      <c r="A82" s="328">
        <v>70</v>
      </c>
      <c r="B82" s="323" t="s">
        <v>108</v>
      </c>
      <c r="C82" s="324" t="s">
        <v>307</v>
      </c>
      <c r="D82" s="325">
        <v>720.50414227189992</v>
      </c>
      <c r="E82" s="325">
        <v>720.50414274541868</v>
      </c>
      <c r="F82" s="326">
        <f t="shared" si="4"/>
        <v>6.5720470843189105E-8</v>
      </c>
      <c r="G82" s="325">
        <v>720.50414227189992</v>
      </c>
      <c r="H82" s="325">
        <f t="shared" si="5"/>
        <v>1.3794689834867314E-13</v>
      </c>
      <c r="I82" s="325">
        <f t="shared" si="3"/>
        <v>1.9145885521634676E-14</v>
      </c>
      <c r="J82" s="326"/>
      <c r="K82" s="325">
        <v>0</v>
      </c>
      <c r="L82" s="327">
        <v>1.3794689834867314E-13</v>
      </c>
    </row>
    <row r="83" spans="1:12" s="64" customFormat="1" ht="17.649999999999999" customHeight="1" x14ac:dyDescent="0.25">
      <c r="A83" s="328">
        <v>71</v>
      </c>
      <c r="B83" s="323" t="s">
        <v>306</v>
      </c>
      <c r="C83" s="324" t="s">
        <v>305</v>
      </c>
      <c r="D83" s="325">
        <v>263.5550050329</v>
      </c>
      <c r="E83" s="325">
        <v>263.55500550641869</v>
      </c>
      <c r="F83" s="326">
        <f t="shared" si="4"/>
        <v>1.7966598875318596E-7</v>
      </c>
      <c r="G83" s="325">
        <v>263.5550050329</v>
      </c>
      <c r="H83" s="325">
        <f t="shared" si="5"/>
        <v>-6.8973449174336568E-14</v>
      </c>
      <c r="I83" s="325">
        <f t="shared" si="3"/>
        <v>-2.617041897641241E-14</v>
      </c>
      <c r="J83" s="326"/>
      <c r="K83" s="325">
        <v>0</v>
      </c>
      <c r="L83" s="327">
        <v>-6.8973449174336568E-14</v>
      </c>
    </row>
    <row r="84" spans="1:12" s="64" customFormat="1" ht="17.649999999999999" customHeight="1" x14ac:dyDescent="0.25">
      <c r="A84" s="328">
        <v>72</v>
      </c>
      <c r="B84" s="323" t="s">
        <v>122</v>
      </c>
      <c r="C84" s="324" t="s">
        <v>304</v>
      </c>
      <c r="D84" s="325">
        <v>600.06190207489999</v>
      </c>
      <c r="E84" s="325">
        <v>600.06190254841863</v>
      </c>
      <c r="F84" s="326">
        <f t="shared" si="4"/>
        <v>7.8911625678301789E-8</v>
      </c>
      <c r="G84" s="325">
        <v>600.06197973209999</v>
      </c>
      <c r="H84" s="325">
        <f t="shared" si="5"/>
        <v>0</v>
      </c>
      <c r="I84" s="325">
        <f t="shared" si="3"/>
        <v>0</v>
      </c>
      <c r="J84" s="326"/>
      <c r="K84" s="325">
        <v>0</v>
      </c>
      <c r="L84" s="327">
        <v>0</v>
      </c>
    </row>
    <row r="85" spans="1:12" s="64" customFormat="1" ht="17.649999999999999" customHeight="1" x14ac:dyDescent="0.25">
      <c r="A85" s="328">
        <v>73</v>
      </c>
      <c r="B85" s="323" t="s">
        <v>122</v>
      </c>
      <c r="C85" s="324" t="s">
        <v>303</v>
      </c>
      <c r="D85" s="325">
        <v>822.04314450209995</v>
      </c>
      <c r="E85" s="325">
        <v>822.0431449756187</v>
      </c>
      <c r="F85" s="326">
        <f t="shared" si="4"/>
        <v>5.7602662195677112E-8</v>
      </c>
      <c r="G85" s="325">
        <v>822.04314450209995</v>
      </c>
      <c r="H85" s="325">
        <f t="shared" si="5"/>
        <v>1.3794689834867314E-13</v>
      </c>
      <c r="I85" s="325">
        <f t="shared" si="3"/>
        <v>1.6780980316156587E-14</v>
      </c>
      <c r="J85" s="326"/>
      <c r="K85" s="325">
        <v>0</v>
      </c>
      <c r="L85" s="327">
        <v>1.3794689834867314E-13</v>
      </c>
    </row>
    <row r="86" spans="1:12" s="64" customFormat="1" ht="17.649999999999999" customHeight="1" x14ac:dyDescent="0.25">
      <c r="A86" s="328">
        <v>74</v>
      </c>
      <c r="B86" s="323" t="s">
        <v>122</v>
      </c>
      <c r="C86" s="324" t="s">
        <v>302</v>
      </c>
      <c r="D86" s="325">
        <v>123.24263648620001</v>
      </c>
      <c r="E86" s="325">
        <v>123.24263648620001</v>
      </c>
      <c r="F86" s="326">
        <f t="shared" si="4"/>
        <v>0</v>
      </c>
      <c r="G86" s="325">
        <v>123.24263648620001</v>
      </c>
      <c r="H86" s="325">
        <f t="shared" si="5"/>
        <v>1.7243362293584142E-14</v>
      </c>
      <c r="I86" s="325">
        <f t="shared" si="3"/>
        <v>1.3991393551139221E-14</v>
      </c>
      <c r="J86" s="326"/>
      <c r="K86" s="325">
        <v>0</v>
      </c>
      <c r="L86" s="327">
        <v>1.7243362293584142E-14</v>
      </c>
    </row>
    <row r="87" spans="1:12" s="64" customFormat="1" ht="17.649999999999999" customHeight="1" x14ac:dyDescent="0.25">
      <c r="A87" s="328">
        <v>75</v>
      </c>
      <c r="B87" s="323" t="s">
        <v>122</v>
      </c>
      <c r="C87" s="324" t="s">
        <v>301</v>
      </c>
      <c r="D87" s="325">
        <v>224.33367315819999</v>
      </c>
      <c r="E87" s="325">
        <v>224.33367315819999</v>
      </c>
      <c r="F87" s="326">
        <f t="shared" si="4"/>
        <v>0</v>
      </c>
      <c r="G87" s="325">
        <v>224.33367315819999</v>
      </c>
      <c r="H87" s="325">
        <f t="shared" si="5"/>
        <v>0</v>
      </c>
      <c r="I87" s="325">
        <f t="shared" si="3"/>
        <v>0</v>
      </c>
      <c r="J87" s="326"/>
      <c r="K87" s="325">
        <v>0</v>
      </c>
      <c r="L87" s="327">
        <v>0</v>
      </c>
    </row>
    <row r="88" spans="1:12" s="64" customFormat="1" ht="17.649999999999999" customHeight="1" x14ac:dyDescent="0.25">
      <c r="A88" s="328">
        <v>76</v>
      </c>
      <c r="B88" s="323" t="s">
        <v>122</v>
      </c>
      <c r="C88" s="324" t="s">
        <v>300</v>
      </c>
      <c r="D88" s="325">
        <v>364.32877321429999</v>
      </c>
      <c r="E88" s="325">
        <v>364.32877368781868</v>
      </c>
      <c r="F88" s="326">
        <f t="shared" si="4"/>
        <v>1.2997017506677366E-7</v>
      </c>
      <c r="G88" s="325">
        <v>364.32877321429999</v>
      </c>
      <c r="H88" s="325">
        <f t="shared" si="5"/>
        <v>0</v>
      </c>
      <c r="I88" s="325">
        <f t="shared" si="3"/>
        <v>0</v>
      </c>
      <c r="J88" s="326"/>
      <c r="K88" s="325">
        <v>0</v>
      </c>
      <c r="L88" s="327">
        <v>0</v>
      </c>
    </row>
    <row r="89" spans="1:12" s="64" customFormat="1" ht="17.649999999999999" customHeight="1" x14ac:dyDescent="0.25">
      <c r="A89" s="328">
        <v>77</v>
      </c>
      <c r="B89" s="323" t="s">
        <v>122</v>
      </c>
      <c r="C89" s="324" t="s">
        <v>299</v>
      </c>
      <c r="D89" s="325">
        <v>279.6362774232</v>
      </c>
      <c r="E89" s="325">
        <v>279.6362774232</v>
      </c>
      <c r="F89" s="326">
        <f t="shared" si="4"/>
        <v>0</v>
      </c>
      <c r="G89" s="325">
        <v>279.6362774232</v>
      </c>
      <c r="H89" s="325">
        <f t="shared" si="5"/>
        <v>0</v>
      </c>
      <c r="I89" s="325">
        <f t="shared" si="3"/>
        <v>0</v>
      </c>
      <c r="J89" s="326"/>
      <c r="K89" s="325">
        <v>0</v>
      </c>
      <c r="L89" s="327">
        <v>0</v>
      </c>
    </row>
    <row r="90" spans="1:12" s="64" customFormat="1" ht="17.649999999999999" customHeight="1" x14ac:dyDescent="0.25">
      <c r="A90" s="328">
        <v>78</v>
      </c>
      <c r="B90" s="323" t="s">
        <v>122</v>
      </c>
      <c r="C90" s="324" t="s">
        <v>298</v>
      </c>
      <c r="D90" s="325">
        <v>4.7884206092000001</v>
      </c>
      <c r="E90" s="325">
        <v>4.7884206092000001</v>
      </c>
      <c r="F90" s="326">
        <f t="shared" si="4"/>
        <v>0</v>
      </c>
      <c r="G90" s="325">
        <v>4.7884206092000001</v>
      </c>
      <c r="H90" s="325">
        <f t="shared" si="5"/>
        <v>0</v>
      </c>
      <c r="I90" s="325">
        <f t="shared" si="3"/>
        <v>0</v>
      </c>
      <c r="J90" s="326"/>
      <c r="K90" s="325">
        <v>0</v>
      </c>
      <c r="L90" s="327">
        <v>0</v>
      </c>
    </row>
    <row r="91" spans="1:12" s="64" customFormat="1" ht="17.649999999999999" customHeight="1" x14ac:dyDescent="0.25">
      <c r="A91" s="328">
        <v>79</v>
      </c>
      <c r="B91" s="323" t="s">
        <v>122</v>
      </c>
      <c r="C91" s="324" t="s">
        <v>297</v>
      </c>
      <c r="D91" s="325">
        <v>2473.1410826800002</v>
      </c>
      <c r="E91" s="325">
        <v>2473.1410826800002</v>
      </c>
      <c r="F91" s="326">
        <f t="shared" si="4"/>
        <v>0</v>
      </c>
      <c r="G91" s="325">
        <v>2473.1410826800002</v>
      </c>
      <c r="H91" s="325">
        <f t="shared" si="5"/>
        <v>2.7589379669734627E-13</v>
      </c>
      <c r="I91" s="325">
        <f t="shared" si="3"/>
        <v>1.1155602833558371E-14</v>
      </c>
      <c r="J91" s="326"/>
      <c r="K91" s="325">
        <v>0</v>
      </c>
      <c r="L91" s="327">
        <v>2.7589379669734627E-13</v>
      </c>
    </row>
    <row r="92" spans="1:12" s="64" customFormat="1" ht="17.649999999999999" customHeight="1" x14ac:dyDescent="0.25">
      <c r="A92" s="328">
        <v>80</v>
      </c>
      <c r="B92" s="323" t="s">
        <v>122</v>
      </c>
      <c r="C92" s="324" t="s">
        <v>296</v>
      </c>
      <c r="D92" s="325">
        <v>572.52770699999996</v>
      </c>
      <c r="E92" s="325">
        <v>572.52770699999996</v>
      </c>
      <c r="F92" s="326">
        <f t="shared" si="4"/>
        <v>0</v>
      </c>
      <c r="G92" s="325">
        <v>572.52770699999996</v>
      </c>
      <c r="H92" s="325">
        <f t="shared" si="5"/>
        <v>-6.8973449174336568E-14</v>
      </c>
      <c r="I92" s="325">
        <f t="shared" si="3"/>
        <v>-1.2047181006444564E-14</v>
      </c>
      <c r="J92" s="326"/>
      <c r="K92" s="325">
        <v>0</v>
      </c>
      <c r="L92" s="327">
        <v>-6.8973449174336568E-14</v>
      </c>
    </row>
    <row r="93" spans="1:12" s="64" customFormat="1" ht="17.649999999999999" customHeight="1" x14ac:dyDescent="0.25">
      <c r="A93" s="328">
        <v>82</v>
      </c>
      <c r="B93" s="323" t="s">
        <v>122</v>
      </c>
      <c r="C93" s="324" t="s">
        <v>295</v>
      </c>
      <c r="D93" s="325">
        <v>11.648541171400002</v>
      </c>
      <c r="E93" s="325">
        <v>11.648541171400002</v>
      </c>
      <c r="F93" s="326">
        <f t="shared" si="4"/>
        <v>0</v>
      </c>
      <c r="G93" s="325">
        <v>11.648541171400002</v>
      </c>
      <c r="H93" s="325">
        <f t="shared" si="5"/>
        <v>2.1554202866980177E-15</v>
      </c>
      <c r="I93" s="325">
        <f t="shared" si="3"/>
        <v>1.8503778756348462E-14</v>
      </c>
      <c r="J93" s="326"/>
      <c r="K93" s="325">
        <v>0</v>
      </c>
      <c r="L93" s="327">
        <v>2.1554202866980177E-15</v>
      </c>
    </row>
    <row r="94" spans="1:12" s="64" customFormat="1" ht="17.649999999999999" customHeight="1" x14ac:dyDescent="0.25">
      <c r="A94" s="329">
        <v>83</v>
      </c>
      <c r="B94" s="330" t="s">
        <v>122</v>
      </c>
      <c r="C94" s="324" t="s">
        <v>294</v>
      </c>
      <c r="D94" s="325">
        <v>17.769792304200003</v>
      </c>
      <c r="E94" s="325">
        <v>17.769792304200003</v>
      </c>
      <c r="F94" s="326">
        <f t="shared" si="4"/>
        <v>0</v>
      </c>
      <c r="G94" s="325">
        <v>17.769792304200003</v>
      </c>
      <c r="H94" s="325">
        <f t="shared" si="5"/>
        <v>4.3108405733960355E-15</v>
      </c>
      <c r="I94" s="325">
        <f t="shared" si="3"/>
        <v>2.4259375121549062E-14</v>
      </c>
      <c r="J94" s="326"/>
      <c r="K94" s="325">
        <v>0</v>
      </c>
      <c r="L94" s="327">
        <v>4.3108405733960355E-15</v>
      </c>
    </row>
    <row r="95" spans="1:12" s="64" customFormat="1" ht="17.649999999999999" customHeight="1" x14ac:dyDescent="0.25">
      <c r="A95" s="329">
        <v>84</v>
      </c>
      <c r="B95" s="330" t="s">
        <v>122</v>
      </c>
      <c r="C95" s="324" t="s">
        <v>293</v>
      </c>
      <c r="D95" s="325">
        <v>262.26777870000001</v>
      </c>
      <c r="E95" s="325">
        <v>262.26777870000001</v>
      </c>
      <c r="F95" s="326">
        <f t="shared" si="4"/>
        <v>0</v>
      </c>
      <c r="G95" s="325">
        <v>262.26777870000001</v>
      </c>
      <c r="H95" s="325">
        <f t="shared" si="5"/>
        <v>0</v>
      </c>
      <c r="I95" s="325">
        <f t="shared" si="3"/>
        <v>0</v>
      </c>
      <c r="J95" s="326"/>
      <c r="K95" s="325">
        <v>0</v>
      </c>
      <c r="L95" s="327">
        <v>0</v>
      </c>
    </row>
    <row r="96" spans="1:12" s="64" customFormat="1" ht="17.649999999999999" customHeight="1" x14ac:dyDescent="0.25">
      <c r="A96" s="329">
        <v>87</v>
      </c>
      <c r="B96" s="330" t="s">
        <v>122</v>
      </c>
      <c r="C96" s="324" t="s">
        <v>292</v>
      </c>
      <c r="D96" s="325">
        <v>955.18414242899996</v>
      </c>
      <c r="E96" s="325">
        <v>955.18414242899996</v>
      </c>
      <c r="F96" s="326">
        <f t="shared" si="4"/>
        <v>0</v>
      </c>
      <c r="G96" s="325">
        <v>955.18414242899996</v>
      </c>
      <c r="H96" s="325">
        <f t="shared" si="5"/>
        <v>-2.7589379669734627E-13</v>
      </c>
      <c r="I96" s="325">
        <f t="shared" si="3"/>
        <v>-2.8883833435064984E-14</v>
      </c>
      <c r="J96" s="326"/>
      <c r="K96" s="325">
        <v>0</v>
      </c>
      <c r="L96" s="327">
        <v>-2.7589379669734627E-13</v>
      </c>
    </row>
    <row r="97" spans="1:12" s="64" customFormat="1" ht="17.649999999999999" customHeight="1" x14ac:dyDescent="0.25">
      <c r="A97" s="329">
        <v>90</v>
      </c>
      <c r="B97" s="330" t="s">
        <v>122</v>
      </c>
      <c r="C97" s="324" t="s">
        <v>291</v>
      </c>
      <c r="D97" s="325">
        <v>260.92819200000002</v>
      </c>
      <c r="E97" s="325">
        <v>260.92819200000002</v>
      </c>
      <c r="F97" s="326">
        <f t="shared" si="4"/>
        <v>0</v>
      </c>
      <c r="G97" s="325">
        <v>260.92819200000002</v>
      </c>
      <c r="H97" s="325">
        <f t="shared" si="5"/>
        <v>-3.4486724587168284E-14</v>
      </c>
      <c r="I97" s="325">
        <f t="shared" si="3"/>
        <v>-1.3216940769347102E-14</v>
      </c>
      <c r="J97" s="326"/>
      <c r="K97" s="325">
        <v>0</v>
      </c>
      <c r="L97" s="327">
        <v>-3.4486724587168284E-14</v>
      </c>
    </row>
    <row r="98" spans="1:12" s="64" customFormat="1" ht="17.649999999999999" customHeight="1" x14ac:dyDescent="0.25">
      <c r="A98" s="323">
        <v>91</v>
      </c>
      <c r="B98" s="323" t="s">
        <v>122</v>
      </c>
      <c r="C98" s="324" t="s">
        <v>290</v>
      </c>
      <c r="D98" s="325">
        <v>223.56612880770001</v>
      </c>
      <c r="E98" s="325">
        <v>223.56612928121868</v>
      </c>
      <c r="F98" s="326">
        <f t="shared" si="4"/>
        <v>2.1180251508212677E-7</v>
      </c>
      <c r="G98" s="325">
        <v>223.56612880770001</v>
      </c>
      <c r="H98" s="325">
        <f t="shared" si="5"/>
        <v>-3.4486724587168284E-14</v>
      </c>
      <c r="I98" s="325">
        <f t="shared" si="3"/>
        <v>-1.5425737654467429E-14</v>
      </c>
      <c r="J98" s="327"/>
      <c r="K98" s="325">
        <v>0</v>
      </c>
      <c r="L98" s="327">
        <v>-3.4486724587168284E-14</v>
      </c>
    </row>
    <row r="99" spans="1:12" s="64" customFormat="1" ht="17.649999999999999" customHeight="1" x14ac:dyDescent="0.25">
      <c r="A99" s="329">
        <v>92</v>
      </c>
      <c r="B99" s="330" t="s">
        <v>122</v>
      </c>
      <c r="C99" s="324" t="s">
        <v>289</v>
      </c>
      <c r="D99" s="325">
        <v>628.06215683560004</v>
      </c>
      <c r="E99" s="325">
        <v>628.06215683560004</v>
      </c>
      <c r="F99" s="326">
        <f t="shared" si="4"/>
        <v>0</v>
      </c>
      <c r="G99" s="325">
        <v>628.06215683560004</v>
      </c>
      <c r="H99" s="325">
        <f t="shared" si="5"/>
        <v>1.3794689834867314E-13</v>
      </c>
      <c r="I99" s="325">
        <f t="shared" si="3"/>
        <v>2.1963892721016427E-14</v>
      </c>
      <c r="J99" s="326"/>
      <c r="K99" s="325">
        <v>0</v>
      </c>
      <c r="L99" s="327">
        <v>1.3794689834867314E-13</v>
      </c>
    </row>
    <row r="100" spans="1:12" s="64" customFormat="1" ht="17.649999999999999" customHeight="1" x14ac:dyDescent="0.25">
      <c r="A100" s="329">
        <v>93</v>
      </c>
      <c r="B100" s="330" t="s">
        <v>122</v>
      </c>
      <c r="C100" s="324" t="s">
        <v>288</v>
      </c>
      <c r="D100" s="325">
        <v>337.20458874110005</v>
      </c>
      <c r="E100" s="325">
        <v>337.20458921461864</v>
      </c>
      <c r="F100" s="326">
        <f t="shared" si="4"/>
        <v>1.4042471718767047E-7</v>
      </c>
      <c r="G100" s="325">
        <v>337.20458874110005</v>
      </c>
      <c r="H100" s="325">
        <f t="shared" si="5"/>
        <v>0</v>
      </c>
      <c r="I100" s="325">
        <f t="shared" si="3"/>
        <v>0</v>
      </c>
      <c r="J100" s="326"/>
      <c r="K100" s="325">
        <v>0</v>
      </c>
      <c r="L100" s="327">
        <v>0</v>
      </c>
    </row>
    <row r="101" spans="1:12" s="64" customFormat="1" ht="17.649999999999999" customHeight="1" x14ac:dyDescent="0.25">
      <c r="A101" s="329">
        <v>94</v>
      </c>
      <c r="B101" s="330" t="s">
        <v>122</v>
      </c>
      <c r="C101" s="324" t="s">
        <v>287</v>
      </c>
      <c r="D101" s="325">
        <v>112.40879700000001</v>
      </c>
      <c r="E101" s="325">
        <v>112.40879700000001</v>
      </c>
      <c r="F101" s="326">
        <f t="shared" si="4"/>
        <v>0</v>
      </c>
      <c r="G101" s="325">
        <v>112.40879700000001</v>
      </c>
      <c r="H101" s="325">
        <f t="shared" si="5"/>
        <v>0</v>
      </c>
      <c r="I101" s="325">
        <f t="shared" si="3"/>
        <v>0</v>
      </c>
      <c r="J101" s="326"/>
      <c r="K101" s="325">
        <v>0</v>
      </c>
      <c r="L101" s="327">
        <v>0</v>
      </c>
    </row>
    <row r="102" spans="1:12" s="64" customFormat="1" ht="17.649999999999999" customHeight="1" x14ac:dyDescent="0.25">
      <c r="A102" s="329">
        <v>95</v>
      </c>
      <c r="B102" s="330" t="s">
        <v>102</v>
      </c>
      <c r="C102" s="324" t="s">
        <v>286</v>
      </c>
      <c r="D102" s="325">
        <v>149.56563162700002</v>
      </c>
      <c r="E102" s="325">
        <v>149.56563162700002</v>
      </c>
      <c r="F102" s="326">
        <f t="shared" si="4"/>
        <v>0</v>
      </c>
      <c r="G102" s="325">
        <v>149.56563162700002</v>
      </c>
      <c r="H102" s="325">
        <f t="shared" si="5"/>
        <v>3.4486724587168284E-14</v>
      </c>
      <c r="I102" s="325">
        <f t="shared" si="3"/>
        <v>2.3057920601154094E-14</v>
      </c>
      <c r="J102" s="326"/>
      <c r="K102" s="325">
        <v>0</v>
      </c>
      <c r="L102" s="327">
        <v>3.4486724587168284E-14</v>
      </c>
    </row>
    <row r="103" spans="1:12" s="64" customFormat="1" ht="17.649999999999999" customHeight="1" x14ac:dyDescent="0.25">
      <c r="A103" s="329">
        <v>98</v>
      </c>
      <c r="B103" s="330" t="s">
        <v>102</v>
      </c>
      <c r="C103" s="324" t="s">
        <v>285</v>
      </c>
      <c r="D103" s="325">
        <v>67.549804791200003</v>
      </c>
      <c r="E103" s="325">
        <v>67.549804791200003</v>
      </c>
      <c r="F103" s="326">
        <f t="shared" si="4"/>
        <v>0</v>
      </c>
      <c r="G103" s="325">
        <v>67.549804791200003</v>
      </c>
      <c r="H103" s="325">
        <f t="shared" si="5"/>
        <v>0</v>
      </c>
      <c r="I103" s="325">
        <f t="shared" si="3"/>
        <v>0</v>
      </c>
      <c r="J103" s="326"/>
      <c r="K103" s="325">
        <v>0</v>
      </c>
      <c r="L103" s="327">
        <v>0</v>
      </c>
    </row>
    <row r="104" spans="1:12" s="64" customFormat="1" ht="17.649999999999999" customHeight="1" x14ac:dyDescent="0.25">
      <c r="A104" s="329">
        <v>99</v>
      </c>
      <c r="B104" s="330" t="s">
        <v>102</v>
      </c>
      <c r="C104" s="324" t="s">
        <v>284</v>
      </c>
      <c r="D104" s="325">
        <v>870.05152445689998</v>
      </c>
      <c r="E104" s="325">
        <v>870.05152493041874</v>
      </c>
      <c r="F104" s="326">
        <f t="shared" si="4"/>
        <v>5.4424219797510887E-8</v>
      </c>
      <c r="G104" s="325">
        <v>870.05152445689998</v>
      </c>
      <c r="H104" s="325">
        <f t="shared" si="5"/>
        <v>-1.3794689834867314E-13</v>
      </c>
      <c r="I104" s="325">
        <f t="shared" si="3"/>
        <v>-1.5855026328435577E-14</v>
      </c>
      <c r="J104" s="326"/>
      <c r="K104" s="325">
        <v>0</v>
      </c>
      <c r="L104" s="327">
        <v>-1.3794689834867314E-13</v>
      </c>
    </row>
    <row r="105" spans="1:12" s="64" customFormat="1" ht="17.649999999999999" customHeight="1" x14ac:dyDescent="0.25">
      <c r="A105" s="329">
        <v>100</v>
      </c>
      <c r="B105" s="330" t="s">
        <v>100</v>
      </c>
      <c r="C105" s="324" t="s">
        <v>283</v>
      </c>
      <c r="D105" s="325">
        <v>1545.7489960585001</v>
      </c>
      <c r="E105" s="325">
        <v>1545.7489965320187</v>
      </c>
      <c r="F105" s="326">
        <f t="shared" si="4"/>
        <v>3.0633600545115769E-8</v>
      </c>
      <c r="G105" s="325">
        <v>1545.7489960585001</v>
      </c>
      <c r="H105" s="325">
        <f t="shared" si="5"/>
        <v>0</v>
      </c>
      <c r="I105" s="325">
        <f t="shared" si="3"/>
        <v>0</v>
      </c>
      <c r="J105" s="326"/>
      <c r="K105" s="325">
        <v>0</v>
      </c>
      <c r="L105" s="327">
        <v>0</v>
      </c>
    </row>
    <row r="106" spans="1:12" s="64" customFormat="1" ht="17.649999999999999" customHeight="1" x14ac:dyDescent="0.25">
      <c r="A106" s="329">
        <v>101</v>
      </c>
      <c r="B106" s="330" t="s">
        <v>100</v>
      </c>
      <c r="C106" s="324" t="s">
        <v>282</v>
      </c>
      <c r="D106" s="325">
        <v>541.34183740950004</v>
      </c>
      <c r="E106" s="325">
        <v>541.34183788301857</v>
      </c>
      <c r="F106" s="326">
        <f t="shared" si="4"/>
        <v>8.7471249798909412E-8</v>
      </c>
      <c r="G106" s="325">
        <v>541.34183740950004</v>
      </c>
      <c r="H106" s="325">
        <f t="shared" si="5"/>
        <v>-2.0692034752300972E-13</v>
      </c>
      <c r="I106" s="325">
        <f t="shared" si="3"/>
        <v>-3.8223601621518165E-14</v>
      </c>
      <c r="J106" s="326"/>
      <c r="K106" s="325">
        <v>0</v>
      </c>
      <c r="L106" s="327">
        <v>-2.0692034752300972E-13</v>
      </c>
    </row>
    <row r="107" spans="1:12" s="64" customFormat="1" ht="17.649999999999999" customHeight="1" x14ac:dyDescent="0.25">
      <c r="A107" s="329">
        <v>102</v>
      </c>
      <c r="B107" s="330" t="s">
        <v>100</v>
      </c>
      <c r="C107" s="324" t="s">
        <v>281</v>
      </c>
      <c r="D107" s="325">
        <v>374.49159624960004</v>
      </c>
      <c r="E107" s="325">
        <v>374.49159624960004</v>
      </c>
      <c r="F107" s="326">
        <f t="shared" si="4"/>
        <v>0</v>
      </c>
      <c r="G107" s="325">
        <v>374.49159624960004</v>
      </c>
      <c r="H107" s="325">
        <f t="shared" si="5"/>
        <v>0</v>
      </c>
      <c r="I107" s="325">
        <f t="shared" si="3"/>
        <v>0</v>
      </c>
      <c r="J107" s="326"/>
      <c r="K107" s="325">
        <v>0</v>
      </c>
      <c r="L107" s="327">
        <v>0</v>
      </c>
    </row>
    <row r="108" spans="1:12" s="64" customFormat="1" ht="17.649999999999999" customHeight="1" x14ac:dyDescent="0.25">
      <c r="A108" s="329">
        <v>103</v>
      </c>
      <c r="B108" s="330" t="s">
        <v>205</v>
      </c>
      <c r="C108" s="324" t="s">
        <v>280</v>
      </c>
      <c r="D108" s="325">
        <v>129.9040322736</v>
      </c>
      <c r="E108" s="325">
        <v>129.9040322736</v>
      </c>
      <c r="F108" s="326">
        <f t="shared" si="4"/>
        <v>0</v>
      </c>
      <c r="G108" s="325">
        <v>129.9040322736</v>
      </c>
      <c r="H108" s="325">
        <f t="shared" si="5"/>
        <v>3.4486724587168284E-14</v>
      </c>
      <c r="I108" s="325">
        <f t="shared" si="3"/>
        <v>2.6547847656132316E-14</v>
      </c>
      <c r="J108" s="326"/>
      <c r="K108" s="325">
        <v>0</v>
      </c>
      <c r="L108" s="327">
        <v>3.4486724587168284E-14</v>
      </c>
    </row>
    <row r="109" spans="1:12" s="64" customFormat="1" ht="17.649999999999999" customHeight="1" x14ac:dyDescent="0.25">
      <c r="A109" s="329">
        <v>104</v>
      </c>
      <c r="B109" s="330" t="s">
        <v>100</v>
      </c>
      <c r="C109" s="324" t="s">
        <v>279</v>
      </c>
      <c r="D109" s="325">
        <v>3616.5677533958001</v>
      </c>
      <c r="E109" s="325">
        <v>3616.5677533958001</v>
      </c>
      <c r="F109" s="326">
        <f t="shared" si="4"/>
        <v>0</v>
      </c>
      <c r="G109" s="325">
        <v>3616.5677533958001</v>
      </c>
      <c r="H109" s="325">
        <f t="shared" si="5"/>
        <v>171.42205723038893</v>
      </c>
      <c r="I109" s="325">
        <f t="shared" si="3"/>
        <v>4.7399100174310593</v>
      </c>
      <c r="J109" s="326"/>
      <c r="K109" s="325">
        <v>0</v>
      </c>
      <c r="L109" s="327">
        <v>171.42205723038893</v>
      </c>
    </row>
    <row r="110" spans="1:12" s="64" customFormat="1" ht="17.649999999999999" customHeight="1" x14ac:dyDescent="0.25">
      <c r="A110" s="329">
        <v>105</v>
      </c>
      <c r="B110" s="330" t="s">
        <v>100</v>
      </c>
      <c r="C110" s="324" t="s">
        <v>742</v>
      </c>
      <c r="D110" s="325">
        <v>1969.7669763799001</v>
      </c>
      <c r="E110" s="325">
        <v>1969.7669768534149</v>
      </c>
      <c r="F110" s="326">
        <f t="shared" si="4"/>
        <v>2.4039124468799855E-8</v>
      </c>
      <c r="G110" s="325">
        <v>1969.7669763799001</v>
      </c>
      <c r="H110" s="325">
        <f t="shared" si="5"/>
        <v>0</v>
      </c>
      <c r="I110" s="325">
        <f t="shared" si="3"/>
        <v>0</v>
      </c>
      <c r="J110" s="326"/>
      <c r="K110" s="325">
        <v>0</v>
      </c>
      <c r="L110" s="327">
        <v>0</v>
      </c>
    </row>
    <row r="111" spans="1:12" s="64" customFormat="1" ht="17.649999999999999" customHeight="1" x14ac:dyDescent="0.25">
      <c r="A111" s="329">
        <v>106</v>
      </c>
      <c r="B111" s="330" t="s">
        <v>120</v>
      </c>
      <c r="C111" s="324" t="s">
        <v>277</v>
      </c>
      <c r="D111" s="325">
        <v>1446.2927405180001</v>
      </c>
      <c r="E111" s="325">
        <v>1446.2927405180001</v>
      </c>
      <c r="F111" s="326">
        <f t="shared" si="4"/>
        <v>0</v>
      </c>
      <c r="G111" s="325">
        <v>1446.2927405180001</v>
      </c>
      <c r="H111" s="325">
        <f t="shared" si="5"/>
        <v>0</v>
      </c>
      <c r="I111" s="325">
        <f t="shared" si="3"/>
        <v>0</v>
      </c>
      <c r="J111" s="326"/>
      <c r="K111" s="325">
        <v>0</v>
      </c>
      <c r="L111" s="327">
        <v>0</v>
      </c>
    </row>
    <row r="112" spans="1:12" s="64" customFormat="1" ht="17.649999999999999" customHeight="1" x14ac:dyDescent="0.25">
      <c r="A112" s="329">
        <v>107</v>
      </c>
      <c r="B112" s="330" t="s">
        <v>140</v>
      </c>
      <c r="C112" s="324" t="s">
        <v>276</v>
      </c>
      <c r="D112" s="325">
        <v>1174.3851211961</v>
      </c>
      <c r="E112" s="325">
        <v>1174.3851216696187</v>
      </c>
      <c r="F112" s="326">
        <f t="shared" si="4"/>
        <v>4.0320571770280367E-8</v>
      </c>
      <c r="G112" s="325">
        <v>1174.3851211961</v>
      </c>
      <c r="H112" s="325">
        <f t="shared" si="5"/>
        <v>0</v>
      </c>
      <c r="I112" s="325">
        <f t="shared" si="3"/>
        <v>0</v>
      </c>
      <c r="J112" s="326"/>
      <c r="K112" s="325">
        <v>0</v>
      </c>
      <c r="L112" s="327">
        <v>0</v>
      </c>
    </row>
    <row r="113" spans="1:12" s="64" customFormat="1" ht="17.649999999999999" customHeight="1" x14ac:dyDescent="0.25">
      <c r="A113" s="329">
        <v>108</v>
      </c>
      <c r="B113" s="330" t="s">
        <v>743</v>
      </c>
      <c r="C113" s="324" t="s">
        <v>275</v>
      </c>
      <c r="D113" s="325">
        <v>665.16416547940003</v>
      </c>
      <c r="E113" s="325">
        <v>665.16416547940003</v>
      </c>
      <c r="F113" s="326">
        <f t="shared" si="4"/>
        <v>0</v>
      </c>
      <c r="G113" s="325">
        <v>665.16416547940003</v>
      </c>
      <c r="H113" s="325">
        <f t="shared" si="5"/>
        <v>0</v>
      </c>
      <c r="I113" s="325">
        <f t="shared" si="3"/>
        <v>0</v>
      </c>
      <c r="J113" s="326"/>
      <c r="K113" s="325">
        <v>0</v>
      </c>
      <c r="L113" s="327">
        <v>0</v>
      </c>
    </row>
    <row r="114" spans="1:12" s="64" customFormat="1" ht="17.649999999999999" customHeight="1" x14ac:dyDescent="0.25">
      <c r="A114" s="329">
        <v>110</v>
      </c>
      <c r="B114" s="330" t="s">
        <v>122</v>
      </c>
      <c r="C114" s="324" t="s">
        <v>274</v>
      </c>
      <c r="D114" s="325">
        <v>101.9468578446</v>
      </c>
      <c r="E114" s="325">
        <v>101.9468578446</v>
      </c>
      <c r="F114" s="326">
        <f t="shared" si="4"/>
        <v>0</v>
      </c>
      <c r="G114" s="325">
        <v>101.9468578446</v>
      </c>
      <c r="H114" s="325">
        <f t="shared" si="5"/>
        <v>1.7243362293584142E-14</v>
      </c>
      <c r="I114" s="325">
        <f t="shared" si="3"/>
        <v>1.6914069406502558E-14</v>
      </c>
      <c r="J114" s="326"/>
      <c r="K114" s="325">
        <v>0</v>
      </c>
      <c r="L114" s="327">
        <v>1.7243362293584142E-14</v>
      </c>
    </row>
    <row r="115" spans="1:12" s="64" customFormat="1" ht="17.649999999999999" customHeight="1" x14ac:dyDescent="0.25">
      <c r="A115" s="329">
        <v>111</v>
      </c>
      <c r="B115" s="330" t="s">
        <v>223</v>
      </c>
      <c r="C115" s="324" t="s">
        <v>273</v>
      </c>
      <c r="D115" s="325">
        <v>611.03766009410003</v>
      </c>
      <c r="E115" s="325">
        <v>611.03766056761867</v>
      </c>
      <c r="F115" s="326">
        <f t="shared" si="4"/>
        <v>7.7494192396443395E-8</v>
      </c>
      <c r="G115" s="325">
        <v>611.03766009410003</v>
      </c>
      <c r="H115" s="325">
        <f t="shared" si="5"/>
        <v>-1.3794689834867314E-13</v>
      </c>
      <c r="I115" s="325">
        <f t="shared" si="3"/>
        <v>-2.2575842251773554E-14</v>
      </c>
      <c r="J115" s="326"/>
      <c r="K115" s="325">
        <v>0</v>
      </c>
      <c r="L115" s="327">
        <v>-1.3794689834867314E-13</v>
      </c>
    </row>
    <row r="116" spans="1:12" s="64" customFormat="1" ht="17.649999999999999" customHeight="1" x14ac:dyDescent="0.25">
      <c r="A116" s="329">
        <v>112</v>
      </c>
      <c r="B116" s="330" t="s">
        <v>223</v>
      </c>
      <c r="C116" s="324" t="s">
        <v>272</v>
      </c>
      <c r="D116" s="325">
        <v>265.77720463949998</v>
      </c>
      <c r="E116" s="325">
        <v>265.77720511301868</v>
      </c>
      <c r="F116" s="326">
        <f t="shared" si="4"/>
        <v>1.7816377351209667E-7</v>
      </c>
      <c r="G116" s="325">
        <v>265.77720463949998</v>
      </c>
      <c r="H116" s="325">
        <f t="shared" si="5"/>
        <v>0</v>
      </c>
      <c r="I116" s="325">
        <f t="shared" si="3"/>
        <v>0</v>
      </c>
      <c r="J116" s="326"/>
      <c r="K116" s="325">
        <v>0</v>
      </c>
      <c r="L116" s="327">
        <v>0</v>
      </c>
    </row>
    <row r="117" spans="1:12" s="64" customFormat="1" ht="17.649999999999999" customHeight="1" x14ac:dyDescent="0.25">
      <c r="A117" s="329">
        <v>113</v>
      </c>
      <c r="B117" s="330" t="s">
        <v>223</v>
      </c>
      <c r="C117" s="324" t="s">
        <v>271</v>
      </c>
      <c r="D117" s="325">
        <v>695.97970729740007</v>
      </c>
      <c r="E117" s="325">
        <v>695.97970729740007</v>
      </c>
      <c r="F117" s="326">
        <f t="shared" si="4"/>
        <v>0</v>
      </c>
      <c r="G117" s="325">
        <v>695.97970729740007</v>
      </c>
      <c r="H117" s="325">
        <f t="shared" si="5"/>
        <v>0</v>
      </c>
      <c r="I117" s="325">
        <f t="shared" si="3"/>
        <v>0</v>
      </c>
      <c r="J117" s="326"/>
      <c r="K117" s="325">
        <v>0</v>
      </c>
      <c r="L117" s="327">
        <v>0</v>
      </c>
    </row>
    <row r="118" spans="1:12" s="64" customFormat="1" ht="17.649999999999999" customHeight="1" x14ac:dyDescent="0.25">
      <c r="A118" s="329">
        <v>114</v>
      </c>
      <c r="B118" s="330" t="s">
        <v>122</v>
      </c>
      <c r="C118" s="324" t="s">
        <v>270</v>
      </c>
      <c r="D118" s="325">
        <v>593.10686500000008</v>
      </c>
      <c r="E118" s="325">
        <v>593.10686500000008</v>
      </c>
      <c r="F118" s="326">
        <f t="shared" si="4"/>
        <v>0</v>
      </c>
      <c r="G118" s="325">
        <v>593.10686500000008</v>
      </c>
      <c r="H118" s="325">
        <f t="shared" si="5"/>
        <v>0</v>
      </c>
      <c r="I118" s="325">
        <f t="shared" si="3"/>
        <v>0</v>
      </c>
      <c r="J118" s="326"/>
      <c r="K118" s="325">
        <v>0</v>
      </c>
      <c r="L118" s="327">
        <v>0</v>
      </c>
    </row>
    <row r="119" spans="1:12" s="64" customFormat="1" ht="17.649999999999999" customHeight="1" x14ac:dyDescent="0.25">
      <c r="A119" s="329">
        <v>117</v>
      </c>
      <c r="B119" s="330" t="s">
        <v>122</v>
      </c>
      <c r="C119" s="324" t="s">
        <v>269</v>
      </c>
      <c r="D119" s="325">
        <v>858.11206000000004</v>
      </c>
      <c r="E119" s="325">
        <v>858.11206000000004</v>
      </c>
      <c r="F119" s="326">
        <f t="shared" si="4"/>
        <v>0</v>
      </c>
      <c r="G119" s="325">
        <v>858.11206000000004</v>
      </c>
      <c r="H119" s="325">
        <f t="shared" si="5"/>
        <v>1.3794689834867314E-13</v>
      </c>
      <c r="I119" s="325">
        <f t="shared" si="3"/>
        <v>1.6075627505884619E-14</v>
      </c>
      <c r="J119" s="326"/>
      <c r="K119" s="325">
        <v>0</v>
      </c>
      <c r="L119" s="327">
        <v>1.3794689834867314E-13</v>
      </c>
    </row>
    <row r="120" spans="1:12" s="64" customFormat="1" ht="17.649999999999999" customHeight="1" x14ac:dyDescent="0.25">
      <c r="A120" s="329">
        <v>118</v>
      </c>
      <c r="B120" s="330" t="s">
        <v>122</v>
      </c>
      <c r="C120" s="324" t="s">
        <v>268</v>
      </c>
      <c r="D120" s="325">
        <v>400.39926127050001</v>
      </c>
      <c r="E120" s="325">
        <v>400.39926174401865</v>
      </c>
      <c r="F120" s="326">
        <f t="shared" si="4"/>
        <v>1.1826162449324329E-7</v>
      </c>
      <c r="G120" s="325">
        <v>400.39926127050001</v>
      </c>
      <c r="H120" s="325">
        <f t="shared" si="5"/>
        <v>-6.8973449174336568E-14</v>
      </c>
      <c r="I120" s="325">
        <f t="shared" si="3"/>
        <v>-1.7226167918968929E-14</v>
      </c>
      <c r="J120" s="326"/>
      <c r="K120" s="325">
        <v>0</v>
      </c>
      <c r="L120" s="327">
        <v>-6.8973449174336568E-14</v>
      </c>
    </row>
    <row r="121" spans="1:12" s="64" customFormat="1" ht="17.649999999999999" customHeight="1" x14ac:dyDescent="0.25">
      <c r="A121" s="329">
        <v>122</v>
      </c>
      <c r="B121" s="330" t="s">
        <v>102</v>
      </c>
      <c r="C121" s="324" t="s">
        <v>267</v>
      </c>
      <c r="D121" s="325">
        <v>209.76512419530002</v>
      </c>
      <c r="E121" s="325">
        <v>209.76512466881869</v>
      </c>
      <c r="F121" s="326">
        <f t="shared" si="4"/>
        <v>2.2573756552901614E-7</v>
      </c>
      <c r="G121" s="325">
        <v>209.76512419530002</v>
      </c>
      <c r="H121" s="325">
        <f t="shared" si="5"/>
        <v>-6.8973449174336568E-14</v>
      </c>
      <c r="I121" s="325">
        <f t="shared" si="3"/>
        <v>-3.2881275799889621E-14</v>
      </c>
      <c r="J121" s="326"/>
      <c r="K121" s="325">
        <v>0</v>
      </c>
      <c r="L121" s="327">
        <v>-6.8973449174336568E-14</v>
      </c>
    </row>
    <row r="122" spans="1:12" s="64" customFormat="1" ht="17.649999999999999" customHeight="1" x14ac:dyDescent="0.25">
      <c r="A122" s="329">
        <v>123</v>
      </c>
      <c r="B122" s="330" t="s">
        <v>199</v>
      </c>
      <c r="C122" s="324" t="s">
        <v>266</v>
      </c>
      <c r="D122" s="325">
        <v>102.86041714540001</v>
      </c>
      <c r="E122" s="325">
        <v>102.86041714540001</v>
      </c>
      <c r="F122" s="326">
        <f t="shared" si="4"/>
        <v>0</v>
      </c>
      <c r="G122" s="325">
        <v>102.86041714540001</v>
      </c>
      <c r="H122" s="325">
        <f t="shared" si="5"/>
        <v>-1.7243362293584142E-14</v>
      </c>
      <c r="I122" s="325">
        <f t="shared" si="3"/>
        <v>-1.6763846358127741E-14</v>
      </c>
      <c r="J122" s="326"/>
      <c r="K122" s="325">
        <v>0</v>
      </c>
      <c r="L122" s="327">
        <v>-1.7243362293584142E-14</v>
      </c>
    </row>
    <row r="123" spans="1:12" s="64" customFormat="1" ht="17.649999999999999" customHeight="1" x14ac:dyDescent="0.25">
      <c r="A123" s="329">
        <v>124</v>
      </c>
      <c r="B123" s="330" t="s">
        <v>199</v>
      </c>
      <c r="C123" s="324" t="s">
        <v>265</v>
      </c>
      <c r="D123" s="325">
        <v>1044.5404190233</v>
      </c>
      <c r="E123" s="325">
        <v>1044.5404194968187</v>
      </c>
      <c r="F123" s="326">
        <f t="shared" si="4"/>
        <v>4.5332711806622683E-8</v>
      </c>
      <c r="G123" s="325">
        <v>1044.5404190233</v>
      </c>
      <c r="H123" s="325">
        <f t="shared" si="5"/>
        <v>-2.7589379669734627E-13</v>
      </c>
      <c r="I123" s="325">
        <f t="shared" si="3"/>
        <v>-2.6412936402236234E-14</v>
      </c>
      <c r="J123" s="326"/>
      <c r="K123" s="325">
        <v>0</v>
      </c>
      <c r="L123" s="327">
        <v>-2.7589379669734627E-13</v>
      </c>
    </row>
    <row r="124" spans="1:12" s="64" customFormat="1" ht="17.649999999999999" customHeight="1" x14ac:dyDescent="0.25">
      <c r="A124" s="329">
        <v>126</v>
      </c>
      <c r="B124" s="330" t="s">
        <v>100</v>
      </c>
      <c r="C124" s="324" t="s">
        <v>264</v>
      </c>
      <c r="D124" s="325">
        <v>1640.2103793235999</v>
      </c>
      <c r="E124" s="325">
        <v>1640.2103793235999</v>
      </c>
      <c r="F124" s="326">
        <f t="shared" si="4"/>
        <v>0</v>
      </c>
      <c r="G124" s="325">
        <v>1640.2103793235999</v>
      </c>
      <c r="H124" s="325">
        <f t="shared" si="5"/>
        <v>-2.7589379669734627E-13</v>
      </c>
      <c r="I124" s="325">
        <f t="shared" si="3"/>
        <v>-1.6820634729254734E-14</v>
      </c>
      <c r="J124" s="326"/>
      <c r="K124" s="325">
        <v>0</v>
      </c>
      <c r="L124" s="327">
        <v>-2.7589379669734627E-13</v>
      </c>
    </row>
    <row r="125" spans="1:12" s="64" customFormat="1" ht="17.649999999999999" customHeight="1" x14ac:dyDescent="0.25">
      <c r="A125" s="329">
        <v>127</v>
      </c>
      <c r="B125" s="330" t="s">
        <v>205</v>
      </c>
      <c r="C125" s="324" t="s">
        <v>263</v>
      </c>
      <c r="D125" s="325">
        <v>1383.3867780439</v>
      </c>
      <c r="E125" s="325">
        <v>1383.3867785174189</v>
      </c>
      <c r="F125" s="326">
        <f t="shared" si="4"/>
        <v>3.4228946788061876E-8</v>
      </c>
      <c r="G125" s="325">
        <v>1383.3867780439</v>
      </c>
      <c r="H125" s="325">
        <f t="shared" si="5"/>
        <v>-5.5178759339469254E-13</v>
      </c>
      <c r="I125" s="325">
        <f t="shared" si="3"/>
        <v>-3.9886718737188274E-14</v>
      </c>
      <c r="J125" s="326"/>
      <c r="K125" s="325">
        <v>0</v>
      </c>
      <c r="L125" s="327">
        <v>-5.5178759339469254E-13</v>
      </c>
    </row>
    <row r="126" spans="1:12" s="64" customFormat="1" ht="17.649999999999999" customHeight="1" x14ac:dyDescent="0.25">
      <c r="A126" s="329">
        <v>128</v>
      </c>
      <c r="B126" s="330" t="s">
        <v>100</v>
      </c>
      <c r="C126" s="324" t="s">
        <v>262</v>
      </c>
      <c r="D126" s="325">
        <v>1290.1034545027999</v>
      </c>
      <c r="E126" s="325">
        <v>1290.1034545027999</v>
      </c>
      <c r="F126" s="326">
        <f t="shared" si="4"/>
        <v>0</v>
      </c>
      <c r="G126" s="325">
        <v>1290.1034545027999</v>
      </c>
      <c r="H126" s="325">
        <f t="shared" si="5"/>
        <v>-2.7589379669734627E-13</v>
      </c>
      <c r="I126" s="325">
        <f t="shared" si="3"/>
        <v>-2.1385400971868143E-14</v>
      </c>
      <c r="J126" s="326"/>
      <c r="K126" s="325">
        <v>0</v>
      </c>
      <c r="L126" s="327">
        <v>-2.7589379669734627E-13</v>
      </c>
    </row>
    <row r="127" spans="1:12" s="64" customFormat="1" ht="17.649999999999999" customHeight="1" x14ac:dyDescent="0.25">
      <c r="A127" s="329">
        <v>130</v>
      </c>
      <c r="B127" s="330" t="s">
        <v>100</v>
      </c>
      <c r="C127" s="324" t="s">
        <v>261</v>
      </c>
      <c r="D127" s="325">
        <v>1781.1478689159999</v>
      </c>
      <c r="E127" s="325">
        <v>1781.1478689159999</v>
      </c>
      <c r="F127" s="326">
        <f t="shared" si="4"/>
        <v>0</v>
      </c>
      <c r="G127" s="325">
        <v>1781.1478689159999</v>
      </c>
      <c r="H127" s="325">
        <f t="shared" si="5"/>
        <v>44.162887118356217</v>
      </c>
      <c r="I127" s="325">
        <f t="shared" si="3"/>
        <v>2.4794621428727077</v>
      </c>
      <c r="J127" s="331"/>
      <c r="K127" s="325">
        <v>0</v>
      </c>
      <c r="L127" s="327">
        <v>44.162887118356217</v>
      </c>
    </row>
    <row r="128" spans="1:12" s="64" customFormat="1" ht="17.649999999999999" customHeight="1" x14ac:dyDescent="0.25">
      <c r="A128" s="329">
        <v>132</v>
      </c>
      <c r="B128" s="330" t="s">
        <v>260</v>
      </c>
      <c r="C128" s="324" t="s">
        <v>259</v>
      </c>
      <c r="D128" s="325">
        <v>2119.4203024000003</v>
      </c>
      <c r="E128" s="325">
        <v>2119.4203024000003</v>
      </c>
      <c r="F128" s="326">
        <f t="shared" si="4"/>
        <v>0</v>
      </c>
      <c r="G128" s="325">
        <v>2119.4203024000003</v>
      </c>
      <c r="H128" s="325">
        <f t="shared" si="5"/>
        <v>1.6553627801840777E-12</v>
      </c>
      <c r="I128" s="325">
        <f t="shared" si="3"/>
        <v>7.810450708193977E-14</v>
      </c>
      <c r="J128" s="331"/>
      <c r="K128" s="325">
        <v>0</v>
      </c>
      <c r="L128" s="327">
        <v>1.6553627801840777E-12</v>
      </c>
    </row>
    <row r="129" spans="1:12" s="64" customFormat="1" ht="17.649999999999999" customHeight="1" x14ac:dyDescent="0.25">
      <c r="A129" s="329">
        <v>136</v>
      </c>
      <c r="B129" s="330" t="s">
        <v>743</v>
      </c>
      <c r="C129" s="324" t="s">
        <v>258</v>
      </c>
      <c r="D129" s="325">
        <v>132.0504772816</v>
      </c>
      <c r="E129" s="325">
        <v>132.0504772816</v>
      </c>
      <c r="F129" s="326">
        <f t="shared" si="4"/>
        <v>0</v>
      </c>
      <c r="G129" s="325">
        <v>132.0504772816</v>
      </c>
      <c r="H129" s="325">
        <f t="shared" si="5"/>
        <v>-3.4486724587168284E-14</v>
      </c>
      <c r="I129" s="325">
        <f t="shared" si="3"/>
        <v>-2.6116319529557419E-14</v>
      </c>
      <c r="J129" s="331"/>
      <c r="K129" s="325">
        <v>0</v>
      </c>
      <c r="L129" s="327">
        <v>-3.4486724587168284E-14</v>
      </c>
    </row>
    <row r="130" spans="1:12" s="64" customFormat="1" ht="17.649999999999999" customHeight="1" x14ac:dyDescent="0.25">
      <c r="A130" s="329">
        <v>138</v>
      </c>
      <c r="B130" s="330" t="s">
        <v>102</v>
      </c>
      <c r="C130" s="324" t="s">
        <v>257</v>
      </c>
      <c r="D130" s="325">
        <v>173.90650439499998</v>
      </c>
      <c r="E130" s="325">
        <v>173.90650439499998</v>
      </c>
      <c r="F130" s="326">
        <f t="shared" si="4"/>
        <v>0</v>
      </c>
      <c r="G130" s="325">
        <v>173.90650439499998</v>
      </c>
      <c r="H130" s="325">
        <f t="shared" si="5"/>
        <v>-6.8973449174336568E-14</v>
      </c>
      <c r="I130" s="325">
        <f t="shared" si="3"/>
        <v>-3.9661224526527621E-14</v>
      </c>
      <c r="J130" s="331"/>
      <c r="K130" s="325">
        <v>0</v>
      </c>
      <c r="L130" s="327">
        <v>-6.8973449174336568E-14</v>
      </c>
    </row>
    <row r="131" spans="1:12" s="64" customFormat="1" ht="17.649999999999999" customHeight="1" x14ac:dyDescent="0.25">
      <c r="A131" s="329">
        <v>139</v>
      </c>
      <c r="B131" s="330" t="s">
        <v>102</v>
      </c>
      <c r="C131" s="324" t="s">
        <v>256</v>
      </c>
      <c r="D131" s="325">
        <v>232.4130311747</v>
      </c>
      <c r="E131" s="325">
        <v>232.41303164821866</v>
      </c>
      <c r="F131" s="326">
        <f t="shared" si="4"/>
        <v>2.037401571897135E-7</v>
      </c>
      <c r="G131" s="325">
        <v>232.4130311747</v>
      </c>
      <c r="H131" s="325">
        <f t="shared" si="5"/>
        <v>3.4486724587168284E-14</v>
      </c>
      <c r="I131" s="325">
        <f t="shared" si="3"/>
        <v>1.4838550292380994E-14</v>
      </c>
      <c r="J131" s="331"/>
      <c r="K131" s="325">
        <v>0</v>
      </c>
      <c r="L131" s="327">
        <v>3.4486724587168284E-14</v>
      </c>
    </row>
    <row r="132" spans="1:12" s="64" customFormat="1" ht="17.649999999999999" customHeight="1" x14ac:dyDescent="0.25">
      <c r="A132" s="323">
        <v>140</v>
      </c>
      <c r="B132" s="323" t="s">
        <v>102</v>
      </c>
      <c r="C132" s="324" t="s">
        <v>255</v>
      </c>
      <c r="D132" s="325">
        <v>253.88252897270002</v>
      </c>
      <c r="E132" s="325">
        <v>253.88252944621868</v>
      </c>
      <c r="F132" s="326">
        <f t="shared" si="4"/>
        <v>1.8651094535471202E-7</v>
      </c>
      <c r="G132" s="325">
        <v>253.88252897270002</v>
      </c>
      <c r="H132" s="325">
        <f t="shared" si="5"/>
        <v>30.705434791176483</v>
      </c>
      <c r="I132" s="325">
        <f t="shared" si="3"/>
        <v>12.094347278701184</v>
      </c>
      <c r="J132" s="331"/>
      <c r="K132" s="325">
        <v>0</v>
      </c>
      <c r="L132" s="327">
        <v>30.705434791176483</v>
      </c>
    </row>
    <row r="133" spans="1:12" s="64" customFormat="1" ht="17.649999999999999" customHeight="1" x14ac:dyDescent="0.25">
      <c r="A133" s="329">
        <v>141</v>
      </c>
      <c r="B133" s="330" t="s">
        <v>102</v>
      </c>
      <c r="C133" s="324" t="s">
        <v>254</v>
      </c>
      <c r="D133" s="325">
        <v>225.68306407970002</v>
      </c>
      <c r="E133" s="325">
        <v>225.68306455321868</v>
      </c>
      <c r="F133" s="326">
        <f t="shared" si="4"/>
        <v>2.0981576653866796E-7</v>
      </c>
      <c r="G133" s="325">
        <v>225.68306407970002</v>
      </c>
      <c r="H133" s="325">
        <f t="shared" si="5"/>
        <v>0</v>
      </c>
      <c r="I133" s="325">
        <f t="shared" si="3"/>
        <v>0</v>
      </c>
      <c r="J133" s="331"/>
      <c r="K133" s="325">
        <v>0</v>
      </c>
      <c r="L133" s="327">
        <v>0</v>
      </c>
    </row>
    <row r="134" spans="1:12" s="64" customFormat="1" ht="17.649999999999999" customHeight="1" x14ac:dyDescent="0.25">
      <c r="A134" s="329">
        <v>142</v>
      </c>
      <c r="B134" s="330" t="s">
        <v>100</v>
      </c>
      <c r="C134" s="324" t="s">
        <v>253</v>
      </c>
      <c r="D134" s="325">
        <v>809.26057523910004</v>
      </c>
      <c r="E134" s="325">
        <v>809.26057571261867</v>
      </c>
      <c r="F134" s="326">
        <f t="shared" si="4"/>
        <v>5.8512512168817921E-8</v>
      </c>
      <c r="G134" s="325">
        <v>809.26057523910004</v>
      </c>
      <c r="H134" s="325">
        <f t="shared" si="5"/>
        <v>-2.7589379669734627E-13</v>
      </c>
      <c r="I134" s="325">
        <f t="shared" si="3"/>
        <v>-3.4092084178745481E-14</v>
      </c>
      <c r="J134" s="331"/>
      <c r="K134" s="325">
        <v>0</v>
      </c>
      <c r="L134" s="327">
        <v>-2.7589379669734627E-13</v>
      </c>
    </row>
    <row r="135" spans="1:12" s="64" customFormat="1" ht="17.649999999999999" customHeight="1" x14ac:dyDescent="0.25">
      <c r="A135" s="329">
        <v>143</v>
      </c>
      <c r="B135" s="330" t="s">
        <v>100</v>
      </c>
      <c r="C135" s="324" t="s">
        <v>252</v>
      </c>
      <c r="D135" s="325">
        <v>1563.5990082503001</v>
      </c>
      <c r="E135" s="325">
        <v>1563.5990087238188</v>
      </c>
      <c r="F135" s="326">
        <f t="shared" si="4"/>
        <v>3.0283885621429363E-8</v>
      </c>
      <c r="G135" s="325">
        <v>1563.5990082503001</v>
      </c>
      <c r="H135" s="325">
        <f t="shared" si="5"/>
        <v>-5.5178759339469254E-13</v>
      </c>
      <c r="I135" s="325">
        <f t="shared" si="3"/>
        <v>-3.5289584498077391E-14</v>
      </c>
      <c r="J135" s="331"/>
      <c r="K135" s="325">
        <v>0</v>
      </c>
      <c r="L135" s="327">
        <v>-5.5178759339469254E-13</v>
      </c>
    </row>
    <row r="136" spans="1:12" s="64" customFormat="1" ht="17.649999999999999" customHeight="1" x14ac:dyDescent="0.25">
      <c r="A136" s="329">
        <v>144</v>
      </c>
      <c r="B136" s="330" t="s">
        <v>100</v>
      </c>
      <c r="C136" s="324" t="s">
        <v>251</v>
      </c>
      <c r="D136" s="325">
        <v>1073.7638717555001</v>
      </c>
      <c r="E136" s="325">
        <v>1073.7638722290187</v>
      </c>
      <c r="F136" s="326">
        <f t="shared" si="4"/>
        <v>4.4098953821958276E-8</v>
      </c>
      <c r="G136" s="325">
        <v>1073.7638717555001</v>
      </c>
      <c r="H136" s="325">
        <f t="shared" si="5"/>
        <v>-1.3794689834867314E-13</v>
      </c>
      <c r="I136" s="325">
        <f t="shared" si="3"/>
        <v>-1.284704225169265E-14</v>
      </c>
      <c r="J136" s="331"/>
      <c r="K136" s="325">
        <v>0</v>
      </c>
      <c r="L136" s="327">
        <v>-1.3794689834867314E-13</v>
      </c>
    </row>
    <row r="137" spans="1:12" s="64" customFormat="1" ht="17.649999999999999" customHeight="1" x14ac:dyDescent="0.25">
      <c r="A137" s="329">
        <v>146</v>
      </c>
      <c r="B137" s="330" t="s">
        <v>351</v>
      </c>
      <c r="C137" s="324" t="s">
        <v>249</v>
      </c>
      <c r="D137" s="325">
        <v>24267.875</v>
      </c>
      <c r="E137" s="325">
        <v>24267.875</v>
      </c>
      <c r="F137" s="326">
        <f t="shared" si="4"/>
        <v>0</v>
      </c>
      <c r="G137" s="325">
        <v>24267.874941757098</v>
      </c>
      <c r="H137" s="325">
        <f t="shared" si="5"/>
        <v>14212.820746723848</v>
      </c>
      <c r="I137" s="325">
        <f t="shared" si="3"/>
        <v>58.566400011224083</v>
      </c>
      <c r="J137" s="331"/>
      <c r="K137" s="325">
        <v>0</v>
      </c>
      <c r="L137" s="327">
        <v>14212.820746723848</v>
      </c>
    </row>
    <row r="138" spans="1:12" s="64" customFormat="1" ht="17.649999999999999" customHeight="1" x14ac:dyDescent="0.25">
      <c r="A138" s="329">
        <v>147</v>
      </c>
      <c r="B138" s="330" t="s">
        <v>157</v>
      </c>
      <c r="C138" s="324" t="s">
        <v>248</v>
      </c>
      <c r="D138" s="325">
        <v>3383.9124900000002</v>
      </c>
      <c r="E138" s="325">
        <v>3383.9124900000002</v>
      </c>
      <c r="F138" s="326">
        <f t="shared" si="4"/>
        <v>0</v>
      </c>
      <c r="G138" s="325">
        <v>3383.9124900000002</v>
      </c>
      <c r="H138" s="325">
        <f t="shared" si="5"/>
        <v>1.1035751867893851E-12</v>
      </c>
      <c r="I138" s="325">
        <f t="shared" si="3"/>
        <v>3.2612403247738393E-14</v>
      </c>
      <c r="J138" s="331"/>
      <c r="K138" s="325">
        <v>0</v>
      </c>
      <c r="L138" s="327">
        <v>1.1035751867893851E-12</v>
      </c>
    </row>
    <row r="139" spans="1:12" s="64" customFormat="1" ht="17.649999999999999" customHeight="1" x14ac:dyDescent="0.25">
      <c r="A139" s="329">
        <v>148</v>
      </c>
      <c r="B139" s="330" t="s">
        <v>245</v>
      </c>
      <c r="C139" s="324" t="s">
        <v>247</v>
      </c>
      <c r="D139" s="325">
        <v>536.2859071606</v>
      </c>
      <c r="E139" s="325">
        <v>536.2859071606</v>
      </c>
      <c r="F139" s="326">
        <f t="shared" si="4"/>
        <v>0</v>
      </c>
      <c r="G139" s="325">
        <v>536.2859071606</v>
      </c>
      <c r="H139" s="325">
        <f t="shared" si="5"/>
        <v>6.8973449174336568E-14</v>
      </c>
      <c r="I139" s="325">
        <f t="shared" si="3"/>
        <v>1.2861320473536383E-14</v>
      </c>
      <c r="J139" s="331"/>
      <c r="K139" s="325">
        <v>0</v>
      </c>
      <c r="L139" s="327">
        <v>6.8973449174336568E-14</v>
      </c>
    </row>
    <row r="140" spans="1:12" s="64" customFormat="1" ht="17.649999999999999" customHeight="1" x14ac:dyDescent="0.25">
      <c r="A140" s="329">
        <v>149</v>
      </c>
      <c r="B140" s="330" t="s">
        <v>245</v>
      </c>
      <c r="C140" s="324" t="s">
        <v>246</v>
      </c>
      <c r="D140" s="325">
        <v>869.22224263240003</v>
      </c>
      <c r="E140" s="325">
        <v>869.22224263240003</v>
      </c>
      <c r="F140" s="326">
        <f t="shared" si="4"/>
        <v>0</v>
      </c>
      <c r="G140" s="325">
        <v>869.22224263240003</v>
      </c>
      <c r="H140" s="325">
        <f t="shared" si="5"/>
        <v>0</v>
      </c>
      <c r="I140" s="325">
        <f t="shared" si="3"/>
        <v>0</v>
      </c>
      <c r="J140" s="331"/>
      <c r="K140" s="325">
        <v>0</v>
      </c>
      <c r="L140" s="327">
        <v>0</v>
      </c>
    </row>
    <row r="141" spans="1:12" s="64" customFormat="1" ht="17.649999999999999" customHeight="1" x14ac:dyDescent="0.25">
      <c r="A141" s="329">
        <v>150</v>
      </c>
      <c r="B141" s="330" t="s">
        <v>245</v>
      </c>
      <c r="C141" s="324" t="s">
        <v>244</v>
      </c>
      <c r="D141" s="325">
        <v>920.3802821334001</v>
      </c>
      <c r="E141" s="325">
        <v>920.3802821334001</v>
      </c>
      <c r="F141" s="326">
        <f t="shared" si="4"/>
        <v>0</v>
      </c>
      <c r="G141" s="325">
        <v>920.3802821334001</v>
      </c>
      <c r="H141" s="325">
        <f t="shared" si="5"/>
        <v>3.9154958583605959</v>
      </c>
      <c r="I141" s="325">
        <f t="shared" si="3"/>
        <v>0.42542152785853393</v>
      </c>
      <c r="J141" s="331"/>
      <c r="K141" s="325">
        <v>0</v>
      </c>
      <c r="L141" s="327">
        <v>3.9154958583605959</v>
      </c>
    </row>
    <row r="142" spans="1:12" s="64" customFormat="1" ht="17.649999999999999" customHeight="1" x14ac:dyDescent="0.25">
      <c r="A142" s="329">
        <v>151</v>
      </c>
      <c r="B142" s="330" t="s">
        <v>102</v>
      </c>
      <c r="C142" s="324" t="s">
        <v>243</v>
      </c>
      <c r="D142" s="325">
        <v>301.02456520430002</v>
      </c>
      <c r="E142" s="325">
        <v>301.02456567781866</v>
      </c>
      <c r="F142" s="326">
        <f t="shared" si="4"/>
        <v>1.5730232405530842E-7</v>
      </c>
      <c r="G142" s="325">
        <v>301.02456520430002</v>
      </c>
      <c r="H142" s="325">
        <f t="shared" si="5"/>
        <v>12.058636496542075</v>
      </c>
      <c r="I142" s="325">
        <f t="shared" ref="I142:I205" si="6">+H142/E142*100</f>
        <v>4.0058645942697657</v>
      </c>
      <c r="J142" s="331"/>
      <c r="K142" s="325">
        <v>0</v>
      </c>
      <c r="L142" s="327">
        <v>12.058636496542075</v>
      </c>
    </row>
    <row r="143" spans="1:12" s="64" customFormat="1" ht="17.649999999999999" customHeight="1" x14ac:dyDescent="0.25">
      <c r="A143" s="329">
        <v>152</v>
      </c>
      <c r="B143" s="330" t="s">
        <v>102</v>
      </c>
      <c r="C143" s="324" t="s">
        <v>242</v>
      </c>
      <c r="D143" s="325">
        <v>1178.272310585</v>
      </c>
      <c r="E143" s="325">
        <v>1178.272310585</v>
      </c>
      <c r="F143" s="326">
        <f t="shared" si="4"/>
        <v>0</v>
      </c>
      <c r="G143" s="325">
        <v>1178.272310585</v>
      </c>
      <c r="H143" s="325">
        <f t="shared" si="5"/>
        <v>59.165725689394598</v>
      </c>
      <c r="I143" s="325">
        <f t="shared" si="6"/>
        <v>5.0213965954966238</v>
      </c>
      <c r="J143" s="331"/>
      <c r="K143" s="325">
        <v>0</v>
      </c>
      <c r="L143" s="327">
        <v>59.165725689394598</v>
      </c>
    </row>
    <row r="144" spans="1:12" s="64" customFormat="1" ht="17.649999999999999" customHeight="1" x14ac:dyDescent="0.25">
      <c r="A144" s="329">
        <v>156</v>
      </c>
      <c r="B144" s="330" t="s">
        <v>122</v>
      </c>
      <c r="C144" s="324" t="s">
        <v>241</v>
      </c>
      <c r="D144" s="325">
        <v>328.08277988610001</v>
      </c>
      <c r="E144" s="325">
        <v>328.0827803596186</v>
      </c>
      <c r="F144" s="326">
        <f t="shared" ref="F144:F207" si="7">E144/D144*100-100</f>
        <v>1.4432899320127035E-7</v>
      </c>
      <c r="G144" s="325">
        <v>328.08277988610001</v>
      </c>
      <c r="H144" s="325">
        <f t="shared" ref="H144:H207" si="8">+K144+L144</f>
        <v>3.2526153700871236</v>
      </c>
      <c r="I144" s="325">
        <f t="shared" si="6"/>
        <v>0.99140081857446527</v>
      </c>
      <c r="J144" s="331"/>
      <c r="K144" s="325">
        <v>0</v>
      </c>
      <c r="L144" s="327">
        <v>3.2526153700871236</v>
      </c>
    </row>
    <row r="145" spans="1:12" s="64" customFormat="1" ht="17.649999999999999" customHeight="1" x14ac:dyDescent="0.25">
      <c r="A145" s="329">
        <v>157</v>
      </c>
      <c r="B145" s="330" t="s">
        <v>122</v>
      </c>
      <c r="C145" s="324" t="s">
        <v>240</v>
      </c>
      <c r="D145" s="325">
        <v>2954.1639325047004</v>
      </c>
      <c r="E145" s="325">
        <v>2954.1639329782151</v>
      </c>
      <c r="F145" s="326">
        <f t="shared" si="7"/>
        <v>1.6028735672080074E-8</v>
      </c>
      <c r="G145" s="325">
        <v>2954.1639325047004</v>
      </c>
      <c r="H145" s="325">
        <f t="shared" si="8"/>
        <v>59.866216178971442</v>
      </c>
      <c r="I145" s="325">
        <f t="shared" si="6"/>
        <v>2.0265028460562724</v>
      </c>
      <c r="J145" s="331"/>
      <c r="K145" s="325">
        <v>0</v>
      </c>
      <c r="L145" s="327">
        <v>59.866216178971442</v>
      </c>
    </row>
    <row r="146" spans="1:12" s="64" customFormat="1" ht="17.649999999999999" customHeight="1" x14ac:dyDescent="0.25">
      <c r="A146" s="329">
        <v>158</v>
      </c>
      <c r="B146" s="330" t="s">
        <v>122</v>
      </c>
      <c r="C146" s="324" t="s">
        <v>239</v>
      </c>
      <c r="D146" s="325">
        <v>255.97754550000002</v>
      </c>
      <c r="E146" s="325">
        <v>255.97754550000002</v>
      </c>
      <c r="F146" s="326">
        <f t="shared" si="7"/>
        <v>0</v>
      </c>
      <c r="G146" s="325">
        <v>255.97754550000002</v>
      </c>
      <c r="H146" s="325">
        <f t="shared" si="8"/>
        <v>6.8973449174336568E-14</v>
      </c>
      <c r="I146" s="325">
        <f t="shared" si="6"/>
        <v>2.6945117017827083E-14</v>
      </c>
      <c r="J146" s="331"/>
      <c r="K146" s="325">
        <v>0</v>
      </c>
      <c r="L146" s="327">
        <v>6.8973449174336568E-14</v>
      </c>
    </row>
    <row r="147" spans="1:12" s="64" customFormat="1" ht="17.649999999999999" customHeight="1" x14ac:dyDescent="0.25">
      <c r="A147" s="329">
        <v>159</v>
      </c>
      <c r="B147" s="330" t="s">
        <v>122</v>
      </c>
      <c r="C147" s="324" t="s">
        <v>238</v>
      </c>
      <c r="D147" s="325">
        <v>87.291565789300009</v>
      </c>
      <c r="E147" s="325">
        <v>87.291566262819444</v>
      </c>
      <c r="F147" s="326">
        <f t="shared" si="7"/>
        <v>5.4245725777946063E-7</v>
      </c>
      <c r="G147" s="325">
        <v>87.291565789300009</v>
      </c>
      <c r="H147" s="325">
        <f t="shared" si="8"/>
        <v>0</v>
      </c>
      <c r="I147" s="325">
        <f t="shared" si="6"/>
        <v>0</v>
      </c>
      <c r="J147" s="331"/>
      <c r="K147" s="325">
        <v>0</v>
      </c>
      <c r="L147" s="327">
        <v>0</v>
      </c>
    </row>
    <row r="148" spans="1:12" s="64" customFormat="1" ht="17.649999999999999" customHeight="1" x14ac:dyDescent="0.25">
      <c r="A148" s="329">
        <v>160</v>
      </c>
      <c r="B148" s="330" t="s">
        <v>122</v>
      </c>
      <c r="C148" s="324" t="s">
        <v>237</v>
      </c>
      <c r="D148" s="325">
        <v>21.064515499999999</v>
      </c>
      <c r="E148" s="325">
        <v>21.064515499999999</v>
      </c>
      <c r="F148" s="326">
        <f t="shared" si="7"/>
        <v>0</v>
      </c>
      <c r="G148" s="325">
        <v>21.064515499999999</v>
      </c>
      <c r="H148" s="325">
        <f t="shared" si="8"/>
        <v>0</v>
      </c>
      <c r="I148" s="325">
        <f t="shared" si="6"/>
        <v>0</v>
      </c>
      <c r="J148" s="331"/>
      <c r="K148" s="325">
        <v>0</v>
      </c>
      <c r="L148" s="327">
        <v>0</v>
      </c>
    </row>
    <row r="149" spans="1:12" s="64" customFormat="1" ht="17.649999999999999" customHeight="1" x14ac:dyDescent="0.25">
      <c r="A149" s="329">
        <v>161</v>
      </c>
      <c r="B149" s="330" t="s">
        <v>223</v>
      </c>
      <c r="C149" s="324" t="s">
        <v>236</v>
      </c>
      <c r="D149" s="325">
        <v>82.025417500000003</v>
      </c>
      <c r="E149" s="325">
        <v>82.025417500000003</v>
      </c>
      <c r="F149" s="326">
        <f t="shared" si="7"/>
        <v>0</v>
      </c>
      <c r="G149" s="325">
        <v>82.025417500000003</v>
      </c>
      <c r="H149" s="325">
        <f t="shared" si="8"/>
        <v>-1.7243362293584142E-14</v>
      </c>
      <c r="I149" s="325">
        <f t="shared" si="6"/>
        <v>-2.1021974430772195E-14</v>
      </c>
      <c r="J149" s="331"/>
      <c r="K149" s="325">
        <v>0</v>
      </c>
      <c r="L149" s="327">
        <v>-1.7243362293584142E-14</v>
      </c>
    </row>
    <row r="150" spans="1:12" s="64" customFormat="1" ht="17.649999999999999" customHeight="1" x14ac:dyDescent="0.25">
      <c r="A150" s="329">
        <v>162</v>
      </c>
      <c r="B150" s="330" t="s">
        <v>122</v>
      </c>
      <c r="C150" s="324" t="s">
        <v>235</v>
      </c>
      <c r="D150" s="325">
        <v>36.790098499999999</v>
      </c>
      <c r="E150" s="325">
        <v>36.790098499999999</v>
      </c>
      <c r="F150" s="326">
        <f t="shared" si="7"/>
        <v>0</v>
      </c>
      <c r="G150" s="325">
        <v>36.790098499999999</v>
      </c>
      <c r="H150" s="325">
        <f t="shared" si="8"/>
        <v>0</v>
      </c>
      <c r="I150" s="325">
        <f t="shared" si="6"/>
        <v>0</v>
      </c>
      <c r="J150" s="331"/>
      <c r="K150" s="325">
        <v>0</v>
      </c>
      <c r="L150" s="327">
        <v>0</v>
      </c>
    </row>
    <row r="151" spans="1:12" s="64" customFormat="1" ht="17.649999999999999" customHeight="1" x14ac:dyDescent="0.25">
      <c r="A151" s="329">
        <v>163</v>
      </c>
      <c r="B151" s="330" t="s">
        <v>102</v>
      </c>
      <c r="C151" s="324" t="s">
        <v>234</v>
      </c>
      <c r="D151" s="325">
        <v>303.6995257012</v>
      </c>
      <c r="E151" s="325">
        <v>303.6995257012</v>
      </c>
      <c r="F151" s="326">
        <f t="shared" si="7"/>
        <v>0</v>
      </c>
      <c r="G151" s="325">
        <v>303.6995257012</v>
      </c>
      <c r="H151" s="325">
        <f t="shared" si="8"/>
        <v>0</v>
      </c>
      <c r="I151" s="325">
        <f t="shared" si="6"/>
        <v>0</v>
      </c>
      <c r="J151" s="331"/>
      <c r="K151" s="325">
        <v>0</v>
      </c>
      <c r="L151" s="327">
        <v>0</v>
      </c>
    </row>
    <row r="152" spans="1:12" s="64" customFormat="1" ht="17.649999999999999" customHeight="1" x14ac:dyDescent="0.25">
      <c r="A152" s="329">
        <v>164</v>
      </c>
      <c r="B152" s="330" t="s">
        <v>102</v>
      </c>
      <c r="C152" s="324" t="s">
        <v>233</v>
      </c>
      <c r="D152" s="325">
        <v>757.94405680720001</v>
      </c>
      <c r="E152" s="325">
        <v>757.94405680720001</v>
      </c>
      <c r="F152" s="326">
        <f t="shared" si="7"/>
        <v>0</v>
      </c>
      <c r="G152" s="325">
        <v>757.94405680720001</v>
      </c>
      <c r="H152" s="325">
        <f t="shared" si="8"/>
        <v>13.80167817333616</v>
      </c>
      <c r="I152" s="325">
        <f t="shared" si="6"/>
        <v>1.8209362616384925</v>
      </c>
      <c r="J152" s="331"/>
      <c r="K152" s="325">
        <v>0</v>
      </c>
      <c r="L152" s="327">
        <v>13.80167817333616</v>
      </c>
    </row>
    <row r="153" spans="1:12" s="64" customFormat="1" ht="17.649999999999999" customHeight="1" x14ac:dyDescent="0.25">
      <c r="A153" s="329">
        <v>165</v>
      </c>
      <c r="B153" s="330" t="s">
        <v>743</v>
      </c>
      <c r="C153" s="324" t="s">
        <v>232</v>
      </c>
      <c r="D153" s="325">
        <v>113.17267204780001</v>
      </c>
      <c r="E153" s="325">
        <v>113.17267204780001</v>
      </c>
      <c r="F153" s="326">
        <f t="shared" si="7"/>
        <v>0</v>
      </c>
      <c r="G153" s="325">
        <v>113.17267204780001</v>
      </c>
      <c r="H153" s="325">
        <f t="shared" si="8"/>
        <v>-3.4486724587168284E-14</v>
      </c>
      <c r="I153" s="325">
        <f t="shared" si="6"/>
        <v>-3.047266090227361E-14</v>
      </c>
      <c r="J153" s="331"/>
      <c r="K153" s="325">
        <v>0</v>
      </c>
      <c r="L153" s="327">
        <v>-3.4486724587168284E-14</v>
      </c>
    </row>
    <row r="154" spans="1:12" s="64" customFormat="1" ht="17.649999999999999" customHeight="1" x14ac:dyDescent="0.25">
      <c r="A154" s="329">
        <v>166</v>
      </c>
      <c r="B154" s="330" t="s">
        <v>100</v>
      </c>
      <c r="C154" s="324" t="s">
        <v>231</v>
      </c>
      <c r="D154" s="325">
        <v>1177.7556378191</v>
      </c>
      <c r="E154" s="325">
        <v>1177.7556382926186</v>
      </c>
      <c r="F154" s="326">
        <f t="shared" si="7"/>
        <v>4.0205179629992926E-8</v>
      </c>
      <c r="G154" s="325">
        <v>1177.7556378191</v>
      </c>
      <c r="H154" s="325">
        <f t="shared" si="8"/>
        <v>17.313819670276747</v>
      </c>
      <c r="I154" s="325">
        <f t="shared" si="6"/>
        <v>1.4700689266388425</v>
      </c>
      <c r="J154" s="331"/>
      <c r="K154" s="325">
        <v>0</v>
      </c>
      <c r="L154" s="327">
        <v>17.313819670276747</v>
      </c>
    </row>
    <row r="155" spans="1:12" s="64" customFormat="1" ht="17.649999999999999" customHeight="1" x14ac:dyDescent="0.25">
      <c r="A155" s="329">
        <v>167</v>
      </c>
      <c r="B155" s="330" t="s">
        <v>120</v>
      </c>
      <c r="C155" s="324" t="s">
        <v>230</v>
      </c>
      <c r="D155" s="325">
        <v>2798.5712479284998</v>
      </c>
      <c r="E155" s="325">
        <v>2798.5712484020155</v>
      </c>
      <c r="F155" s="326">
        <f t="shared" si="7"/>
        <v>1.6919912582125107E-8</v>
      </c>
      <c r="G155" s="325">
        <v>2798.5712479284998</v>
      </c>
      <c r="H155" s="325">
        <f t="shared" si="8"/>
        <v>373.14283271223604</v>
      </c>
      <c r="I155" s="325">
        <f t="shared" si="6"/>
        <v>13.333333318753299</v>
      </c>
      <c r="J155" s="331"/>
      <c r="K155" s="325">
        <v>0</v>
      </c>
      <c r="L155" s="327">
        <v>373.14283271223604</v>
      </c>
    </row>
    <row r="156" spans="1:12" s="64" customFormat="1" ht="17.649999999999999" customHeight="1" x14ac:dyDescent="0.25">
      <c r="A156" s="329">
        <v>168</v>
      </c>
      <c r="B156" s="330" t="s">
        <v>100</v>
      </c>
      <c r="C156" s="324" t="s">
        <v>229</v>
      </c>
      <c r="D156" s="325">
        <v>636.05611134640003</v>
      </c>
      <c r="E156" s="325">
        <v>636.05611134640003</v>
      </c>
      <c r="F156" s="326">
        <f t="shared" si="7"/>
        <v>0</v>
      </c>
      <c r="G156" s="325">
        <v>636.05611134640003</v>
      </c>
      <c r="H156" s="325">
        <f t="shared" si="8"/>
        <v>-2.7589379669734627E-13</v>
      </c>
      <c r="I156" s="325">
        <f t="shared" si="6"/>
        <v>-4.3375700944581106E-14</v>
      </c>
      <c r="J156" s="331"/>
      <c r="K156" s="325">
        <v>0</v>
      </c>
      <c r="L156" s="327">
        <v>-2.7589379669734627E-13</v>
      </c>
    </row>
    <row r="157" spans="1:12" s="64" customFormat="1" ht="17.649999999999999" customHeight="1" x14ac:dyDescent="0.25">
      <c r="A157" s="329">
        <v>170</v>
      </c>
      <c r="B157" s="330" t="s">
        <v>108</v>
      </c>
      <c r="C157" s="324" t="s">
        <v>228</v>
      </c>
      <c r="D157" s="325">
        <v>1550.6259847043</v>
      </c>
      <c r="E157" s="325">
        <v>1550.6259851778188</v>
      </c>
      <c r="F157" s="326">
        <f t="shared" si="7"/>
        <v>3.0537265161001415E-8</v>
      </c>
      <c r="G157" s="325">
        <v>1550.6259847043</v>
      </c>
      <c r="H157" s="325">
        <f t="shared" si="8"/>
        <v>277.21477372715435</v>
      </c>
      <c r="I157" s="325">
        <f t="shared" si="6"/>
        <v>17.877604037144042</v>
      </c>
      <c r="J157" s="331"/>
      <c r="K157" s="325">
        <v>0</v>
      </c>
      <c r="L157" s="327">
        <v>277.21477372715435</v>
      </c>
    </row>
    <row r="158" spans="1:12" s="64" customFormat="1" ht="17.649999999999999" customHeight="1" x14ac:dyDescent="0.25">
      <c r="A158" s="329">
        <v>171</v>
      </c>
      <c r="B158" s="330" t="s">
        <v>120</v>
      </c>
      <c r="C158" s="324" t="s">
        <v>227</v>
      </c>
      <c r="D158" s="325">
        <v>11085.586811044401</v>
      </c>
      <c r="E158" s="325">
        <v>11085.586811044401</v>
      </c>
      <c r="F158" s="326">
        <f t="shared" si="7"/>
        <v>0</v>
      </c>
      <c r="G158" s="325">
        <v>9118.4779823776007</v>
      </c>
      <c r="H158" s="325">
        <f t="shared" si="8"/>
        <v>5611.014569469221</v>
      </c>
      <c r="I158" s="325">
        <f t="shared" si="6"/>
        <v>50.615404173995124</v>
      </c>
      <c r="J158" s="331"/>
      <c r="K158" s="325">
        <v>1.9414300000000001E-5</v>
      </c>
      <c r="L158" s="327">
        <v>5611.0145500549206</v>
      </c>
    </row>
    <row r="159" spans="1:12" s="64" customFormat="1" ht="17.649999999999999" customHeight="1" x14ac:dyDescent="0.25">
      <c r="A159" s="329">
        <v>176</v>
      </c>
      <c r="B159" s="330" t="s">
        <v>108</v>
      </c>
      <c r="C159" s="324" t="s">
        <v>226</v>
      </c>
      <c r="D159" s="325">
        <v>698.64476650130007</v>
      </c>
      <c r="E159" s="325">
        <v>698.64476697481871</v>
      </c>
      <c r="F159" s="326">
        <f t="shared" si="7"/>
        <v>6.7776738887914689E-8</v>
      </c>
      <c r="G159" s="325">
        <v>698.64476650130007</v>
      </c>
      <c r="H159" s="325">
        <f t="shared" si="8"/>
        <v>35.822290221697642</v>
      </c>
      <c r="I159" s="325">
        <f t="shared" si="6"/>
        <v>5.1273969140011877</v>
      </c>
      <c r="J159" s="331"/>
      <c r="K159" s="325">
        <v>0</v>
      </c>
      <c r="L159" s="327">
        <v>35.822290221697642</v>
      </c>
    </row>
    <row r="160" spans="1:12" s="64" customFormat="1" ht="17.649999999999999" customHeight="1" x14ac:dyDescent="0.25">
      <c r="A160" s="329">
        <v>177</v>
      </c>
      <c r="B160" s="330" t="s">
        <v>108</v>
      </c>
      <c r="C160" s="324" t="s">
        <v>225</v>
      </c>
      <c r="D160" s="325">
        <v>23.9826595187</v>
      </c>
      <c r="E160" s="325">
        <v>23.982659992219439</v>
      </c>
      <c r="F160" s="326">
        <f t="shared" si="7"/>
        <v>1.9744242223396213E-6</v>
      </c>
      <c r="G160" s="325">
        <v>23.9826595187</v>
      </c>
      <c r="H160" s="325">
        <f t="shared" si="8"/>
        <v>0.99156300982496459</v>
      </c>
      <c r="I160" s="325">
        <f t="shared" si="6"/>
        <v>4.1344997183242054</v>
      </c>
      <c r="J160" s="331"/>
      <c r="K160" s="325">
        <v>0</v>
      </c>
      <c r="L160" s="327">
        <v>0.99156300982496459</v>
      </c>
    </row>
    <row r="161" spans="1:12" s="64" customFormat="1" ht="17.649999999999999" customHeight="1" x14ac:dyDescent="0.25">
      <c r="A161" s="329">
        <v>181</v>
      </c>
      <c r="B161" s="330" t="s">
        <v>122</v>
      </c>
      <c r="C161" s="324" t="s">
        <v>224</v>
      </c>
      <c r="D161" s="325">
        <v>12513.6327887358</v>
      </c>
      <c r="E161" s="325">
        <v>12513.6327887358</v>
      </c>
      <c r="F161" s="326">
        <f t="shared" si="7"/>
        <v>0</v>
      </c>
      <c r="G161" s="325">
        <v>12513.6327887358</v>
      </c>
      <c r="H161" s="325">
        <f t="shared" si="8"/>
        <v>3569.9688481264243</v>
      </c>
      <c r="I161" s="325">
        <f t="shared" si="6"/>
        <v>28.528636794743946</v>
      </c>
      <c r="J161" s="331"/>
      <c r="K161" s="325">
        <v>0</v>
      </c>
      <c r="L161" s="327">
        <v>3569.9688481264243</v>
      </c>
    </row>
    <row r="162" spans="1:12" s="64" customFormat="1" ht="17.649999999999999" customHeight="1" x14ac:dyDescent="0.25">
      <c r="A162" s="329">
        <v>182</v>
      </c>
      <c r="B162" s="330" t="s">
        <v>122</v>
      </c>
      <c r="C162" s="324" t="s">
        <v>222</v>
      </c>
      <c r="D162" s="325">
        <v>620.28688499999998</v>
      </c>
      <c r="E162" s="325">
        <v>620.28688499999998</v>
      </c>
      <c r="F162" s="326">
        <f t="shared" si="7"/>
        <v>0</v>
      </c>
      <c r="G162" s="325">
        <v>620.28688499999998</v>
      </c>
      <c r="H162" s="325">
        <f t="shared" si="8"/>
        <v>-2.0692034752300972E-13</v>
      </c>
      <c r="I162" s="325">
        <f t="shared" si="6"/>
        <v>-3.3358813885450715E-14</v>
      </c>
      <c r="J162" s="331"/>
      <c r="K162" s="325">
        <v>0</v>
      </c>
      <c r="L162" s="327">
        <v>-2.0692034752300972E-13</v>
      </c>
    </row>
    <row r="163" spans="1:12" s="64" customFormat="1" ht="17.649999999999999" customHeight="1" x14ac:dyDescent="0.25">
      <c r="A163" s="329">
        <v>183</v>
      </c>
      <c r="B163" s="330" t="s">
        <v>122</v>
      </c>
      <c r="C163" s="324" t="s">
        <v>221</v>
      </c>
      <c r="D163" s="325">
        <v>111.7292965</v>
      </c>
      <c r="E163" s="325">
        <v>111.7292965</v>
      </c>
      <c r="F163" s="326">
        <f t="shared" si="7"/>
        <v>0</v>
      </c>
      <c r="G163" s="325">
        <v>111.7292965</v>
      </c>
      <c r="H163" s="325">
        <f t="shared" si="8"/>
        <v>0</v>
      </c>
      <c r="I163" s="325">
        <f t="shared" si="6"/>
        <v>0</v>
      </c>
      <c r="J163" s="331"/>
      <c r="K163" s="325">
        <v>0</v>
      </c>
      <c r="L163" s="327">
        <v>0</v>
      </c>
    </row>
    <row r="164" spans="1:12" s="64" customFormat="1" ht="17.649999999999999" customHeight="1" x14ac:dyDescent="0.25">
      <c r="A164" s="329">
        <v>185</v>
      </c>
      <c r="B164" s="330" t="s">
        <v>102</v>
      </c>
      <c r="C164" s="324" t="s">
        <v>220</v>
      </c>
      <c r="D164" s="325">
        <v>450.42313677980002</v>
      </c>
      <c r="E164" s="325">
        <v>450.42313677980002</v>
      </c>
      <c r="F164" s="326">
        <f t="shared" si="7"/>
        <v>0</v>
      </c>
      <c r="G164" s="325">
        <v>450.42313677980002</v>
      </c>
      <c r="H164" s="325">
        <f t="shared" si="8"/>
        <v>19.89120712914783</v>
      </c>
      <c r="I164" s="325">
        <f t="shared" si="6"/>
        <v>4.4161157598065648</v>
      </c>
      <c r="J164" s="331"/>
      <c r="K164" s="325">
        <v>0</v>
      </c>
      <c r="L164" s="327">
        <v>19.89120712914783</v>
      </c>
    </row>
    <row r="165" spans="1:12" s="64" customFormat="1" ht="17.649999999999999" customHeight="1" x14ac:dyDescent="0.25">
      <c r="A165" s="329">
        <v>188</v>
      </c>
      <c r="B165" s="330" t="s">
        <v>102</v>
      </c>
      <c r="C165" s="324" t="s">
        <v>219</v>
      </c>
      <c r="D165" s="325">
        <v>4743.6537184304007</v>
      </c>
      <c r="E165" s="325">
        <v>4743.6537184304007</v>
      </c>
      <c r="F165" s="326">
        <f t="shared" si="7"/>
        <v>0</v>
      </c>
      <c r="G165" s="325">
        <v>3936.1283350824001</v>
      </c>
      <c r="H165" s="325">
        <f t="shared" si="8"/>
        <v>851.37033655533764</v>
      </c>
      <c r="I165" s="325">
        <f t="shared" si="6"/>
        <v>17.947565043534468</v>
      </c>
      <c r="J165" s="331"/>
      <c r="K165" s="325">
        <v>676.57662876280006</v>
      </c>
      <c r="L165" s="327">
        <v>174.79370779253759</v>
      </c>
    </row>
    <row r="166" spans="1:12" s="64" customFormat="1" ht="17.649999999999999" customHeight="1" x14ac:dyDescent="0.25">
      <c r="A166" s="329">
        <v>189</v>
      </c>
      <c r="B166" s="330" t="s">
        <v>102</v>
      </c>
      <c r="C166" s="324" t="s">
        <v>218</v>
      </c>
      <c r="D166" s="325">
        <v>311.50230759990006</v>
      </c>
      <c r="E166" s="325">
        <v>311.5023080734187</v>
      </c>
      <c r="F166" s="326">
        <f t="shared" si="7"/>
        <v>1.5201126757347083E-7</v>
      </c>
      <c r="G166" s="325">
        <v>311.50230759990006</v>
      </c>
      <c r="H166" s="325">
        <f t="shared" si="8"/>
        <v>52.090342939720493</v>
      </c>
      <c r="I166" s="325">
        <f t="shared" si="6"/>
        <v>16.722297584852306</v>
      </c>
      <c r="J166" s="331"/>
      <c r="K166" s="325">
        <v>0</v>
      </c>
      <c r="L166" s="327">
        <v>52.090342939720493</v>
      </c>
    </row>
    <row r="167" spans="1:12" s="64" customFormat="1" ht="17.649999999999999" customHeight="1" x14ac:dyDescent="0.25">
      <c r="A167" s="329">
        <v>190</v>
      </c>
      <c r="B167" s="330" t="s">
        <v>199</v>
      </c>
      <c r="C167" s="324" t="s">
        <v>217</v>
      </c>
      <c r="D167" s="325">
        <v>956.77056253920011</v>
      </c>
      <c r="E167" s="325">
        <v>956.77056253920011</v>
      </c>
      <c r="F167" s="326">
        <f t="shared" si="7"/>
        <v>0</v>
      </c>
      <c r="G167" s="325">
        <v>956.77056253920011</v>
      </c>
      <c r="H167" s="325">
        <f t="shared" si="8"/>
        <v>151.66214507239499</v>
      </c>
      <c r="I167" s="325">
        <f t="shared" si="6"/>
        <v>15.851464396008859</v>
      </c>
      <c r="J167" s="331"/>
      <c r="K167" s="325">
        <v>0</v>
      </c>
      <c r="L167" s="327">
        <v>151.66214507239499</v>
      </c>
    </row>
    <row r="168" spans="1:12" s="64" customFormat="1" ht="17.649999999999999" customHeight="1" x14ac:dyDescent="0.25">
      <c r="A168" s="329">
        <v>191</v>
      </c>
      <c r="B168" s="330" t="s">
        <v>102</v>
      </c>
      <c r="C168" s="324" t="s">
        <v>216</v>
      </c>
      <c r="D168" s="325">
        <v>106.2738393714</v>
      </c>
      <c r="E168" s="325">
        <v>106.2738393714</v>
      </c>
      <c r="F168" s="326">
        <f t="shared" si="7"/>
        <v>0</v>
      </c>
      <c r="G168" s="325">
        <v>106.2738393714</v>
      </c>
      <c r="H168" s="325">
        <f t="shared" si="8"/>
        <v>7.711361424056828</v>
      </c>
      <c r="I168" s="325">
        <f t="shared" si="6"/>
        <v>7.2561238679893583</v>
      </c>
      <c r="J168" s="331"/>
      <c r="K168" s="325">
        <v>0</v>
      </c>
      <c r="L168" s="327">
        <v>7.711361424056828</v>
      </c>
    </row>
    <row r="169" spans="1:12" s="64" customFormat="1" ht="17.649999999999999" customHeight="1" x14ac:dyDescent="0.25">
      <c r="A169" s="329">
        <v>192</v>
      </c>
      <c r="B169" s="330" t="s">
        <v>199</v>
      </c>
      <c r="C169" s="324" t="s">
        <v>215</v>
      </c>
      <c r="D169" s="325">
        <v>750.50397286110001</v>
      </c>
      <c r="E169" s="325">
        <v>750.50397333461865</v>
      </c>
      <c r="F169" s="326">
        <f t="shared" si="7"/>
        <v>6.3093423818827432E-8</v>
      </c>
      <c r="G169" s="325">
        <v>750.50397286110001</v>
      </c>
      <c r="H169" s="325">
        <f t="shared" si="8"/>
        <v>42.96398561504791</v>
      </c>
      <c r="I169" s="325">
        <f t="shared" si="6"/>
        <v>5.7246846308023542</v>
      </c>
      <c r="J169" s="331"/>
      <c r="K169" s="325">
        <v>0</v>
      </c>
      <c r="L169" s="327">
        <v>42.96398561504791</v>
      </c>
    </row>
    <row r="170" spans="1:12" s="64" customFormat="1" ht="17.649999999999999" customHeight="1" x14ac:dyDescent="0.25">
      <c r="A170" s="329">
        <v>193</v>
      </c>
      <c r="B170" s="330" t="s">
        <v>199</v>
      </c>
      <c r="C170" s="324" t="s">
        <v>214</v>
      </c>
      <c r="D170" s="325">
        <v>73.9027073516</v>
      </c>
      <c r="E170" s="325">
        <v>73.9027073516</v>
      </c>
      <c r="F170" s="326">
        <f t="shared" si="7"/>
        <v>0</v>
      </c>
      <c r="G170" s="325">
        <v>73.9027073516</v>
      </c>
      <c r="H170" s="325">
        <f t="shared" si="8"/>
        <v>0</v>
      </c>
      <c r="I170" s="325">
        <f t="shared" si="6"/>
        <v>0</v>
      </c>
      <c r="J170" s="331"/>
      <c r="K170" s="325">
        <v>0</v>
      </c>
      <c r="L170" s="327">
        <v>0</v>
      </c>
    </row>
    <row r="171" spans="1:12" s="64" customFormat="1" ht="17.649999999999999" customHeight="1" x14ac:dyDescent="0.25">
      <c r="A171" s="329">
        <v>194</v>
      </c>
      <c r="B171" s="330" t="s">
        <v>199</v>
      </c>
      <c r="C171" s="324" t="s">
        <v>213</v>
      </c>
      <c r="D171" s="325">
        <v>761.3101275555</v>
      </c>
      <c r="E171" s="325">
        <v>761.31012802901876</v>
      </c>
      <c r="F171" s="326">
        <f t="shared" si="7"/>
        <v>6.2197869965530117E-8</v>
      </c>
      <c r="G171" s="325">
        <v>761.3101275555</v>
      </c>
      <c r="H171" s="325">
        <f t="shared" si="8"/>
        <v>28.550954631764434</v>
      </c>
      <c r="I171" s="325">
        <f t="shared" si="6"/>
        <v>3.7502396960987441</v>
      </c>
      <c r="J171" s="331"/>
      <c r="K171" s="325">
        <v>0</v>
      </c>
      <c r="L171" s="327">
        <v>28.550954631764434</v>
      </c>
    </row>
    <row r="172" spans="1:12" s="64" customFormat="1" ht="17.649999999999999" customHeight="1" x14ac:dyDescent="0.25">
      <c r="A172" s="329">
        <v>195</v>
      </c>
      <c r="B172" s="330" t="s">
        <v>102</v>
      </c>
      <c r="C172" s="324" t="s">
        <v>212</v>
      </c>
      <c r="D172" s="325">
        <v>1878.3628988359001</v>
      </c>
      <c r="E172" s="325">
        <v>1878.3628993094189</v>
      </c>
      <c r="F172" s="326">
        <f t="shared" si="7"/>
        <v>2.5209118348357151E-8</v>
      </c>
      <c r="G172" s="325">
        <v>1878.3628988359001</v>
      </c>
      <c r="H172" s="325">
        <f t="shared" si="8"/>
        <v>133.90545594349211</v>
      </c>
      <c r="I172" s="325">
        <f t="shared" si="6"/>
        <v>7.1288384152350188</v>
      </c>
      <c r="J172" s="331"/>
      <c r="K172" s="325">
        <v>0</v>
      </c>
      <c r="L172" s="327">
        <v>133.90545594349211</v>
      </c>
    </row>
    <row r="173" spans="1:12" s="64" customFormat="1" ht="17.649999999999999" customHeight="1" x14ac:dyDescent="0.25">
      <c r="A173" s="329">
        <v>197</v>
      </c>
      <c r="B173" s="330" t="s">
        <v>199</v>
      </c>
      <c r="C173" s="324" t="s">
        <v>211</v>
      </c>
      <c r="D173" s="325">
        <v>308.98817516420002</v>
      </c>
      <c r="E173" s="325">
        <v>308.98817516420002</v>
      </c>
      <c r="F173" s="326">
        <f t="shared" si="7"/>
        <v>0</v>
      </c>
      <c r="G173" s="325">
        <v>308.98817516420002</v>
      </c>
      <c r="H173" s="325">
        <f t="shared" si="8"/>
        <v>28.561567627107447</v>
      </c>
      <c r="I173" s="325">
        <f t="shared" si="6"/>
        <v>9.2435795033028327</v>
      </c>
      <c r="J173" s="331"/>
      <c r="K173" s="325">
        <v>0</v>
      </c>
      <c r="L173" s="327">
        <v>28.561567627107447</v>
      </c>
    </row>
    <row r="174" spans="1:12" s="64" customFormat="1" ht="17.649999999999999" customHeight="1" x14ac:dyDescent="0.25">
      <c r="A174" s="329">
        <v>198</v>
      </c>
      <c r="B174" s="330" t="s">
        <v>102</v>
      </c>
      <c r="C174" s="324" t="s">
        <v>210</v>
      </c>
      <c r="D174" s="325">
        <v>389.79806334120002</v>
      </c>
      <c r="E174" s="325">
        <v>389.79806334120002</v>
      </c>
      <c r="F174" s="326">
        <f t="shared" si="7"/>
        <v>0</v>
      </c>
      <c r="G174" s="325">
        <v>389.79806334120002</v>
      </c>
      <c r="H174" s="325">
        <f t="shared" si="8"/>
        <v>40.259238232174859</v>
      </c>
      <c r="I174" s="325">
        <f t="shared" si="6"/>
        <v>10.32822941373491</v>
      </c>
      <c r="J174" s="331"/>
      <c r="K174" s="325">
        <v>0</v>
      </c>
      <c r="L174" s="327">
        <v>40.259238232174859</v>
      </c>
    </row>
    <row r="175" spans="1:12" s="64" customFormat="1" ht="17.649999999999999" customHeight="1" x14ac:dyDescent="0.25">
      <c r="A175" s="329">
        <v>199</v>
      </c>
      <c r="B175" s="330" t="s">
        <v>102</v>
      </c>
      <c r="C175" s="324" t="s">
        <v>209</v>
      </c>
      <c r="D175" s="325">
        <v>300.88478224430003</v>
      </c>
      <c r="E175" s="325">
        <v>300.88478271781867</v>
      </c>
      <c r="F175" s="326">
        <f t="shared" si="7"/>
        <v>1.5737539627025399E-7</v>
      </c>
      <c r="G175" s="325">
        <v>300.8848016586</v>
      </c>
      <c r="H175" s="325">
        <f t="shared" si="8"/>
        <v>23.146693087665469</v>
      </c>
      <c r="I175" s="325">
        <f t="shared" si="6"/>
        <v>7.6928759502514721</v>
      </c>
      <c r="J175" s="331"/>
      <c r="K175" s="325">
        <v>0</v>
      </c>
      <c r="L175" s="327">
        <v>23.146693087665469</v>
      </c>
    </row>
    <row r="176" spans="1:12" s="64" customFormat="1" ht="17.649999999999999" customHeight="1" x14ac:dyDescent="0.25">
      <c r="A176" s="329">
        <v>200</v>
      </c>
      <c r="B176" s="330" t="s">
        <v>100</v>
      </c>
      <c r="C176" s="324" t="s">
        <v>208</v>
      </c>
      <c r="D176" s="325">
        <v>1354.9822204857001</v>
      </c>
      <c r="E176" s="325">
        <v>1354.9822209592189</v>
      </c>
      <c r="F176" s="326">
        <f t="shared" si="7"/>
        <v>3.4946495475196571E-8</v>
      </c>
      <c r="G176" s="325">
        <v>1354.9822204857001</v>
      </c>
      <c r="H176" s="325">
        <f t="shared" si="8"/>
        <v>129.94551885902638</v>
      </c>
      <c r="I176" s="325">
        <f t="shared" si="6"/>
        <v>9.5902010261828643</v>
      </c>
      <c r="J176" s="331"/>
      <c r="K176" s="325">
        <v>0</v>
      </c>
      <c r="L176" s="327">
        <v>129.94551885902638</v>
      </c>
    </row>
    <row r="177" spans="1:12" s="64" customFormat="1" ht="17.649999999999999" customHeight="1" x14ac:dyDescent="0.25">
      <c r="A177" s="329">
        <v>201</v>
      </c>
      <c r="B177" s="330" t="s">
        <v>100</v>
      </c>
      <c r="C177" s="324" t="s">
        <v>207</v>
      </c>
      <c r="D177" s="325">
        <v>1716.8824783273001</v>
      </c>
      <c r="E177" s="325">
        <v>1716.8824788008189</v>
      </c>
      <c r="F177" s="326">
        <f t="shared" si="7"/>
        <v>2.758015682502446E-8</v>
      </c>
      <c r="G177" s="325">
        <v>1716.8824783273001</v>
      </c>
      <c r="H177" s="325">
        <f t="shared" si="8"/>
        <v>429.72344983088971</v>
      </c>
      <c r="I177" s="325">
        <f t="shared" si="6"/>
        <v>25.029287393685568</v>
      </c>
      <c r="J177" s="331"/>
      <c r="K177" s="325">
        <v>0</v>
      </c>
      <c r="L177" s="327">
        <v>429.72344983088971</v>
      </c>
    </row>
    <row r="178" spans="1:12" s="64" customFormat="1" ht="17.649999999999999" customHeight="1" x14ac:dyDescent="0.25">
      <c r="A178" s="329">
        <v>202</v>
      </c>
      <c r="B178" s="330" t="s">
        <v>100</v>
      </c>
      <c r="C178" s="324" t="s">
        <v>206</v>
      </c>
      <c r="D178" s="325">
        <v>2544.5771838023002</v>
      </c>
      <c r="E178" s="325">
        <v>2544.5771842758149</v>
      </c>
      <c r="F178" s="326">
        <f t="shared" si="7"/>
        <v>1.8608787399898574E-8</v>
      </c>
      <c r="G178" s="325">
        <v>2544.5771838023002</v>
      </c>
      <c r="H178" s="325">
        <f t="shared" si="8"/>
        <v>257.20654803440135</v>
      </c>
      <c r="I178" s="325">
        <f t="shared" si="6"/>
        <v>10.1080269690307</v>
      </c>
      <c r="J178" s="331"/>
      <c r="K178" s="325">
        <v>0</v>
      </c>
      <c r="L178" s="327">
        <v>257.20654803440135</v>
      </c>
    </row>
    <row r="179" spans="1:12" s="64" customFormat="1" ht="17.649999999999999" customHeight="1" x14ac:dyDescent="0.25">
      <c r="A179" s="329">
        <v>203</v>
      </c>
      <c r="B179" s="330" t="s">
        <v>100</v>
      </c>
      <c r="C179" s="324" t="s">
        <v>204</v>
      </c>
      <c r="D179" s="325">
        <v>715.80364902739996</v>
      </c>
      <c r="E179" s="325">
        <v>715.80364902739996</v>
      </c>
      <c r="F179" s="326">
        <f t="shared" si="7"/>
        <v>0</v>
      </c>
      <c r="G179" s="325">
        <v>715.80364902739996</v>
      </c>
      <c r="H179" s="325">
        <f t="shared" si="8"/>
        <v>35.188305634111835</v>
      </c>
      <c r="I179" s="325">
        <f t="shared" si="6"/>
        <v>4.915915933360222</v>
      </c>
      <c r="J179" s="331"/>
      <c r="K179" s="325">
        <v>0</v>
      </c>
      <c r="L179" s="327">
        <v>35.188305634111835</v>
      </c>
    </row>
    <row r="180" spans="1:12" s="64" customFormat="1" ht="17.649999999999999" customHeight="1" x14ac:dyDescent="0.25">
      <c r="A180" s="329">
        <v>204</v>
      </c>
      <c r="B180" s="330" t="s">
        <v>100</v>
      </c>
      <c r="C180" s="324" t="s">
        <v>203</v>
      </c>
      <c r="D180" s="325">
        <v>2067.2048630495001</v>
      </c>
      <c r="E180" s="325">
        <v>2067.2048635230149</v>
      </c>
      <c r="F180" s="326">
        <f t="shared" si="7"/>
        <v>2.2906036178937939E-8</v>
      </c>
      <c r="G180" s="325">
        <v>2067.2048630495001</v>
      </c>
      <c r="H180" s="325">
        <f t="shared" si="8"/>
        <v>34.799907010218533</v>
      </c>
      <c r="I180" s="325">
        <f t="shared" si="6"/>
        <v>1.6834280735442502</v>
      </c>
      <c r="J180" s="331"/>
      <c r="K180" s="325">
        <v>0</v>
      </c>
      <c r="L180" s="327">
        <v>34.799907010218533</v>
      </c>
    </row>
    <row r="181" spans="1:12" s="64" customFormat="1" ht="17.649999999999999" customHeight="1" x14ac:dyDescent="0.25">
      <c r="A181" s="329">
        <v>205</v>
      </c>
      <c r="B181" s="330" t="s">
        <v>202</v>
      </c>
      <c r="C181" s="324" t="s">
        <v>201</v>
      </c>
      <c r="D181" s="325">
        <v>2261.8443061148</v>
      </c>
      <c r="E181" s="325">
        <v>2261.8443061148</v>
      </c>
      <c r="F181" s="326">
        <f t="shared" si="7"/>
        <v>0</v>
      </c>
      <c r="G181" s="325">
        <v>2261.8443061148</v>
      </c>
      <c r="H181" s="325">
        <f t="shared" si="8"/>
        <v>58.379987432055323</v>
      </c>
      <c r="I181" s="325">
        <f t="shared" si="6"/>
        <v>2.5810789573016812</v>
      </c>
      <c r="J181" s="331"/>
      <c r="K181" s="325">
        <v>0</v>
      </c>
      <c r="L181" s="327">
        <v>58.379987432055323</v>
      </c>
    </row>
    <row r="182" spans="1:12" s="64" customFormat="1" ht="17.649999999999999" customHeight="1" x14ac:dyDescent="0.25">
      <c r="A182" s="329">
        <v>206</v>
      </c>
      <c r="B182" s="330" t="s">
        <v>102</v>
      </c>
      <c r="C182" s="324" t="s">
        <v>200</v>
      </c>
      <c r="D182" s="325">
        <v>818.07917155669998</v>
      </c>
      <c r="E182" s="325">
        <v>818.07917203021861</v>
      </c>
      <c r="F182" s="326">
        <f t="shared" si="7"/>
        <v>5.788176338228368E-8</v>
      </c>
      <c r="G182" s="325">
        <v>818.07917155669998</v>
      </c>
      <c r="H182" s="325">
        <f t="shared" si="8"/>
        <v>-1.3794689834867314E-13</v>
      </c>
      <c r="I182" s="325">
        <f t="shared" si="6"/>
        <v>-1.6862291947407944E-14</v>
      </c>
      <c r="J182" s="331"/>
      <c r="K182" s="325">
        <v>0</v>
      </c>
      <c r="L182" s="327">
        <v>-1.3794689834867314E-13</v>
      </c>
    </row>
    <row r="183" spans="1:12" s="64" customFormat="1" ht="17.649999999999999" customHeight="1" x14ac:dyDescent="0.25">
      <c r="A183" s="329">
        <v>207</v>
      </c>
      <c r="B183" s="330" t="s">
        <v>102</v>
      </c>
      <c r="C183" s="324" t="s">
        <v>198</v>
      </c>
      <c r="D183" s="325">
        <v>930.6682303322001</v>
      </c>
      <c r="E183" s="325">
        <v>930.6682303322001</v>
      </c>
      <c r="F183" s="326">
        <f t="shared" si="7"/>
        <v>0</v>
      </c>
      <c r="G183" s="325">
        <v>930.6682303322001</v>
      </c>
      <c r="H183" s="325">
        <f t="shared" si="8"/>
        <v>30.581207425811861</v>
      </c>
      <c r="I183" s="325">
        <f t="shared" si="6"/>
        <v>3.2859408357472306</v>
      </c>
      <c r="J183" s="331"/>
      <c r="K183" s="325">
        <v>0</v>
      </c>
      <c r="L183" s="327">
        <v>30.581207425811861</v>
      </c>
    </row>
    <row r="184" spans="1:12" s="64" customFormat="1" ht="17.649999999999999" customHeight="1" x14ac:dyDescent="0.25">
      <c r="A184" s="329">
        <v>208</v>
      </c>
      <c r="B184" s="330" t="s">
        <v>102</v>
      </c>
      <c r="C184" s="324" t="s">
        <v>197</v>
      </c>
      <c r="D184" s="325">
        <v>182.3155172255</v>
      </c>
      <c r="E184" s="325">
        <v>182.31551769901941</v>
      </c>
      <c r="F184" s="326">
        <f t="shared" si="7"/>
        <v>2.5972524042572331E-7</v>
      </c>
      <c r="G184" s="325">
        <v>182.3155172255</v>
      </c>
      <c r="H184" s="325">
        <f t="shared" si="8"/>
        <v>24.3087341420994</v>
      </c>
      <c r="I184" s="325">
        <f t="shared" si="6"/>
        <v>13.333332482553759</v>
      </c>
      <c r="J184" s="331"/>
      <c r="K184" s="325">
        <v>0</v>
      </c>
      <c r="L184" s="327">
        <v>24.3087341420994</v>
      </c>
    </row>
    <row r="185" spans="1:12" s="64" customFormat="1" ht="17.649999999999999" customHeight="1" x14ac:dyDescent="0.25">
      <c r="A185" s="329">
        <v>209</v>
      </c>
      <c r="B185" s="330" t="s">
        <v>199</v>
      </c>
      <c r="C185" s="324" t="s">
        <v>196</v>
      </c>
      <c r="D185" s="325">
        <v>2581.9271713000003</v>
      </c>
      <c r="E185" s="325">
        <v>2581.9271713000003</v>
      </c>
      <c r="F185" s="326">
        <f t="shared" si="7"/>
        <v>0</v>
      </c>
      <c r="G185" s="325">
        <v>1243.5764712784796</v>
      </c>
      <c r="H185" s="325">
        <f t="shared" si="8"/>
        <v>1222.3719943188314</v>
      </c>
      <c r="I185" s="325">
        <f t="shared" si="6"/>
        <v>47.343395580881825</v>
      </c>
      <c r="J185" s="331"/>
      <c r="K185" s="325">
        <v>1026.3790791167</v>
      </c>
      <c r="L185" s="327">
        <v>195.99291520213134</v>
      </c>
    </row>
    <row r="186" spans="1:12" s="64" customFormat="1" ht="17.649999999999999" customHeight="1" x14ac:dyDescent="0.25">
      <c r="A186" s="329">
        <v>210</v>
      </c>
      <c r="B186" s="330" t="s">
        <v>100</v>
      </c>
      <c r="C186" s="324" t="s">
        <v>195</v>
      </c>
      <c r="D186" s="325">
        <v>2683.2791944068999</v>
      </c>
      <c r="E186" s="325">
        <v>2683.2791948804152</v>
      </c>
      <c r="F186" s="326">
        <f t="shared" si="7"/>
        <v>1.7646883065935981E-8</v>
      </c>
      <c r="G186" s="325">
        <v>2683.2791944068999</v>
      </c>
      <c r="H186" s="325">
        <f t="shared" si="8"/>
        <v>89.638884172471094</v>
      </c>
      <c r="I186" s="325">
        <f t="shared" si="6"/>
        <v>3.3406469346722605</v>
      </c>
      <c r="J186" s="331"/>
      <c r="K186" s="325">
        <v>0</v>
      </c>
      <c r="L186" s="327">
        <v>89.638884172471094</v>
      </c>
    </row>
    <row r="187" spans="1:12" s="64" customFormat="1" ht="17.649999999999999" customHeight="1" x14ac:dyDescent="0.25">
      <c r="A187" s="329">
        <v>211</v>
      </c>
      <c r="B187" s="330" t="s">
        <v>205</v>
      </c>
      <c r="C187" s="324" t="s">
        <v>194</v>
      </c>
      <c r="D187" s="325">
        <v>3540.8129218242002</v>
      </c>
      <c r="E187" s="325">
        <v>3540.8129218242002</v>
      </c>
      <c r="F187" s="326">
        <f t="shared" si="7"/>
        <v>0</v>
      </c>
      <c r="G187" s="325">
        <v>3540.8129218242002</v>
      </c>
      <c r="H187" s="325">
        <f t="shared" si="8"/>
        <v>181.65497121467928</v>
      </c>
      <c r="I187" s="325">
        <f t="shared" si="6"/>
        <v>5.1303182411877328</v>
      </c>
      <c r="J187" s="331"/>
      <c r="K187" s="325">
        <v>0</v>
      </c>
      <c r="L187" s="327">
        <v>181.65497121467928</v>
      </c>
    </row>
    <row r="188" spans="1:12" s="64" customFormat="1" ht="17.649999999999999" customHeight="1" x14ac:dyDescent="0.25">
      <c r="A188" s="329">
        <v>212</v>
      </c>
      <c r="B188" s="330" t="s">
        <v>102</v>
      </c>
      <c r="C188" s="324" t="s">
        <v>193</v>
      </c>
      <c r="D188" s="325">
        <v>665.65810410000006</v>
      </c>
      <c r="E188" s="325">
        <v>665.65810410000006</v>
      </c>
      <c r="F188" s="326">
        <f t="shared" si="7"/>
        <v>0</v>
      </c>
      <c r="G188" s="325">
        <v>712.41807547985854</v>
      </c>
      <c r="H188" s="325">
        <f t="shared" si="8"/>
        <v>-1.3794689834867314E-13</v>
      </c>
      <c r="I188" s="325">
        <f t="shared" si="6"/>
        <v>-2.0723385999361277E-14</v>
      </c>
      <c r="J188" s="331"/>
      <c r="K188" s="325">
        <v>0</v>
      </c>
      <c r="L188" s="327">
        <v>-1.3794689834867314E-13</v>
      </c>
    </row>
    <row r="189" spans="1:12" s="64" customFormat="1" ht="17.649999999999999" customHeight="1" x14ac:dyDescent="0.25">
      <c r="A189" s="329">
        <v>213</v>
      </c>
      <c r="B189" s="330" t="s">
        <v>102</v>
      </c>
      <c r="C189" s="324" t="s">
        <v>192</v>
      </c>
      <c r="D189" s="325">
        <v>1179.3287591338001</v>
      </c>
      <c r="E189" s="325">
        <v>1179.3287591338001</v>
      </c>
      <c r="F189" s="326">
        <f t="shared" si="7"/>
        <v>0</v>
      </c>
      <c r="G189" s="325">
        <v>1179.3287591338001</v>
      </c>
      <c r="H189" s="325">
        <f t="shared" si="8"/>
        <v>418.67163331888855</v>
      </c>
      <c r="I189" s="325">
        <f t="shared" si="6"/>
        <v>35.500841480911291</v>
      </c>
      <c r="J189" s="331"/>
      <c r="K189" s="325">
        <v>0</v>
      </c>
      <c r="L189" s="327">
        <v>418.67163331888855</v>
      </c>
    </row>
    <row r="190" spans="1:12" s="64" customFormat="1" ht="17.649999999999999" customHeight="1" x14ac:dyDescent="0.25">
      <c r="A190" s="329">
        <v>214</v>
      </c>
      <c r="B190" s="330" t="s">
        <v>199</v>
      </c>
      <c r="C190" s="324" t="s">
        <v>191</v>
      </c>
      <c r="D190" s="325">
        <v>4680.2247152999998</v>
      </c>
      <c r="E190" s="325">
        <v>4680.2247152999998</v>
      </c>
      <c r="F190" s="326">
        <f t="shared" si="7"/>
        <v>0</v>
      </c>
      <c r="G190" s="325">
        <v>2372.4072646133627</v>
      </c>
      <c r="H190" s="325">
        <f t="shared" si="8"/>
        <v>2352.8947821517263</v>
      </c>
      <c r="I190" s="325">
        <f t="shared" si="6"/>
        <v>50.273115614725505</v>
      </c>
      <c r="J190" s="331"/>
      <c r="K190" s="325">
        <v>2148.1716575990999</v>
      </c>
      <c r="L190" s="327">
        <v>204.72312455262653</v>
      </c>
    </row>
    <row r="191" spans="1:12" s="64" customFormat="1" ht="17.649999999999999" customHeight="1" x14ac:dyDescent="0.25">
      <c r="A191" s="329">
        <v>215</v>
      </c>
      <c r="B191" s="330" t="s">
        <v>205</v>
      </c>
      <c r="C191" s="324" t="s">
        <v>190</v>
      </c>
      <c r="D191" s="325">
        <v>1205.8251822165</v>
      </c>
      <c r="E191" s="325">
        <v>1205.8251826900187</v>
      </c>
      <c r="F191" s="326">
        <f t="shared" si="7"/>
        <v>3.9269252738449723E-8</v>
      </c>
      <c r="G191" s="325">
        <v>1205.8251822165</v>
      </c>
      <c r="H191" s="325">
        <f t="shared" si="8"/>
        <v>260.35936162054907</v>
      </c>
      <c r="I191" s="325">
        <f t="shared" si="6"/>
        <v>21.59179998544446</v>
      </c>
      <c r="J191" s="331"/>
      <c r="K191" s="325">
        <v>0</v>
      </c>
      <c r="L191" s="327">
        <v>260.35936162054907</v>
      </c>
    </row>
    <row r="192" spans="1:12" s="64" customFormat="1" ht="17.649999999999999" customHeight="1" x14ac:dyDescent="0.25">
      <c r="A192" s="329">
        <v>216</v>
      </c>
      <c r="B192" s="330" t="s">
        <v>223</v>
      </c>
      <c r="C192" s="324" t="s">
        <v>189</v>
      </c>
      <c r="D192" s="325">
        <v>2923.0145617982002</v>
      </c>
      <c r="E192" s="325">
        <v>2923.0145617982002</v>
      </c>
      <c r="F192" s="326">
        <f t="shared" si="7"/>
        <v>0</v>
      </c>
      <c r="G192" s="325">
        <v>2923.0145617982002</v>
      </c>
      <c r="H192" s="325">
        <f t="shared" si="8"/>
        <v>946.02325302355484</v>
      </c>
      <c r="I192" s="325">
        <f t="shared" si="6"/>
        <v>32.364643864161039</v>
      </c>
      <c r="J192" s="331"/>
      <c r="K192" s="325">
        <v>0</v>
      </c>
      <c r="L192" s="327">
        <v>946.02325302355484</v>
      </c>
    </row>
    <row r="193" spans="1:12" s="64" customFormat="1" ht="17.649999999999999" customHeight="1" x14ac:dyDescent="0.25">
      <c r="A193" s="329">
        <v>217</v>
      </c>
      <c r="B193" s="330" t="s">
        <v>122</v>
      </c>
      <c r="C193" s="324" t="s">
        <v>188</v>
      </c>
      <c r="D193" s="325">
        <v>3079.9761680817005</v>
      </c>
      <c r="E193" s="325">
        <v>3079.9761685552153</v>
      </c>
      <c r="F193" s="326">
        <f t="shared" si="7"/>
        <v>1.5373970541077142E-8</v>
      </c>
      <c r="G193" s="325">
        <v>3079.9761680817005</v>
      </c>
      <c r="H193" s="325">
        <f t="shared" si="8"/>
        <v>1161.2774163030042</v>
      </c>
      <c r="I193" s="325">
        <f t="shared" si="6"/>
        <v>37.704103952458418</v>
      </c>
      <c r="J193" s="331"/>
      <c r="K193" s="325">
        <v>0</v>
      </c>
      <c r="L193" s="327">
        <v>1161.2774163030042</v>
      </c>
    </row>
    <row r="194" spans="1:12" s="64" customFormat="1" ht="17.649999999999999" customHeight="1" x14ac:dyDescent="0.25">
      <c r="A194" s="329">
        <v>218</v>
      </c>
      <c r="B194" s="330" t="s">
        <v>108</v>
      </c>
      <c r="C194" s="324" t="s">
        <v>187</v>
      </c>
      <c r="D194" s="325">
        <v>760.40239254470009</v>
      </c>
      <c r="E194" s="325">
        <v>760.40239301821873</v>
      </c>
      <c r="F194" s="326">
        <f t="shared" si="7"/>
        <v>6.2272121681417048E-8</v>
      </c>
      <c r="G194" s="325">
        <v>760.40239254470009</v>
      </c>
      <c r="H194" s="325">
        <f t="shared" si="8"/>
        <v>7.7217505405198992</v>
      </c>
      <c r="I194" s="325">
        <f t="shared" si="6"/>
        <v>1.015482146218718</v>
      </c>
      <c r="J194" s="331"/>
      <c r="K194" s="325">
        <v>0</v>
      </c>
      <c r="L194" s="327">
        <v>7.7217505405198992</v>
      </c>
    </row>
    <row r="195" spans="1:12" s="64" customFormat="1" ht="17.649999999999999" customHeight="1" x14ac:dyDescent="0.25">
      <c r="A195" s="329">
        <v>219</v>
      </c>
      <c r="B195" s="330" t="s">
        <v>205</v>
      </c>
      <c r="C195" s="324" t="s">
        <v>186</v>
      </c>
      <c r="D195" s="325">
        <v>825.92021904069998</v>
      </c>
      <c r="E195" s="325">
        <v>825.92021951421862</v>
      </c>
      <c r="F195" s="326">
        <f t="shared" si="7"/>
        <v>5.7332243841301533E-8</v>
      </c>
      <c r="G195" s="325">
        <v>825.92021904069998</v>
      </c>
      <c r="H195" s="325">
        <f t="shared" si="8"/>
        <v>170.73835657398965</v>
      </c>
      <c r="I195" s="325">
        <f t="shared" si="6"/>
        <v>20.6724999025224</v>
      </c>
      <c r="J195" s="331"/>
      <c r="K195" s="325">
        <v>0</v>
      </c>
      <c r="L195" s="327">
        <v>170.73835657398965</v>
      </c>
    </row>
    <row r="196" spans="1:12" s="64" customFormat="1" ht="17.649999999999999" customHeight="1" x14ac:dyDescent="0.25">
      <c r="A196" s="329">
        <v>222</v>
      </c>
      <c r="B196" s="330" t="s">
        <v>744</v>
      </c>
      <c r="C196" s="324" t="s">
        <v>185</v>
      </c>
      <c r="D196" s="325">
        <v>20370.803091728099</v>
      </c>
      <c r="E196" s="325">
        <v>20370.803092201615</v>
      </c>
      <c r="F196" s="326">
        <f t="shared" si="7"/>
        <v>2.3244695057655917E-9</v>
      </c>
      <c r="G196" s="325">
        <v>20370.803091728099</v>
      </c>
      <c r="H196" s="325">
        <f t="shared" si="8"/>
        <v>4416.9822394960638</v>
      </c>
      <c r="I196" s="325">
        <f t="shared" si="6"/>
        <v>21.682906753867648</v>
      </c>
      <c r="J196" s="331"/>
      <c r="K196" s="325">
        <v>0</v>
      </c>
      <c r="L196" s="327">
        <v>4416.9822394960638</v>
      </c>
    </row>
    <row r="197" spans="1:12" s="64" customFormat="1" ht="17.649999999999999" customHeight="1" x14ac:dyDescent="0.25">
      <c r="A197" s="329">
        <v>223</v>
      </c>
      <c r="B197" s="330" t="s">
        <v>108</v>
      </c>
      <c r="C197" s="324" t="s">
        <v>184</v>
      </c>
      <c r="D197" s="325">
        <v>84.082498485100004</v>
      </c>
      <c r="E197" s="325">
        <v>84.082498958619439</v>
      </c>
      <c r="F197" s="326">
        <f t="shared" si="7"/>
        <v>5.6316051200155925E-7</v>
      </c>
      <c r="G197" s="325">
        <v>84.082498485100004</v>
      </c>
      <c r="H197" s="325">
        <f t="shared" si="8"/>
        <v>-1.7243362293584142E-14</v>
      </c>
      <c r="I197" s="325">
        <f t="shared" si="6"/>
        <v>-2.050767104587404E-14</v>
      </c>
      <c r="J197" s="331"/>
      <c r="K197" s="325">
        <v>0</v>
      </c>
      <c r="L197" s="327">
        <v>-1.7243362293584142E-14</v>
      </c>
    </row>
    <row r="198" spans="1:12" s="64" customFormat="1" ht="17.649999999999999" customHeight="1" x14ac:dyDescent="0.25">
      <c r="A198" s="329">
        <v>225</v>
      </c>
      <c r="B198" s="330" t="s">
        <v>108</v>
      </c>
      <c r="C198" s="324" t="s">
        <v>745</v>
      </c>
      <c r="D198" s="325">
        <v>24.053560542300001</v>
      </c>
      <c r="E198" s="325">
        <v>24.053561015819437</v>
      </c>
      <c r="F198" s="326">
        <f t="shared" si="7"/>
        <v>1.9686043231104122E-6</v>
      </c>
      <c r="G198" s="325">
        <v>24.053560542300001</v>
      </c>
      <c r="H198" s="325">
        <f t="shared" si="8"/>
        <v>-4.3108405733960355E-15</v>
      </c>
      <c r="I198" s="325">
        <f t="shared" si="6"/>
        <v>-1.7921839392349855E-14</v>
      </c>
      <c r="J198" s="331"/>
      <c r="K198" s="325">
        <v>0</v>
      </c>
      <c r="L198" s="327">
        <v>-4.3108405733960355E-15</v>
      </c>
    </row>
    <row r="199" spans="1:12" s="64" customFormat="1" ht="17.649999999999999" customHeight="1" x14ac:dyDescent="0.25">
      <c r="A199" s="329">
        <v>226</v>
      </c>
      <c r="B199" s="330" t="s">
        <v>140</v>
      </c>
      <c r="C199" s="324" t="s">
        <v>182</v>
      </c>
      <c r="D199" s="325">
        <v>490.98764699999998</v>
      </c>
      <c r="E199" s="325">
        <v>490.98764699999998</v>
      </c>
      <c r="F199" s="326">
        <f t="shared" si="7"/>
        <v>0</v>
      </c>
      <c r="G199" s="325">
        <v>490.98764699999998</v>
      </c>
      <c r="H199" s="325">
        <f t="shared" si="8"/>
        <v>171.84567645000004</v>
      </c>
      <c r="I199" s="325">
        <f t="shared" si="6"/>
        <v>35.000000000000007</v>
      </c>
      <c r="J199" s="331"/>
      <c r="K199" s="325">
        <v>0</v>
      </c>
      <c r="L199" s="327">
        <v>171.84567645000004</v>
      </c>
    </row>
    <row r="200" spans="1:12" s="64" customFormat="1" ht="17.649999999999999" customHeight="1" x14ac:dyDescent="0.25">
      <c r="A200" s="329">
        <v>227</v>
      </c>
      <c r="B200" s="330" t="s">
        <v>110</v>
      </c>
      <c r="C200" s="324" t="s">
        <v>181</v>
      </c>
      <c r="D200" s="325">
        <v>2059.0921900941999</v>
      </c>
      <c r="E200" s="325">
        <v>2059.0921900941999</v>
      </c>
      <c r="F200" s="326">
        <f t="shared" si="7"/>
        <v>0</v>
      </c>
      <c r="G200" s="325">
        <v>2059.0921900941999</v>
      </c>
      <c r="H200" s="325">
        <f t="shared" si="8"/>
        <v>121.51162364253017</v>
      </c>
      <c r="I200" s="325">
        <f t="shared" si="6"/>
        <v>5.9012230839927193</v>
      </c>
      <c r="J200" s="331"/>
      <c r="K200" s="325">
        <v>0</v>
      </c>
      <c r="L200" s="327">
        <v>121.51162364253017</v>
      </c>
    </row>
    <row r="201" spans="1:12" s="64" customFormat="1" ht="17.649999999999999" customHeight="1" x14ac:dyDescent="0.25">
      <c r="A201" s="329">
        <v>228</v>
      </c>
      <c r="B201" s="332" t="s">
        <v>108</v>
      </c>
      <c r="C201" s="324" t="s">
        <v>180</v>
      </c>
      <c r="D201" s="325">
        <v>378.67031076730001</v>
      </c>
      <c r="E201" s="325">
        <v>378.67031124081859</v>
      </c>
      <c r="F201" s="326">
        <f t="shared" si="7"/>
        <v>1.250477339453937E-7</v>
      </c>
      <c r="G201" s="325">
        <v>378.67031076730001</v>
      </c>
      <c r="H201" s="325">
        <f t="shared" si="8"/>
        <v>23.823679116224408</v>
      </c>
      <c r="I201" s="325">
        <f t="shared" si="6"/>
        <v>6.2914040021145299</v>
      </c>
      <c r="J201" s="331"/>
      <c r="K201" s="325">
        <v>0</v>
      </c>
      <c r="L201" s="327">
        <v>23.823679116224408</v>
      </c>
    </row>
    <row r="202" spans="1:12" s="64" customFormat="1" ht="17.649999999999999" customHeight="1" x14ac:dyDescent="0.25">
      <c r="A202" s="329">
        <v>229</v>
      </c>
      <c r="B202" s="332" t="s">
        <v>746</v>
      </c>
      <c r="C202" s="324" t="s">
        <v>178</v>
      </c>
      <c r="D202" s="325">
        <v>2016.4824027833001</v>
      </c>
      <c r="E202" s="325">
        <v>2016.4824032568147</v>
      </c>
      <c r="F202" s="326">
        <f t="shared" si="7"/>
        <v>2.3482215283365804E-8</v>
      </c>
      <c r="G202" s="325">
        <v>2016.4824027833001</v>
      </c>
      <c r="H202" s="325">
        <f t="shared" si="8"/>
        <v>434.35159135162394</v>
      </c>
      <c r="I202" s="325">
        <f t="shared" si="6"/>
        <v>21.54006356068885</v>
      </c>
      <c r="J202" s="331"/>
      <c r="K202" s="325">
        <v>0</v>
      </c>
      <c r="L202" s="327">
        <v>434.35159135162394</v>
      </c>
    </row>
    <row r="203" spans="1:12" s="64" customFormat="1" ht="17.649999999999999" customHeight="1" x14ac:dyDescent="0.25">
      <c r="A203" s="329">
        <v>231</v>
      </c>
      <c r="B203" s="330" t="s">
        <v>100</v>
      </c>
      <c r="C203" s="324" t="s">
        <v>177</v>
      </c>
      <c r="D203" s="325">
        <v>124.62004224259999</v>
      </c>
      <c r="E203" s="325">
        <v>124.62004224259999</v>
      </c>
      <c r="F203" s="326">
        <f t="shared" si="7"/>
        <v>0</v>
      </c>
      <c r="G203" s="325">
        <v>124.62004224259999</v>
      </c>
      <c r="H203" s="325">
        <f t="shared" si="8"/>
        <v>10.304831413366134</v>
      </c>
      <c r="I203" s="325">
        <f t="shared" si="6"/>
        <v>8.2690000965539241</v>
      </c>
      <c r="J203" s="331"/>
      <c r="K203" s="325">
        <v>0</v>
      </c>
      <c r="L203" s="327">
        <v>10.304831413366134</v>
      </c>
    </row>
    <row r="204" spans="1:12" s="64" customFormat="1" ht="17.649999999999999" customHeight="1" x14ac:dyDescent="0.25">
      <c r="A204" s="329">
        <v>233</v>
      </c>
      <c r="B204" s="330" t="s">
        <v>100</v>
      </c>
      <c r="C204" s="324" t="s">
        <v>176</v>
      </c>
      <c r="D204" s="325">
        <v>166.50620034960002</v>
      </c>
      <c r="E204" s="325">
        <v>166.50620034960002</v>
      </c>
      <c r="F204" s="326">
        <f t="shared" si="7"/>
        <v>0</v>
      </c>
      <c r="G204" s="325">
        <v>166.50620034960002</v>
      </c>
      <c r="H204" s="325">
        <f t="shared" si="8"/>
        <v>13.768397555957581</v>
      </c>
      <c r="I204" s="325">
        <f t="shared" si="6"/>
        <v>8.2689999093422077</v>
      </c>
      <c r="J204" s="331"/>
      <c r="K204" s="325">
        <v>0</v>
      </c>
      <c r="L204" s="327">
        <v>13.768397555957581</v>
      </c>
    </row>
    <row r="205" spans="1:12" s="64" customFormat="1" ht="17.649999999999999" customHeight="1" x14ac:dyDescent="0.25">
      <c r="A205" s="329">
        <v>234</v>
      </c>
      <c r="B205" s="330" t="s">
        <v>100</v>
      </c>
      <c r="C205" s="324" t="s">
        <v>175</v>
      </c>
      <c r="D205" s="325">
        <v>695.14161138070006</v>
      </c>
      <c r="E205" s="325">
        <v>695.1416118542187</v>
      </c>
      <c r="F205" s="326">
        <f t="shared" si="7"/>
        <v>6.8118282570139854E-8</v>
      </c>
      <c r="G205" s="325">
        <v>695.14161138070006</v>
      </c>
      <c r="H205" s="325">
        <f t="shared" si="8"/>
        <v>559.12496656216081</v>
      </c>
      <c r="I205" s="325">
        <f t="shared" si="6"/>
        <v>80.433246554001059</v>
      </c>
      <c r="J205" s="331"/>
      <c r="K205" s="325">
        <v>0</v>
      </c>
      <c r="L205" s="327">
        <v>559.12496656216081</v>
      </c>
    </row>
    <row r="206" spans="1:12" s="64" customFormat="1" ht="17.649999999999999" customHeight="1" x14ac:dyDescent="0.25">
      <c r="A206" s="329">
        <v>235</v>
      </c>
      <c r="B206" s="330" t="s">
        <v>140</v>
      </c>
      <c r="C206" s="324" t="s">
        <v>174</v>
      </c>
      <c r="D206" s="325">
        <v>1899.8815924701003</v>
      </c>
      <c r="E206" s="325">
        <v>1899.8815929436189</v>
      </c>
      <c r="F206" s="326">
        <f t="shared" si="7"/>
        <v>2.4923593855419313E-8</v>
      </c>
      <c r="G206" s="325">
        <v>1899.8815924701003</v>
      </c>
      <c r="H206" s="325">
        <f t="shared" si="8"/>
        <v>788.33294713953273</v>
      </c>
      <c r="I206" s="325">
        <f t="shared" ref="I206:I269" si="9">+H206/E206*100</f>
        <v>41.493793616796594</v>
      </c>
      <c r="J206" s="331"/>
      <c r="K206" s="325">
        <v>0</v>
      </c>
      <c r="L206" s="327">
        <v>788.33294713953273</v>
      </c>
    </row>
    <row r="207" spans="1:12" s="64" customFormat="1" ht="17.649999999999999" customHeight="1" x14ac:dyDescent="0.25">
      <c r="A207" s="329">
        <v>236</v>
      </c>
      <c r="B207" s="330" t="s">
        <v>140</v>
      </c>
      <c r="C207" s="324" t="s">
        <v>173</v>
      </c>
      <c r="D207" s="325">
        <v>1784.1638610067</v>
      </c>
      <c r="E207" s="325">
        <v>1784.1638614802187</v>
      </c>
      <c r="F207" s="326">
        <f t="shared" si="7"/>
        <v>2.6540078579273541E-8</v>
      </c>
      <c r="G207" s="325">
        <v>1784.1638610067</v>
      </c>
      <c r="H207" s="325">
        <f t="shared" si="8"/>
        <v>90.937817301490142</v>
      </c>
      <c r="I207" s="325">
        <f t="shared" si="9"/>
        <v>5.0969431264034366</v>
      </c>
      <c r="J207" s="331"/>
      <c r="K207" s="325">
        <v>0</v>
      </c>
      <c r="L207" s="327">
        <v>90.937817301490142</v>
      </c>
    </row>
    <row r="208" spans="1:12" s="64" customFormat="1" ht="17.649999999999999" customHeight="1" x14ac:dyDescent="0.25">
      <c r="A208" s="329">
        <v>237</v>
      </c>
      <c r="B208" s="330" t="s">
        <v>108</v>
      </c>
      <c r="C208" s="324" t="s">
        <v>172</v>
      </c>
      <c r="D208" s="325">
        <v>223.88145586830001</v>
      </c>
      <c r="E208" s="325">
        <v>223.88145634181868</v>
      </c>
      <c r="F208" s="326">
        <f t="shared" ref="F208:F271" si="10">E208/D208*100-100</f>
        <v>2.1150418660909054E-7</v>
      </c>
      <c r="G208" s="325">
        <v>223.88143645400001</v>
      </c>
      <c r="H208" s="325">
        <f t="shared" ref="H208:H271" si="11">+K208+L208</f>
        <v>77.120278881278253</v>
      </c>
      <c r="I208" s="325">
        <f t="shared" si="9"/>
        <v>34.446925681746606</v>
      </c>
      <c r="J208" s="331"/>
      <c r="K208" s="325">
        <v>0</v>
      </c>
      <c r="L208" s="327">
        <v>77.120278881278253</v>
      </c>
    </row>
    <row r="209" spans="1:12" s="64" customFormat="1" ht="17.649999999999999" customHeight="1" x14ac:dyDescent="0.25">
      <c r="A209" s="329">
        <v>242</v>
      </c>
      <c r="B209" s="330" t="s">
        <v>102</v>
      </c>
      <c r="C209" s="324" t="s">
        <v>171</v>
      </c>
      <c r="D209" s="325">
        <v>470.91182414179997</v>
      </c>
      <c r="E209" s="325">
        <v>470.91182414179997</v>
      </c>
      <c r="F209" s="326">
        <f t="shared" si="10"/>
        <v>0</v>
      </c>
      <c r="G209" s="325">
        <v>470.91182414179997</v>
      </c>
      <c r="H209" s="325">
        <f t="shared" si="11"/>
        <v>165.12328598994671</v>
      </c>
      <c r="I209" s="325">
        <f t="shared" si="9"/>
        <v>35.0645869406382</v>
      </c>
      <c r="J209" s="331"/>
      <c r="K209" s="325">
        <v>0</v>
      </c>
      <c r="L209" s="327">
        <v>165.12328598994671</v>
      </c>
    </row>
    <row r="210" spans="1:12" s="64" customFormat="1" ht="17.649999999999999" customHeight="1" x14ac:dyDescent="0.25">
      <c r="A210" s="329">
        <v>243</v>
      </c>
      <c r="B210" s="330" t="s">
        <v>102</v>
      </c>
      <c r="C210" s="324" t="s">
        <v>170</v>
      </c>
      <c r="D210" s="325">
        <v>1652.2202012036998</v>
      </c>
      <c r="E210" s="325">
        <v>1652.2202016772189</v>
      </c>
      <c r="F210" s="326">
        <f t="shared" si="10"/>
        <v>2.8659570716627059E-8</v>
      </c>
      <c r="G210" s="325">
        <v>1652.2202012036998</v>
      </c>
      <c r="H210" s="325">
        <f t="shared" si="11"/>
        <v>423.89516949377185</v>
      </c>
      <c r="I210" s="325">
        <f t="shared" si="9"/>
        <v>25.656094088636795</v>
      </c>
      <c r="J210" s="331"/>
      <c r="K210" s="325">
        <v>0</v>
      </c>
      <c r="L210" s="327">
        <v>423.89516949377185</v>
      </c>
    </row>
    <row r="211" spans="1:12" s="64" customFormat="1" ht="17.649999999999999" customHeight="1" x14ac:dyDescent="0.25">
      <c r="A211" s="329">
        <v>244</v>
      </c>
      <c r="B211" s="330" t="s">
        <v>102</v>
      </c>
      <c r="C211" s="324" t="s">
        <v>169</v>
      </c>
      <c r="D211" s="325">
        <v>1327.0193964954001</v>
      </c>
      <c r="E211" s="325">
        <v>1327.0193964954001</v>
      </c>
      <c r="F211" s="326">
        <f t="shared" si="10"/>
        <v>0</v>
      </c>
      <c r="G211" s="325">
        <v>1327.0193964954001</v>
      </c>
      <c r="H211" s="325">
        <f t="shared" si="11"/>
        <v>268.88046430471712</v>
      </c>
      <c r="I211" s="325">
        <f t="shared" si="9"/>
        <v>20.261984490567254</v>
      </c>
      <c r="J211" s="331"/>
      <c r="K211" s="325">
        <v>0</v>
      </c>
      <c r="L211" s="327">
        <v>268.88046430471712</v>
      </c>
    </row>
    <row r="212" spans="1:12" s="64" customFormat="1" ht="17.649999999999999" customHeight="1" x14ac:dyDescent="0.25">
      <c r="A212" s="329">
        <v>245</v>
      </c>
      <c r="B212" s="330" t="s">
        <v>102</v>
      </c>
      <c r="C212" s="324" t="s">
        <v>168</v>
      </c>
      <c r="D212" s="325">
        <v>1812.9142066622001</v>
      </c>
      <c r="E212" s="325">
        <v>1812.9142066622001</v>
      </c>
      <c r="F212" s="326">
        <f t="shared" si="10"/>
        <v>0</v>
      </c>
      <c r="G212" s="325">
        <v>927.84349539520906</v>
      </c>
      <c r="H212" s="325">
        <f t="shared" si="11"/>
        <v>912.00092272775908</v>
      </c>
      <c r="I212" s="325">
        <f t="shared" si="9"/>
        <v>50.305796014852014</v>
      </c>
      <c r="J212" s="331"/>
      <c r="K212" s="325">
        <v>777.4191818091</v>
      </c>
      <c r="L212" s="327">
        <v>134.58174091865905</v>
      </c>
    </row>
    <row r="213" spans="1:12" s="64" customFormat="1" ht="17.649999999999999" customHeight="1" x14ac:dyDescent="0.25">
      <c r="A213" s="329">
        <v>247</v>
      </c>
      <c r="B213" s="330" t="s">
        <v>100</v>
      </c>
      <c r="C213" s="324" t="s">
        <v>167</v>
      </c>
      <c r="D213" s="325">
        <v>367.8094659898</v>
      </c>
      <c r="E213" s="325">
        <v>367.8094659898</v>
      </c>
      <c r="F213" s="326">
        <f t="shared" si="10"/>
        <v>0</v>
      </c>
      <c r="G213" s="325">
        <v>367.80938833260001</v>
      </c>
      <c r="H213" s="325">
        <f t="shared" si="11"/>
        <v>61.083979854949476</v>
      </c>
      <c r="I213" s="325">
        <f t="shared" si="9"/>
        <v>16.6075061963314</v>
      </c>
      <c r="J213" s="331"/>
      <c r="K213" s="325">
        <v>0</v>
      </c>
      <c r="L213" s="327">
        <v>61.083979854949476</v>
      </c>
    </row>
    <row r="214" spans="1:12" s="64" customFormat="1" ht="17.649999999999999" customHeight="1" x14ac:dyDescent="0.25">
      <c r="A214" s="329">
        <v>248</v>
      </c>
      <c r="B214" s="330" t="s">
        <v>100</v>
      </c>
      <c r="C214" s="324" t="s">
        <v>166</v>
      </c>
      <c r="D214" s="325">
        <v>1205.9591797151002</v>
      </c>
      <c r="E214" s="325">
        <v>1205.9591801886188</v>
      </c>
      <c r="F214" s="326">
        <f t="shared" si="10"/>
        <v>3.9264904216906871E-8</v>
      </c>
      <c r="G214" s="325">
        <v>1205.9591797151002</v>
      </c>
      <c r="H214" s="325">
        <f t="shared" si="11"/>
        <v>124.34307382065765</v>
      </c>
      <c r="I214" s="325">
        <f t="shared" si="9"/>
        <v>10.310719953324597</v>
      </c>
      <c r="J214" s="331"/>
      <c r="K214" s="325">
        <v>0</v>
      </c>
      <c r="L214" s="327">
        <v>124.34307382065765</v>
      </c>
    </row>
    <row r="215" spans="1:12" s="64" customFormat="1" ht="17.649999999999999" customHeight="1" x14ac:dyDescent="0.25">
      <c r="A215" s="329">
        <v>249</v>
      </c>
      <c r="B215" s="330" t="s">
        <v>100</v>
      </c>
      <c r="C215" s="324" t="s">
        <v>165</v>
      </c>
      <c r="D215" s="325">
        <v>1114.1703495736999</v>
      </c>
      <c r="E215" s="325">
        <v>1114.1703500472186</v>
      </c>
      <c r="F215" s="326">
        <f t="shared" si="10"/>
        <v>4.2499664232309442E-8</v>
      </c>
      <c r="G215" s="325">
        <v>612.49511100940003</v>
      </c>
      <c r="H215" s="325">
        <f t="shared" si="11"/>
        <v>276.56536524930812</v>
      </c>
      <c r="I215" s="325">
        <f t="shared" si="9"/>
        <v>24.822538603507738</v>
      </c>
      <c r="J215" s="331"/>
      <c r="K215" s="325">
        <v>1.9414300000000001E-5</v>
      </c>
      <c r="L215" s="327">
        <v>276.56534583500809</v>
      </c>
    </row>
    <row r="216" spans="1:12" s="64" customFormat="1" ht="17.649999999999999" customHeight="1" x14ac:dyDescent="0.25">
      <c r="A216" s="329">
        <v>250</v>
      </c>
      <c r="B216" s="330" t="s">
        <v>100</v>
      </c>
      <c r="C216" s="324" t="s">
        <v>164</v>
      </c>
      <c r="D216" s="325">
        <v>869.98291432070005</v>
      </c>
      <c r="E216" s="325">
        <v>869.98291479421869</v>
      </c>
      <c r="F216" s="326">
        <f t="shared" si="10"/>
        <v>5.4428511475634878E-8</v>
      </c>
      <c r="G216" s="325">
        <v>869.98291432070005</v>
      </c>
      <c r="H216" s="325">
        <f t="shared" si="11"/>
        <v>55.254486604572463</v>
      </c>
      <c r="I216" s="325">
        <f t="shared" si="9"/>
        <v>6.3512151405458432</v>
      </c>
      <c r="J216" s="331"/>
      <c r="K216" s="325">
        <v>0</v>
      </c>
      <c r="L216" s="327">
        <v>55.254486604572463</v>
      </c>
    </row>
    <row r="217" spans="1:12" s="64" customFormat="1" ht="17.649999999999999" customHeight="1" x14ac:dyDescent="0.25">
      <c r="A217" s="329">
        <v>251</v>
      </c>
      <c r="B217" s="330" t="s">
        <v>199</v>
      </c>
      <c r="C217" s="324" t="s">
        <v>163</v>
      </c>
      <c r="D217" s="325">
        <v>498.09106756979997</v>
      </c>
      <c r="E217" s="325">
        <v>498.09106756979997</v>
      </c>
      <c r="F217" s="326">
        <f t="shared" si="10"/>
        <v>0</v>
      </c>
      <c r="G217" s="325">
        <v>498.09104815550006</v>
      </c>
      <c r="H217" s="325">
        <f t="shared" si="11"/>
        <v>166.77826541360659</v>
      </c>
      <c r="I217" s="325">
        <f t="shared" si="9"/>
        <v>33.483488516933733</v>
      </c>
      <c r="J217" s="331"/>
      <c r="K217" s="325">
        <v>0</v>
      </c>
      <c r="L217" s="327">
        <v>166.77826541360659</v>
      </c>
    </row>
    <row r="218" spans="1:12" s="64" customFormat="1" ht="17.649999999999999" customHeight="1" x14ac:dyDescent="0.25">
      <c r="A218" s="329">
        <v>252</v>
      </c>
      <c r="B218" s="330" t="s">
        <v>102</v>
      </c>
      <c r="C218" s="324" t="s">
        <v>162</v>
      </c>
      <c r="D218" s="325">
        <v>153.71495289449999</v>
      </c>
      <c r="E218" s="325">
        <v>153.71495336801945</v>
      </c>
      <c r="F218" s="326">
        <f t="shared" si="10"/>
        <v>3.0805036033143551E-7</v>
      </c>
      <c r="G218" s="325">
        <v>153.71495289449999</v>
      </c>
      <c r="H218" s="325">
        <f t="shared" si="11"/>
        <v>-3.4486724587168284E-14</v>
      </c>
      <c r="I218" s="325">
        <f t="shared" si="9"/>
        <v>-2.2435504049239283E-14</v>
      </c>
      <c r="J218" s="331"/>
      <c r="K218" s="325">
        <v>0</v>
      </c>
      <c r="L218" s="327">
        <v>-3.4486724587168284E-14</v>
      </c>
    </row>
    <row r="219" spans="1:12" s="64" customFormat="1" ht="17.649999999999999" customHeight="1" x14ac:dyDescent="0.25">
      <c r="A219" s="329">
        <v>253</v>
      </c>
      <c r="B219" s="330" t="s">
        <v>102</v>
      </c>
      <c r="C219" s="324" t="s">
        <v>161</v>
      </c>
      <c r="D219" s="325">
        <v>640.52497257760001</v>
      </c>
      <c r="E219" s="325">
        <v>640.52497257760001</v>
      </c>
      <c r="F219" s="326">
        <f t="shared" si="10"/>
        <v>0</v>
      </c>
      <c r="G219" s="325">
        <v>640.52497257760001</v>
      </c>
      <c r="H219" s="325">
        <f t="shared" si="11"/>
        <v>237.77529666894708</v>
      </c>
      <c r="I219" s="325">
        <f t="shared" si="9"/>
        <v>37.121940103614065</v>
      </c>
      <c r="J219" s="331"/>
      <c r="K219" s="325">
        <v>0</v>
      </c>
      <c r="L219" s="327">
        <v>237.77529666894708</v>
      </c>
    </row>
    <row r="220" spans="1:12" s="64" customFormat="1" ht="17.649999999999999" customHeight="1" x14ac:dyDescent="0.25">
      <c r="A220" s="329">
        <v>258</v>
      </c>
      <c r="B220" s="330" t="s">
        <v>223</v>
      </c>
      <c r="C220" s="324" t="s">
        <v>160</v>
      </c>
      <c r="D220" s="325">
        <v>8360.884780800001</v>
      </c>
      <c r="E220" s="325">
        <v>8360.884780800001</v>
      </c>
      <c r="F220" s="326">
        <f t="shared" si="10"/>
        <v>0</v>
      </c>
      <c r="G220" s="325">
        <v>7377.4019469907007</v>
      </c>
      <c r="H220" s="325">
        <f t="shared" si="11"/>
        <v>7377.4019469907007</v>
      </c>
      <c r="I220" s="325">
        <f t="shared" si="9"/>
        <v>88.237096197429025</v>
      </c>
      <c r="J220" s="331"/>
      <c r="K220" s="325">
        <v>7377.4019469907007</v>
      </c>
      <c r="L220" s="327">
        <v>0</v>
      </c>
    </row>
    <row r="221" spans="1:12" s="64" customFormat="1" ht="17.649999999999999" customHeight="1" x14ac:dyDescent="0.25">
      <c r="A221" s="329">
        <v>259</v>
      </c>
      <c r="B221" s="330" t="s">
        <v>199</v>
      </c>
      <c r="C221" s="324" t="s">
        <v>159</v>
      </c>
      <c r="D221" s="325">
        <v>650.25524500890003</v>
      </c>
      <c r="E221" s="325">
        <v>650.25524548241856</v>
      </c>
      <c r="F221" s="326">
        <f t="shared" si="10"/>
        <v>7.2820412810870039E-8</v>
      </c>
      <c r="G221" s="325">
        <v>650.25524500890003</v>
      </c>
      <c r="H221" s="325">
        <f t="shared" si="11"/>
        <v>339.86595476484121</v>
      </c>
      <c r="I221" s="325">
        <f t="shared" si="9"/>
        <v>52.266545656651751</v>
      </c>
      <c r="J221" s="331"/>
      <c r="K221" s="325">
        <v>0</v>
      </c>
      <c r="L221" s="327">
        <v>339.86595476484121</v>
      </c>
    </row>
    <row r="222" spans="1:12" s="64" customFormat="1" ht="17.649999999999999" customHeight="1" x14ac:dyDescent="0.25">
      <c r="A222" s="329">
        <v>260</v>
      </c>
      <c r="B222" s="330" t="s">
        <v>102</v>
      </c>
      <c r="C222" s="324" t="s">
        <v>158</v>
      </c>
      <c r="D222" s="325">
        <v>203.70553287930002</v>
      </c>
      <c r="E222" s="325">
        <v>203.70553335281869</v>
      </c>
      <c r="F222" s="326">
        <f t="shared" si="10"/>
        <v>2.3245252123160753E-7</v>
      </c>
      <c r="G222" s="325">
        <v>203.70553287930002</v>
      </c>
      <c r="H222" s="325">
        <f t="shared" si="11"/>
        <v>160.56838924945549</v>
      </c>
      <c r="I222" s="325">
        <f t="shared" si="9"/>
        <v>78.823774006840779</v>
      </c>
      <c r="J222" s="331"/>
      <c r="K222" s="325">
        <v>0</v>
      </c>
      <c r="L222" s="327">
        <v>160.56838924945549</v>
      </c>
    </row>
    <row r="223" spans="1:12" s="64" customFormat="1" ht="17.649999999999999" customHeight="1" x14ac:dyDescent="0.25">
      <c r="A223" s="329">
        <v>261</v>
      </c>
      <c r="B223" s="330" t="s">
        <v>157</v>
      </c>
      <c r="C223" s="324" t="s">
        <v>156</v>
      </c>
      <c r="D223" s="325">
        <v>9809.2709264584009</v>
      </c>
      <c r="E223" s="325">
        <v>9809.2709264584009</v>
      </c>
      <c r="F223" s="326">
        <f t="shared" si="10"/>
        <v>0</v>
      </c>
      <c r="G223" s="325">
        <v>7643.0756005958474</v>
      </c>
      <c r="H223" s="325">
        <f t="shared" si="11"/>
        <v>2624.6211123264984</v>
      </c>
      <c r="I223" s="325">
        <f t="shared" si="9"/>
        <v>26.756536056590573</v>
      </c>
      <c r="J223" s="331"/>
      <c r="K223" s="325">
        <v>1.9414300000000001E-5</v>
      </c>
      <c r="L223" s="327">
        <v>2624.6210929121985</v>
      </c>
    </row>
    <row r="224" spans="1:12" s="64" customFormat="1" ht="17.649999999999999" customHeight="1" x14ac:dyDescent="0.25">
      <c r="A224" s="329">
        <v>262</v>
      </c>
      <c r="B224" s="330" t="s">
        <v>100</v>
      </c>
      <c r="C224" s="324" t="s">
        <v>155</v>
      </c>
      <c r="D224" s="325">
        <v>730.62831143590006</v>
      </c>
      <c r="E224" s="325">
        <v>730.62831190941858</v>
      </c>
      <c r="F224" s="326">
        <f t="shared" si="10"/>
        <v>6.48097824296201E-8</v>
      </c>
      <c r="G224" s="325">
        <v>730.62831143590006</v>
      </c>
      <c r="H224" s="325">
        <f t="shared" si="11"/>
        <v>154.72900316366594</v>
      </c>
      <c r="I224" s="325">
        <f t="shared" si="9"/>
        <v>21.177526334737607</v>
      </c>
      <c r="J224" s="331"/>
      <c r="K224" s="325">
        <v>0</v>
      </c>
      <c r="L224" s="327">
        <v>154.72900316366594</v>
      </c>
    </row>
    <row r="225" spans="1:12" s="64" customFormat="1" ht="17.649999999999999" customHeight="1" x14ac:dyDescent="0.25">
      <c r="A225" s="329">
        <v>264</v>
      </c>
      <c r="B225" s="330" t="s">
        <v>744</v>
      </c>
      <c r="C225" s="324" t="s">
        <v>154</v>
      </c>
      <c r="D225" s="325">
        <v>14290.8886535165</v>
      </c>
      <c r="E225" s="325">
        <v>14168.654842301199</v>
      </c>
      <c r="F225" s="326">
        <f t="shared" si="10"/>
        <v>-0.85532687419843967</v>
      </c>
      <c r="G225" s="325">
        <v>11738.023656985693</v>
      </c>
      <c r="H225" s="325">
        <f t="shared" si="11"/>
        <v>6942.1881473853045</v>
      </c>
      <c r="I225" s="325">
        <f t="shared" si="9"/>
        <v>48.996804740130088</v>
      </c>
      <c r="J225" s="331"/>
      <c r="K225" s="325">
        <v>1.9414300000000001E-5</v>
      </c>
      <c r="L225" s="327">
        <v>6942.1881279710042</v>
      </c>
    </row>
    <row r="226" spans="1:12" s="64" customFormat="1" ht="17.649999999999999" customHeight="1" x14ac:dyDescent="0.25">
      <c r="A226" s="329">
        <v>266</v>
      </c>
      <c r="B226" s="330" t="s">
        <v>100</v>
      </c>
      <c r="C226" s="324" t="s">
        <v>153</v>
      </c>
      <c r="D226" s="325">
        <v>3451.3965968000002</v>
      </c>
      <c r="E226" s="325">
        <v>3451.3965968000002</v>
      </c>
      <c r="F226" s="326">
        <f t="shared" si="10"/>
        <v>0</v>
      </c>
      <c r="G226" s="325">
        <v>1770.5454478858003</v>
      </c>
      <c r="H226" s="325">
        <f t="shared" si="11"/>
        <v>1744.3110715764553</v>
      </c>
      <c r="I226" s="325">
        <f t="shared" si="9"/>
        <v>50.539282364527807</v>
      </c>
      <c r="J226" s="331"/>
      <c r="K226" s="325">
        <v>1320.1336878858001</v>
      </c>
      <c r="L226" s="327">
        <v>424.17738369065529</v>
      </c>
    </row>
    <row r="227" spans="1:12" s="64" customFormat="1" ht="17.649999999999999" customHeight="1" x14ac:dyDescent="0.25">
      <c r="A227" s="329">
        <v>267</v>
      </c>
      <c r="B227" s="330" t="s">
        <v>100</v>
      </c>
      <c r="C227" s="324" t="s">
        <v>152</v>
      </c>
      <c r="D227" s="325">
        <v>463.01946466290002</v>
      </c>
      <c r="E227" s="325">
        <v>463.01946513641866</v>
      </c>
      <c r="F227" s="326">
        <f t="shared" si="10"/>
        <v>1.0226754909581359E-7</v>
      </c>
      <c r="G227" s="325">
        <v>463.01946466290002</v>
      </c>
      <c r="H227" s="325">
        <f t="shared" si="11"/>
        <v>100.43476356801501</v>
      </c>
      <c r="I227" s="325">
        <f t="shared" si="9"/>
        <v>21.691261627289059</v>
      </c>
      <c r="J227" s="331"/>
      <c r="K227" s="325">
        <v>0</v>
      </c>
      <c r="L227" s="327">
        <v>100.43476356801501</v>
      </c>
    </row>
    <row r="228" spans="1:12" s="64" customFormat="1" ht="17.649999999999999" customHeight="1" x14ac:dyDescent="0.25">
      <c r="A228" s="329">
        <v>268</v>
      </c>
      <c r="B228" s="330" t="s">
        <v>747</v>
      </c>
      <c r="C228" s="324" t="s">
        <v>151</v>
      </c>
      <c r="D228" s="325">
        <v>400.59932563199999</v>
      </c>
      <c r="E228" s="325">
        <v>400.59932563199999</v>
      </c>
      <c r="F228" s="326">
        <f t="shared" si="10"/>
        <v>0</v>
      </c>
      <c r="G228" s="325">
        <v>400.53671451450003</v>
      </c>
      <c r="H228" s="325">
        <f t="shared" si="11"/>
        <v>400.53671451450003</v>
      </c>
      <c r="I228" s="325">
        <f t="shared" si="9"/>
        <v>99.984370638317671</v>
      </c>
      <c r="J228" s="331"/>
      <c r="K228" s="325">
        <v>400.53671451450003</v>
      </c>
      <c r="L228" s="327">
        <v>0</v>
      </c>
    </row>
    <row r="229" spans="1:12" s="64" customFormat="1" ht="17.649999999999999" customHeight="1" x14ac:dyDescent="0.25">
      <c r="A229" s="329">
        <v>269</v>
      </c>
      <c r="B229" s="330" t="s">
        <v>108</v>
      </c>
      <c r="C229" s="324" t="s">
        <v>150</v>
      </c>
      <c r="D229" s="325">
        <v>55.969834927400001</v>
      </c>
      <c r="E229" s="325">
        <v>55.969834927400001</v>
      </c>
      <c r="F229" s="326">
        <f t="shared" si="10"/>
        <v>0</v>
      </c>
      <c r="G229" s="325">
        <v>55.969834927400001</v>
      </c>
      <c r="H229" s="325">
        <f t="shared" si="11"/>
        <v>12.153838855393143</v>
      </c>
      <c r="I229" s="325">
        <f t="shared" si="9"/>
        <v>21.714980705514353</v>
      </c>
      <c r="J229" s="331"/>
      <c r="K229" s="325">
        <v>0</v>
      </c>
      <c r="L229" s="327">
        <v>12.153838855393143</v>
      </c>
    </row>
    <row r="230" spans="1:12" s="64" customFormat="1" ht="17.649999999999999" customHeight="1" x14ac:dyDescent="0.25">
      <c r="A230" s="329">
        <v>273</v>
      </c>
      <c r="B230" s="330" t="s">
        <v>102</v>
      </c>
      <c r="C230" s="324" t="s">
        <v>149</v>
      </c>
      <c r="D230" s="325">
        <v>2003.5557600000002</v>
      </c>
      <c r="E230" s="325">
        <v>874.68678565340008</v>
      </c>
      <c r="F230" s="326">
        <f t="shared" si="10"/>
        <v>-56.343277131782948</v>
      </c>
      <c r="G230" s="325">
        <v>874.68678565340008</v>
      </c>
      <c r="H230" s="325">
        <f t="shared" si="11"/>
        <v>516.91331270036426</v>
      </c>
      <c r="I230" s="325">
        <f t="shared" si="9"/>
        <v>59.096961469953456</v>
      </c>
      <c r="J230" s="331"/>
      <c r="K230" s="325">
        <v>0</v>
      </c>
      <c r="L230" s="327">
        <v>516.91331270036426</v>
      </c>
    </row>
    <row r="231" spans="1:12" s="64" customFormat="1" ht="17.649999999999999" customHeight="1" x14ac:dyDescent="0.25">
      <c r="A231" s="329">
        <v>274</v>
      </c>
      <c r="B231" s="330" t="s">
        <v>102</v>
      </c>
      <c r="C231" s="324" t="s">
        <v>148</v>
      </c>
      <c r="D231" s="325">
        <v>4184.4295051910003</v>
      </c>
      <c r="E231" s="325">
        <v>4184.4295051910003</v>
      </c>
      <c r="F231" s="326">
        <f t="shared" si="10"/>
        <v>0</v>
      </c>
      <c r="G231" s="325">
        <v>2828.8841577006542</v>
      </c>
      <c r="H231" s="325">
        <f t="shared" si="11"/>
        <v>2739.055970116307</v>
      </c>
      <c r="I231" s="325">
        <f t="shared" si="9"/>
        <v>65.458289277388161</v>
      </c>
      <c r="J231" s="331"/>
      <c r="K231" s="325">
        <v>1949.0020235289001</v>
      </c>
      <c r="L231" s="327">
        <v>790.05394658740704</v>
      </c>
    </row>
    <row r="232" spans="1:12" s="64" customFormat="1" ht="17.649999999999999" customHeight="1" x14ac:dyDescent="0.25">
      <c r="A232" s="329">
        <v>275</v>
      </c>
      <c r="B232" s="330" t="s">
        <v>110</v>
      </c>
      <c r="C232" s="324" t="s">
        <v>147</v>
      </c>
      <c r="D232" s="325">
        <v>1355.11814</v>
      </c>
      <c r="E232" s="325">
        <v>1355.11814</v>
      </c>
      <c r="F232" s="326">
        <f t="shared" si="10"/>
        <v>0</v>
      </c>
      <c r="G232" s="325">
        <v>1355.11814</v>
      </c>
      <c r="H232" s="325">
        <f t="shared" si="11"/>
        <v>296.47440213176128</v>
      </c>
      <c r="I232" s="325">
        <f t="shared" si="9"/>
        <v>21.878122163707534</v>
      </c>
      <c r="J232" s="331"/>
      <c r="K232" s="325">
        <v>0</v>
      </c>
      <c r="L232" s="327">
        <v>296.47440213176128</v>
      </c>
    </row>
    <row r="233" spans="1:12" s="64" customFormat="1" ht="17.649999999999999" customHeight="1" x14ac:dyDescent="0.25">
      <c r="A233" s="329">
        <v>278</v>
      </c>
      <c r="B233" s="330" t="s">
        <v>122</v>
      </c>
      <c r="C233" s="324" t="s">
        <v>146</v>
      </c>
      <c r="D233" s="325">
        <v>4707.7347784000003</v>
      </c>
      <c r="E233" s="325">
        <v>4707.7347784000003</v>
      </c>
      <c r="F233" s="326">
        <f t="shared" si="10"/>
        <v>0</v>
      </c>
      <c r="G233" s="325">
        <v>4706.9970357765724</v>
      </c>
      <c r="H233" s="325">
        <f t="shared" si="11"/>
        <v>4620.4416150079533</v>
      </c>
      <c r="I233" s="325">
        <f t="shared" si="9"/>
        <v>98.14575018557619</v>
      </c>
      <c r="J233" s="331"/>
      <c r="K233" s="325">
        <v>1279.4023700000002</v>
      </c>
      <c r="L233" s="327">
        <v>3341.039245007953</v>
      </c>
    </row>
    <row r="234" spans="1:12" s="64" customFormat="1" ht="17.649999999999999" customHeight="1" x14ac:dyDescent="0.25">
      <c r="A234" s="329">
        <v>280</v>
      </c>
      <c r="B234" s="330" t="s">
        <v>100</v>
      </c>
      <c r="C234" s="324" t="s">
        <v>145</v>
      </c>
      <c r="D234" s="325">
        <v>1972.9976518000001</v>
      </c>
      <c r="E234" s="325">
        <v>1972.9976518000001</v>
      </c>
      <c r="F234" s="326">
        <f t="shared" si="10"/>
        <v>0</v>
      </c>
      <c r="G234" s="325">
        <v>775.96101802064993</v>
      </c>
      <c r="H234" s="325">
        <f t="shared" si="11"/>
        <v>749.10994742882349</v>
      </c>
      <c r="I234" s="325">
        <f t="shared" si="9"/>
        <v>37.968111454435714</v>
      </c>
      <c r="J234" s="331"/>
      <c r="K234" s="325">
        <v>456.80925720750002</v>
      </c>
      <c r="L234" s="327">
        <v>292.30069022132346</v>
      </c>
    </row>
    <row r="235" spans="1:12" s="64" customFormat="1" ht="17.649999999999999" customHeight="1" x14ac:dyDescent="0.25">
      <c r="A235" s="329">
        <v>281</v>
      </c>
      <c r="B235" s="330" t="s">
        <v>108</v>
      </c>
      <c r="C235" s="324" t="s">
        <v>144</v>
      </c>
      <c r="D235" s="325">
        <v>1825.8866283648999</v>
      </c>
      <c r="E235" s="325">
        <v>1825.8866288384188</v>
      </c>
      <c r="F235" s="326">
        <f t="shared" si="10"/>
        <v>2.5933630354302295E-8</v>
      </c>
      <c r="G235" s="325">
        <v>1675.0077993285463</v>
      </c>
      <c r="H235" s="325">
        <f t="shared" si="11"/>
        <v>1352.4261110835241</v>
      </c>
      <c r="I235" s="325">
        <f t="shared" si="9"/>
        <v>74.069555564022181</v>
      </c>
      <c r="J235" s="331"/>
      <c r="K235" s="325">
        <v>175.33368841660001</v>
      </c>
      <c r="L235" s="327">
        <v>1177.092422666924</v>
      </c>
    </row>
    <row r="236" spans="1:12" s="64" customFormat="1" ht="17.649999999999999" customHeight="1" x14ac:dyDescent="0.25">
      <c r="A236" s="329">
        <v>282</v>
      </c>
      <c r="B236" s="330" t="s">
        <v>100</v>
      </c>
      <c r="C236" s="324" t="s">
        <v>143</v>
      </c>
      <c r="D236" s="325">
        <v>1164.8579999999999</v>
      </c>
      <c r="E236" s="325">
        <v>1164.8579999999999</v>
      </c>
      <c r="F236" s="326">
        <f t="shared" si="10"/>
        <v>0</v>
      </c>
      <c r="G236" s="325">
        <v>564.90261038722599</v>
      </c>
      <c r="H236" s="325">
        <f t="shared" si="11"/>
        <v>558.53883855555353</v>
      </c>
      <c r="I236" s="325">
        <f t="shared" si="9"/>
        <v>47.949092383410985</v>
      </c>
      <c r="J236" s="331"/>
      <c r="K236" s="325">
        <v>310.0129201611</v>
      </c>
      <c r="L236" s="327">
        <v>248.5259183944535</v>
      </c>
    </row>
    <row r="237" spans="1:12" s="64" customFormat="1" ht="17.649999999999999" customHeight="1" x14ac:dyDescent="0.25">
      <c r="A237" s="329">
        <v>283</v>
      </c>
      <c r="B237" s="330" t="s">
        <v>108</v>
      </c>
      <c r="C237" s="324" t="s">
        <v>142</v>
      </c>
      <c r="D237" s="325">
        <v>403.54800834460002</v>
      </c>
      <c r="E237" s="325">
        <v>403.54800834460002</v>
      </c>
      <c r="F237" s="326">
        <f t="shared" si="10"/>
        <v>0</v>
      </c>
      <c r="G237" s="325">
        <v>403.54800834460002</v>
      </c>
      <c r="H237" s="325">
        <f t="shared" si="11"/>
        <v>262.30621038412716</v>
      </c>
      <c r="I237" s="325">
        <f t="shared" si="9"/>
        <v>65.000001229131868</v>
      </c>
      <c r="J237" s="331"/>
      <c r="K237" s="325">
        <v>0</v>
      </c>
      <c r="L237" s="327">
        <v>262.30621038412716</v>
      </c>
    </row>
    <row r="238" spans="1:12" s="64" customFormat="1" ht="17.649999999999999" customHeight="1" x14ac:dyDescent="0.25">
      <c r="A238" s="329">
        <v>284</v>
      </c>
      <c r="B238" s="330" t="s">
        <v>110</v>
      </c>
      <c r="C238" s="324" t="s">
        <v>141</v>
      </c>
      <c r="D238" s="325">
        <v>2522.2070372130001</v>
      </c>
      <c r="E238" s="325">
        <v>2522.2070372130001</v>
      </c>
      <c r="F238" s="326">
        <f t="shared" si="10"/>
        <v>0</v>
      </c>
      <c r="G238" s="325">
        <v>834.62075700000003</v>
      </c>
      <c r="H238" s="325">
        <f t="shared" si="11"/>
        <v>351.419285488909</v>
      </c>
      <c r="I238" s="325">
        <f t="shared" si="9"/>
        <v>13.933007096721999</v>
      </c>
      <c r="J238" s="331"/>
      <c r="K238" s="325">
        <v>1.9414300000000001E-5</v>
      </c>
      <c r="L238" s="327">
        <v>351.41926607460897</v>
      </c>
    </row>
    <row r="239" spans="1:12" s="64" customFormat="1" ht="17.649999999999999" customHeight="1" x14ac:dyDescent="0.25">
      <c r="A239" s="329">
        <v>286</v>
      </c>
      <c r="B239" s="330" t="s">
        <v>140</v>
      </c>
      <c r="C239" s="324" t="s">
        <v>139</v>
      </c>
      <c r="D239" s="325">
        <v>2075.4153840767999</v>
      </c>
      <c r="E239" s="325">
        <v>2075.4153840767999</v>
      </c>
      <c r="F239" s="326">
        <f t="shared" si="10"/>
        <v>0</v>
      </c>
      <c r="G239" s="325">
        <v>2075.4153840767999</v>
      </c>
      <c r="H239" s="325">
        <f t="shared" si="11"/>
        <v>726.39538444512561</v>
      </c>
      <c r="I239" s="325">
        <f t="shared" si="9"/>
        <v>35.000000000879133</v>
      </c>
      <c r="J239" s="331"/>
      <c r="K239" s="325">
        <v>0</v>
      </c>
      <c r="L239" s="327">
        <v>726.39538444512561</v>
      </c>
    </row>
    <row r="240" spans="1:12" s="64" customFormat="1" ht="17.649999999999999" customHeight="1" x14ac:dyDescent="0.25">
      <c r="A240" s="329">
        <v>288</v>
      </c>
      <c r="B240" s="330" t="s">
        <v>100</v>
      </c>
      <c r="C240" s="324" t="s">
        <v>138</v>
      </c>
      <c r="D240" s="325">
        <v>488.69192543930001</v>
      </c>
      <c r="E240" s="325">
        <v>488.69192591281865</v>
      </c>
      <c r="F240" s="326">
        <f t="shared" si="10"/>
        <v>9.689512125987676E-8</v>
      </c>
      <c r="G240" s="325">
        <v>488.69192543930001</v>
      </c>
      <c r="H240" s="325">
        <f t="shared" si="11"/>
        <v>287.01081529930076</v>
      </c>
      <c r="I240" s="325">
        <f t="shared" si="9"/>
        <v>58.730418916416212</v>
      </c>
      <c r="J240" s="331"/>
      <c r="K240" s="325">
        <v>0</v>
      </c>
      <c r="L240" s="327">
        <v>287.01081529930076</v>
      </c>
    </row>
    <row r="241" spans="1:12" s="64" customFormat="1" ht="17.649999999999999" customHeight="1" x14ac:dyDescent="0.25">
      <c r="A241" s="329">
        <v>289</v>
      </c>
      <c r="B241" s="330" t="s">
        <v>351</v>
      </c>
      <c r="C241" s="324" t="s">
        <v>748</v>
      </c>
      <c r="D241" s="325">
        <v>8647.5307271383008</v>
      </c>
      <c r="E241" s="325">
        <v>8038.1902651502005</v>
      </c>
      <c r="F241" s="326">
        <f t="shared" si="10"/>
        <v>-7.0464099083895064</v>
      </c>
      <c r="G241" s="325">
        <v>7502.0870271383001</v>
      </c>
      <c r="H241" s="325">
        <f t="shared" si="11"/>
        <v>7502.0870271383001</v>
      </c>
      <c r="I241" s="325">
        <f t="shared" si="9"/>
        <v>93.330548042185683</v>
      </c>
      <c r="J241" s="331"/>
      <c r="K241" s="325">
        <v>7502.0870271383001</v>
      </c>
      <c r="L241" s="327">
        <v>0</v>
      </c>
    </row>
    <row r="242" spans="1:12" s="64" customFormat="1" ht="17.649999999999999" customHeight="1" x14ac:dyDescent="0.25">
      <c r="A242" s="329">
        <v>292</v>
      </c>
      <c r="B242" s="330" t="s">
        <v>102</v>
      </c>
      <c r="C242" s="324" t="s">
        <v>137</v>
      </c>
      <c r="D242" s="325">
        <v>1190.5634262578001</v>
      </c>
      <c r="E242" s="325">
        <v>1190.5634262578001</v>
      </c>
      <c r="F242" s="326">
        <f t="shared" si="10"/>
        <v>0</v>
      </c>
      <c r="G242" s="325">
        <v>1190.5634262578001</v>
      </c>
      <c r="H242" s="325">
        <f t="shared" si="11"/>
        <v>726.03380513469585</v>
      </c>
      <c r="I242" s="325">
        <f t="shared" si="9"/>
        <v>60.982370961686442</v>
      </c>
      <c r="J242" s="331"/>
      <c r="K242" s="325">
        <v>0</v>
      </c>
      <c r="L242" s="327">
        <v>726.03380513469585</v>
      </c>
    </row>
    <row r="243" spans="1:12" s="64" customFormat="1" ht="17.649999999999999" customHeight="1" x14ac:dyDescent="0.25">
      <c r="A243" s="329">
        <v>293</v>
      </c>
      <c r="B243" s="330" t="s">
        <v>100</v>
      </c>
      <c r="C243" s="324" t="s">
        <v>136</v>
      </c>
      <c r="D243" s="325">
        <v>1362.0240394815999</v>
      </c>
      <c r="E243" s="325">
        <v>1362.0240394815999</v>
      </c>
      <c r="F243" s="326">
        <f t="shared" si="10"/>
        <v>0</v>
      </c>
      <c r="G243" s="325">
        <v>1362.0240394815999</v>
      </c>
      <c r="H243" s="325">
        <f t="shared" si="11"/>
        <v>292.13592804539326</v>
      </c>
      <c r="I243" s="325">
        <f t="shared" si="9"/>
        <v>21.448661666543209</v>
      </c>
      <c r="J243" s="331"/>
      <c r="K243" s="325">
        <v>0</v>
      </c>
      <c r="L243" s="327">
        <v>292.13592804539326</v>
      </c>
    </row>
    <row r="244" spans="1:12" s="64" customFormat="1" ht="17.649999999999999" customHeight="1" x14ac:dyDescent="0.25">
      <c r="A244" s="329">
        <v>294</v>
      </c>
      <c r="B244" s="330" t="s">
        <v>205</v>
      </c>
      <c r="C244" s="324" t="s">
        <v>135</v>
      </c>
      <c r="D244" s="325">
        <v>1014.7635616696001</v>
      </c>
      <c r="E244" s="325">
        <v>1014.7635616696001</v>
      </c>
      <c r="F244" s="326">
        <f t="shared" si="10"/>
        <v>0</v>
      </c>
      <c r="G244" s="325">
        <v>1014.7635616696001</v>
      </c>
      <c r="H244" s="325">
        <f t="shared" si="11"/>
        <v>210.89855959871539</v>
      </c>
      <c r="I244" s="325">
        <f t="shared" si="9"/>
        <v>20.783024496043392</v>
      </c>
      <c r="J244" s="331"/>
      <c r="K244" s="325">
        <v>0</v>
      </c>
      <c r="L244" s="327">
        <v>210.89855959871539</v>
      </c>
    </row>
    <row r="245" spans="1:12" s="64" customFormat="1" ht="17.649999999999999" customHeight="1" x14ac:dyDescent="0.25">
      <c r="A245" s="329">
        <v>295</v>
      </c>
      <c r="B245" s="330" t="s">
        <v>100</v>
      </c>
      <c r="C245" s="324" t="s">
        <v>134</v>
      </c>
      <c r="D245" s="325">
        <v>389.41880499070004</v>
      </c>
      <c r="E245" s="325">
        <v>389.41880546421868</v>
      </c>
      <c r="F245" s="326">
        <f t="shared" si="10"/>
        <v>1.2159624418472958E-7</v>
      </c>
      <c r="G245" s="325">
        <v>389.41880499070004</v>
      </c>
      <c r="H245" s="325">
        <f t="shared" si="11"/>
        <v>94.113076791596839</v>
      </c>
      <c r="I245" s="325">
        <f t="shared" si="9"/>
        <v>24.167573694702916</v>
      </c>
      <c r="J245" s="331"/>
      <c r="K245" s="325">
        <v>0</v>
      </c>
      <c r="L245" s="327">
        <v>94.113076791596839</v>
      </c>
    </row>
    <row r="246" spans="1:12" s="64" customFormat="1" ht="17.649999999999999" customHeight="1" x14ac:dyDescent="0.25">
      <c r="A246" s="329">
        <v>296</v>
      </c>
      <c r="B246" s="330" t="s">
        <v>120</v>
      </c>
      <c r="C246" s="324" t="s">
        <v>133</v>
      </c>
      <c r="D246" s="325">
        <v>14070.9798682</v>
      </c>
      <c r="E246" s="325">
        <v>14032.151268200001</v>
      </c>
      <c r="F246" s="326">
        <f t="shared" si="10"/>
        <v>-0.27594808864556342</v>
      </c>
      <c r="G246" s="325">
        <v>9420.9773758448064</v>
      </c>
      <c r="H246" s="325">
        <f t="shared" si="11"/>
        <v>6837.7638767612434</v>
      </c>
      <c r="I246" s="325">
        <f t="shared" si="9"/>
        <v>48.729262862617141</v>
      </c>
      <c r="J246" s="331"/>
      <c r="K246" s="325">
        <v>1.9414300000000001E-5</v>
      </c>
      <c r="L246" s="327">
        <v>6837.763857346943</v>
      </c>
    </row>
    <row r="247" spans="1:12" s="64" customFormat="1" ht="17.649999999999999" customHeight="1" x14ac:dyDescent="0.25">
      <c r="A247" s="329">
        <v>297</v>
      </c>
      <c r="B247" s="330" t="s">
        <v>108</v>
      </c>
      <c r="C247" s="324" t="s">
        <v>132</v>
      </c>
      <c r="D247" s="325">
        <v>2793.1216539185002</v>
      </c>
      <c r="E247" s="325">
        <v>2793.121654392015</v>
      </c>
      <c r="F247" s="326">
        <f t="shared" si="10"/>
        <v>1.6952881765064376E-8</v>
      </c>
      <c r="G247" s="325">
        <v>1838.2916551108103</v>
      </c>
      <c r="H247" s="325">
        <f t="shared" si="11"/>
        <v>1463.0692846215425</v>
      </c>
      <c r="I247" s="325">
        <f t="shared" si="9"/>
        <v>52.381151473332878</v>
      </c>
      <c r="J247" s="331"/>
      <c r="K247" s="325">
        <v>1.9414300000000001E-5</v>
      </c>
      <c r="L247" s="327">
        <v>1463.0692652072426</v>
      </c>
    </row>
    <row r="248" spans="1:12" s="64" customFormat="1" ht="17.649999999999999" customHeight="1" x14ac:dyDescent="0.25">
      <c r="A248" s="329">
        <v>298</v>
      </c>
      <c r="B248" s="330" t="s">
        <v>120</v>
      </c>
      <c r="C248" s="324" t="s">
        <v>131</v>
      </c>
      <c r="D248" s="325">
        <v>13565.829683493001</v>
      </c>
      <c r="E248" s="325">
        <v>13565.829683493001</v>
      </c>
      <c r="F248" s="326">
        <f t="shared" si="10"/>
        <v>0</v>
      </c>
      <c r="G248" s="325">
        <v>8257.1403529184008</v>
      </c>
      <c r="H248" s="325">
        <f t="shared" si="11"/>
        <v>8241.7958982542768</v>
      </c>
      <c r="I248" s="325">
        <f t="shared" si="9"/>
        <v>60.754086484536607</v>
      </c>
      <c r="J248" s="331"/>
      <c r="K248" s="325">
        <v>174.7287</v>
      </c>
      <c r="L248" s="327">
        <v>8067.0671982542763</v>
      </c>
    </row>
    <row r="249" spans="1:12" s="64" customFormat="1" ht="17.649999999999999" customHeight="1" x14ac:dyDescent="0.25">
      <c r="A249" s="329">
        <v>300</v>
      </c>
      <c r="B249" s="330" t="s">
        <v>108</v>
      </c>
      <c r="C249" s="324" t="s">
        <v>130</v>
      </c>
      <c r="D249" s="325">
        <v>499.22888144990003</v>
      </c>
      <c r="E249" s="325">
        <v>499.22888192341861</v>
      </c>
      <c r="F249" s="326">
        <f t="shared" si="10"/>
        <v>9.4849994525247894E-8</v>
      </c>
      <c r="G249" s="325">
        <v>499.22888144990003</v>
      </c>
      <c r="H249" s="325">
        <f t="shared" si="11"/>
        <v>324.49877269345779</v>
      </c>
      <c r="I249" s="325">
        <f t="shared" si="9"/>
        <v>64.999999888475145</v>
      </c>
      <c r="J249" s="331"/>
      <c r="K249" s="325">
        <v>0</v>
      </c>
      <c r="L249" s="327">
        <v>324.49877269345779</v>
      </c>
    </row>
    <row r="250" spans="1:12" s="64" customFormat="1" ht="17.649999999999999" customHeight="1" x14ac:dyDescent="0.25">
      <c r="A250" s="329">
        <v>304</v>
      </c>
      <c r="B250" s="330" t="s">
        <v>108</v>
      </c>
      <c r="C250" s="324" t="s">
        <v>749</v>
      </c>
      <c r="D250" s="325">
        <v>3294.60671</v>
      </c>
      <c r="E250" s="325">
        <v>3294.60671</v>
      </c>
      <c r="F250" s="326">
        <f t="shared" si="10"/>
        <v>0</v>
      </c>
      <c r="G250" s="325">
        <v>2462.3105630391001</v>
      </c>
      <c r="H250" s="325">
        <f t="shared" si="11"/>
        <v>2462.3105630391001</v>
      </c>
      <c r="I250" s="325">
        <f t="shared" si="9"/>
        <v>74.737617560400707</v>
      </c>
      <c r="J250" s="331"/>
      <c r="K250" s="325">
        <v>2462.3105630391001</v>
      </c>
      <c r="L250" s="327">
        <v>0</v>
      </c>
    </row>
    <row r="251" spans="1:12" s="64" customFormat="1" ht="17.649999999999999" customHeight="1" x14ac:dyDescent="0.25">
      <c r="A251" s="329">
        <v>305</v>
      </c>
      <c r="B251" s="330" t="s">
        <v>199</v>
      </c>
      <c r="C251" s="324" t="s">
        <v>129</v>
      </c>
      <c r="D251" s="325">
        <v>156.61970104619999</v>
      </c>
      <c r="E251" s="325">
        <v>156.61970104619999</v>
      </c>
      <c r="F251" s="326">
        <f t="shared" si="10"/>
        <v>0</v>
      </c>
      <c r="G251" s="325">
        <v>156.61972046050002</v>
      </c>
      <c r="H251" s="325">
        <f t="shared" si="11"/>
        <v>33.805539129004771</v>
      </c>
      <c r="I251" s="325">
        <f t="shared" si="9"/>
        <v>21.584474305076565</v>
      </c>
      <c r="J251" s="331"/>
      <c r="K251" s="325">
        <v>0</v>
      </c>
      <c r="L251" s="327">
        <v>33.805539129004771</v>
      </c>
    </row>
    <row r="252" spans="1:12" s="64" customFormat="1" ht="17.649999999999999" customHeight="1" x14ac:dyDescent="0.25">
      <c r="A252" s="329">
        <v>306</v>
      </c>
      <c r="B252" s="330" t="s">
        <v>199</v>
      </c>
      <c r="C252" s="324" t="s">
        <v>128</v>
      </c>
      <c r="D252" s="325">
        <v>1374.2788698277002</v>
      </c>
      <c r="E252" s="325">
        <v>1374.2788703012188</v>
      </c>
      <c r="F252" s="326">
        <f t="shared" si="10"/>
        <v>3.4455794661880645E-8</v>
      </c>
      <c r="G252" s="325">
        <v>1374.2788698277002</v>
      </c>
      <c r="H252" s="325">
        <f t="shared" si="11"/>
        <v>733.26492853484501</v>
      </c>
      <c r="I252" s="325">
        <f t="shared" si="9"/>
        <v>53.356341597111637</v>
      </c>
      <c r="J252" s="331"/>
      <c r="K252" s="325">
        <v>0</v>
      </c>
      <c r="L252" s="327">
        <v>733.26492853484501</v>
      </c>
    </row>
    <row r="253" spans="1:12" s="64" customFormat="1" ht="17.649999999999999" customHeight="1" x14ac:dyDescent="0.25">
      <c r="A253" s="329">
        <v>307</v>
      </c>
      <c r="B253" s="330" t="s">
        <v>100</v>
      </c>
      <c r="C253" s="324" t="s">
        <v>127</v>
      </c>
      <c r="D253" s="325">
        <v>1539.3870852629002</v>
      </c>
      <c r="E253" s="325">
        <v>1539.3870857364188</v>
      </c>
      <c r="F253" s="326">
        <f t="shared" si="10"/>
        <v>3.0760219260628219E-8</v>
      </c>
      <c r="G253" s="325">
        <v>1539.3870852629002</v>
      </c>
      <c r="H253" s="325">
        <f t="shared" si="11"/>
        <v>940.40002060139193</v>
      </c>
      <c r="I253" s="325">
        <f t="shared" si="9"/>
        <v>61.089249696512759</v>
      </c>
      <c r="J253" s="331"/>
      <c r="K253" s="325">
        <v>0</v>
      </c>
      <c r="L253" s="327">
        <v>940.40002060139193</v>
      </c>
    </row>
    <row r="254" spans="1:12" s="64" customFormat="1" ht="17.649999999999999" customHeight="1" x14ac:dyDescent="0.25">
      <c r="A254" s="329">
        <v>308</v>
      </c>
      <c r="B254" s="330" t="s">
        <v>100</v>
      </c>
      <c r="C254" s="324" t="s">
        <v>126</v>
      </c>
      <c r="D254" s="325">
        <v>1006.6798160213001</v>
      </c>
      <c r="E254" s="325">
        <v>1006.6798164948186</v>
      </c>
      <c r="F254" s="326">
        <f t="shared" si="10"/>
        <v>4.7037644890224328E-8</v>
      </c>
      <c r="G254" s="325">
        <v>1006.6798160213001</v>
      </c>
      <c r="H254" s="325">
        <f t="shared" si="11"/>
        <v>337.12951053644082</v>
      </c>
      <c r="I254" s="325">
        <f t="shared" si="9"/>
        <v>33.489249015670119</v>
      </c>
      <c r="J254" s="331"/>
      <c r="K254" s="325">
        <v>0</v>
      </c>
      <c r="L254" s="327">
        <v>337.12951053644082</v>
      </c>
    </row>
    <row r="255" spans="1:12" s="64" customFormat="1" ht="17.649999999999999" customHeight="1" x14ac:dyDescent="0.25">
      <c r="A255" s="329">
        <v>309</v>
      </c>
      <c r="B255" s="330" t="s">
        <v>100</v>
      </c>
      <c r="C255" s="324" t="s">
        <v>125</v>
      </c>
      <c r="D255" s="325">
        <v>941.90953714679995</v>
      </c>
      <c r="E255" s="325">
        <v>941.90953714679995</v>
      </c>
      <c r="F255" s="326">
        <f t="shared" si="10"/>
        <v>0</v>
      </c>
      <c r="G255" s="325">
        <v>941.90953714679995</v>
      </c>
      <c r="H255" s="325">
        <f t="shared" si="11"/>
        <v>754.99256461535515</v>
      </c>
      <c r="I255" s="325">
        <f t="shared" si="9"/>
        <v>80.155528194602709</v>
      </c>
      <c r="J255" s="331"/>
      <c r="K255" s="325">
        <v>0</v>
      </c>
      <c r="L255" s="327">
        <v>754.99256461535515</v>
      </c>
    </row>
    <row r="256" spans="1:12" s="64" customFormat="1" ht="17.649999999999999" customHeight="1" x14ac:dyDescent="0.25">
      <c r="A256" s="329">
        <v>310</v>
      </c>
      <c r="B256" s="330" t="s">
        <v>100</v>
      </c>
      <c r="C256" s="324" t="s">
        <v>124</v>
      </c>
      <c r="D256" s="325">
        <v>2271.9390432</v>
      </c>
      <c r="E256" s="325">
        <v>2271.9390432</v>
      </c>
      <c r="F256" s="326">
        <f t="shared" si="10"/>
        <v>0</v>
      </c>
      <c r="G256" s="325">
        <v>1222.10206083497</v>
      </c>
      <c r="H256" s="325">
        <f t="shared" si="11"/>
        <v>1189.4118828177861</v>
      </c>
      <c r="I256" s="325">
        <f t="shared" si="9"/>
        <v>52.352279713566304</v>
      </c>
      <c r="J256" s="331"/>
      <c r="K256" s="325">
        <v>669.17923686239999</v>
      </c>
      <c r="L256" s="327">
        <v>520.23264595538626</v>
      </c>
    </row>
    <row r="257" spans="1:12" s="64" customFormat="1" ht="17.649999999999999" customHeight="1" x14ac:dyDescent="0.25">
      <c r="A257" s="329">
        <v>311</v>
      </c>
      <c r="B257" s="330" t="s">
        <v>122</v>
      </c>
      <c r="C257" s="324" t="s">
        <v>123</v>
      </c>
      <c r="D257" s="325">
        <v>6862.0979280693</v>
      </c>
      <c r="E257" s="325">
        <v>6829.3707770896144</v>
      </c>
      <c r="F257" s="326">
        <f t="shared" si="10"/>
        <v>-0.47692631790951623</v>
      </c>
      <c r="G257" s="325">
        <v>6828.5479600507133</v>
      </c>
      <c r="H257" s="325">
        <f t="shared" si="11"/>
        <v>6562.0341527653673</v>
      </c>
      <c r="I257" s="325">
        <f t="shared" si="9"/>
        <v>96.085486744678178</v>
      </c>
      <c r="J257" s="331"/>
      <c r="K257" s="325">
        <v>1317.8009626693004</v>
      </c>
      <c r="L257" s="327">
        <v>5244.2331900960671</v>
      </c>
    </row>
    <row r="258" spans="1:12" s="64" customFormat="1" ht="17.649999999999999" customHeight="1" x14ac:dyDescent="0.25">
      <c r="A258" s="329">
        <v>312</v>
      </c>
      <c r="B258" s="330" t="s">
        <v>122</v>
      </c>
      <c r="C258" s="324" t="s">
        <v>121</v>
      </c>
      <c r="D258" s="325">
        <v>513.88419291950004</v>
      </c>
      <c r="E258" s="325">
        <v>513.88419339301868</v>
      </c>
      <c r="F258" s="326">
        <f t="shared" si="10"/>
        <v>9.2145000962773338E-8</v>
      </c>
      <c r="G258" s="325">
        <v>513.88419291950004</v>
      </c>
      <c r="H258" s="325">
        <f t="shared" si="11"/>
        <v>367.04403895192792</v>
      </c>
      <c r="I258" s="325">
        <f t="shared" si="9"/>
        <v>71.425438585384271</v>
      </c>
      <c r="J258" s="331"/>
      <c r="K258" s="325">
        <v>0</v>
      </c>
      <c r="L258" s="327">
        <v>367.04403895192792</v>
      </c>
    </row>
    <row r="259" spans="1:12" s="64" customFormat="1" ht="17.649999999999999" customHeight="1" x14ac:dyDescent="0.25">
      <c r="A259" s="329">
        <v>313</v>
      </c>
      <c r="B259" s="330" t="s">
        <v>120</v>
      </c>
      <c r="C259" s="324" t="s">
        <v>119</v>
      </c>
      <c r="D259" s="325">
        <v>14080.570532400001</v>
      </c>
      <c r="E259" s="325">
        <v>14080.570532400001</v>
      </c>
      <c r="F259" s="326">
        <f t="shared" si="10"/>
        <v>0</v>
      </c>
      <c r="G259" s="325">
        <v>7758.0655080192728</v>
      </c>
      <c r="H259" s="325">
        <f t="shared" si="11"/>
        <v>6982.2589767869604</v>
      </c>
      <c r="I259" s="325">
        <f t="shared" si="9"/>
        <v>49.587898165919349</v>
      </c>
      <c r="J259" s="331"/>
      <c r="K259" s="325">
        <v>1.9414300000000001E-5</v>
      </c>
      <c r="L259" s="327">
        <v>6982.25895737266</v>
      </c>
    </row>
    <row r="260" spans="1:12" s="64" customFormat="1" ht="17.649999999999999" customHeight="1" x14ac:dyDescent="0.25">
      <c r="A260" s="329">
        <v>314</v>
      </c>
      <c r="B260" s="330" t="s">
        <v>108</v>
      </c>
      <c r="C260" s="324" t="s">
        <v>118</v>
      </c>
      <c r="D260" s="325">
        <v>1859.0148015989002</v>
      </c>
      <c r="E260" s="325">
        <v>1859.0148020724189</v>
      </c>
      <c r="F260" s="326">
        <f t="shared" si="10"/>
        <v>2.5471493358963926E-8</v>
      </c>
      <c r="G260" s="325">
        <v>1859.0148015989002</v>
      </c>
      <c r="H260" s="325">
        <f t="shared" si="11"/>
        <v>1532.0597230683691</v>
      </c>
      <c r="I260" s="325">
        <f t="shared" si="9"/>
        <v>82.412454239763861</v>
      </c>
      <c r="J260" s="331"/>
      <c r="K260" s="325">
        <v>0</v>
      </c>
      <c r="L260" s="327">
        <v>1532.0597230683691</v>
      </c>
    </row>
    <row r="261" spans="1:12" s="64" customFormat="1" ht="17.649999999999999" customHeight="1" x14ac:dyDescent="0.25">
      <c r="A261" s="329">
        <v>316</v>
      </c>
      <c r="B261" s="330" t="s">
        <v>102</v>
      </c>
      <c r="C261" s="324" t="s">
        <v>117</v>
      </c>
      <c r="D261" s="325">
        <v>346.82037504530001</v>
      </c>
      <c r="E261" s="325">
        <v>346.82037551881865</v>
      </c>
      <c r="F261" s="326">
        <f t="shared" si="10"/>
        <v>1.3653138353220129E-7</v>
      </c>
      <c r="G261" s="325">
        <v>346.82037504530001</v>
      </c>
      <c r="H261" s="325">
        <f t="shared" si="11"/>
        <v>218.11948211509255</v>
      </c>
      <c r="I261" s="325">
        <f t="shared" si="9"/>
        <v>62.891195994122697</v>
      </c>
      <c r="J261" s="331"/>
      <c r="K261" s="325">
        <v>0</v>
      </c>
      <c r="L261" s="327">
        <v>218.11948211509255</v>
      </c>
    </row>
    <row r="262" spans="1:12" s="64" customFormat="1" ht="17.649999999999999" customHeight="1" x14ac:dyDescent="0.25">
      <c r="A262" s="329">
        <v>317</v>
      </c>
      <c r="B262" s="330" t="s">
        <v>100</v>
      </c>
      <c r="C262" s="324" t="s">
        <v>116</v>
      </c>
      <c r="D262" s="325">
        <v>1303.2257546015001</v>
      </c>
      <c r="E262" s="325">
        <v>1303.2257550750187</v>
      </c>
      <c r="F262" s="326">
        <f t="shared" si="10"/>
        <v>3.6334355968392629E-8</v>
      </c>
      <c r="G262" s="325">
        <v>1303.2257546015001</v>
      </c>
      <c r="H262" s="325">
        <f t="shared" si="11"/>
        <v>734.50856730567648</v>
      </c>
      <c r="I262" s="325">
        <f t="shared" si="9"/>
        <v>56.360808129010266</v>
      </c>
      <c r="J262" s="331"/>
      <c r="K262" s="325">
        <v>0</v>
      </c>
      <c r="L262" s="327">
        <v>734.50856730567648</v>
      </c>
    </row>
    <row r="263" spans="1:12" s="64" customFormat="1" ht="17.649999999999999" customHeight="1" x14ac:dyDescent="0.25">
      <c r="A263" s="329">
        <v>318</v>
      </c>
      <c r="B263" s="330" t="s">
        <v>102</v>
      </c>
      <c r="C263" s="324" t="s">
        <v>115</v>
      </c>
      <c r="D263" s="325">
        <v>292.09474436200003</v>
      </c>
      <c r="E263" s="325">
        <v>292.09474436200003</v>
      </c>
      <c r="F263" s="326">
        <f t="shared" si="10"/>
        <v>0</v>
      </c>
      <c r="G263" s="325">
        <v>292.09474436200003</v>
      </c>
      <c r="H263" s="325">
        <f t="shared" si="11"/>
        <v>95.529574296306507</v>
      </c>
      <c r="I263" s="325">
        <f t="shared" si="9"/>
        <v>32.704995944026436</v>
      </c>
      <c r="J263" s="331"/>
      <c r="K263" s="325">
        <v>0</v>
      </c>
      <c r="L263" s="327">
        <v>95.529574296306507</v>
      </c>
    </row>
    <row r="264" spans="1:12" s="64" customFormat="1" ht="17.649999999999999" customHeight="1" x14ac:dyDescent="0.25">
      <c r="A264" s="329">
        <v>319</v>
      </c>
      <c r="B264" s="330" t="s">
        <v>100</v>
      </c>
      <c r="C264" s="324" t="s">
        <v>114</v>
      </c>
      <c r="D264" s="325">
        <v>874.67692318900004</v>
      </c>
      <c r="E264" s="325">
        <v>874.67692318900004</v>
      </c>
      <c r="F264" s="326">
        <f t="shared" si="10"/>
        <v>0</v>
      </c>
      <c r="G264" s="325">
        <v>874.67692318900004</v>
      </c>
      <c r="H264" s="325">
        <f t="shared" si="11"/>
        <v>393.60461949554497</v>
      </c>
      <c r="I264" s="325">
        <f t="shared" si="9"/>
        <v>45.000000464227973</v>
      </c>
      <c r="J264" s="331"/>
      <c r="K264" s="325">
        <v>0</v>
      </c>
      <c r="L264" s="327">
        <v>393.60461949554497</v>
      </c>
    </row>
    <row r="265" spans="1:12" s="64" customFormat="1" ht="17.649999999999999" customHeight="1" x14ac:dyDescent="0.25">
      <c r="A265" s="329">
        <v>320</v>
      </c>
      <c r="B265" s="330" t="s">
        <v>108</v>
      </c>
      <c r="C265" s="324" t="s">
        <v>113</v>
      </c>
      <c r="D265" s="325">
        <v>1175.7537516888999</v>
      </c>
      <c r="E265" s="325">
        <v>1175.7537521624186</v>
      </c>
      <c r="F265" s="326">
        <f t="shared" si="10"/>
        <v>4.0273633317156055E-8</v>
      </c>
      <c r="G265" s="325">
        <v>1175.7537516888999</v>
      </c>
      <c r="H265" s="325">
        <f t="shared" si="11"/>
        <v>743.73090543284741</v>
      </c>
      <c r="I265" s="325">
        <f t="shared" si="9"/>
        <v>63.255669315534405</v>
      </c>
      <c r="J265" s="331"/>
      <c r="K265" s="325">
        <v>0</v>
      </c>
      <c r="L265" s="327">
        <v>743.73090543284741</v>
      </c>
    </row>
    <row r="266" spans="1:12" s="64" customFormat="1" ht="17.649999999999999" customHeight="1" x14ac:dyDescent="0.25">
      <c r="A266" s="329">
        <v>321</v>
      </c>
      <c r="B266" s="330" t="s">
        <v>100</v>
      </c>
      <c r="C266" s="324" t="s">
        <v>112</v>
      </c>
      <c r="D266" s="325">
        <v>1140.2794962</v>
      </c>
      <c r="E266" s="325">
        <v>1140.2794962</v>
      </c>
      <c r="F266" s="326">
        <f t="shared" si="10"/>
        <v>0</v>
      </c>
      <c r="G266" s="325">
        <v>1061.2941876208949</v>
      </c>
      <c r="H266" s="325">
        <f t="shared" si="11"/>
        <v>1035.9485599472523</v>
      </c>
      <c r="I266" s="325">
        <f t="shared" si="9"/>
        <v>90.850406711649882</v>
      </c>
      <c r="J266" s="331"/>
      <c r="K266" s="325">
        <v>591.51258209829996</v>
      </c>
      <c r="L266" s="327">
        <v>444.4359778489524</v>
      </c>
    </row>
    <row r="267" spans="1:12" s="64" customFormat="1" ht="17.649999999999999" customHeight="1" x14ac:dyDescent="0.25">
      <c r="A267" s="329">
        <v>322</v>
      </c>
      <c r="B267" s="330" t="s">
        <v>100</v>
      </c>
      <c r="C267" s="324" t="s">
        <v>111</v>
      </c>
      <c r="D267" s="325">
        <v>8594.0971181200002</v>
      </c>
      <c r="E267" s="325">
        <v>8594.0971181200002</v>
      </c>
      <c r="F267" s="326">
        <f t="shared" si="10"/>
        <v>0</v>
      </c>
      <c r="G267" s="325">
        <v>8594.0971181200002</v>
      </c>
      <c r="H267" s="325">
        <f t="shared" si="11"/>
        <v>6314.6830899326769</v>
      </c>
      <c r="I267" s="325">
        <f t="shared" si="9"/>
        <v>73.476980806030781</v>
      </c>
      <c r="J267" s="331"/>
      <c r="K267" s="325">
        <v>0</v>
      </c>
      <c r="L267" s="327">
        <v>6314.6830899326769</v>
      </c>
    </row>
    <row r="268" spans="1:12" s="64" customFormat="1" ht="17.649999999999999" customHeight="1" x14ac:dyDescent="0.25">
      <c r="A268" s="329">
        <v>327</v>
      </c>
      <c r="B268" s="330" t="s">
        <v>110</v>
      </c>
      <c r="C268" s="324" t="s">
        <v>109</v>
      </c>
      <c r="D268" s="325">
        <v>1224.2269294</v>
      </c>
      <c r="E268" s="325">
        <v>1224.2269294</v>
      </c>
      <c r="F268" s="326">
        <f t="shared" si="10"/>
        <v>0</v>
      </c>
      <c r="G268" s="325">
        <v>1018.9312665319129</v>
      </c>
      <c r="H268" s="325">
        <f t="shared" si="11"/>
        <v>1018.155656316335</v>
      </c>
      <c r="I268" s="325">
        <f t="shared" si="9"/>
        <v>83.16723246852105</v>
      </c>
      <c r="J268" s="331"/>
      <c r="K268" s="325">
        <v>1.9414300000000001E-5</v>
      </c>
      <c r="L268" s="327">
        <v>1018.155636902035</v>
      </c>
    </row>
    <row r="269" spans="1:12" s="64" customFormat="1" ht="17.649999999999999" customHeight="1" x14ac:dyDescent="0.25">
      <c r="A269" s="329">
        <v>328</v>
      </c>
      <c r="B269" s="330" t="s">
        <v>108</v>
      </c>
      <c r="C269" s="324" t="s">
        <v>107</v>
      </c>
      <c r="D269" s="325">
        <v>87.993761606000007</v>
      </c>
      <c r="E269" s="325">
        <v>87.993761606000007</v>
      </c>
      <c r="F269" s="326">
        <f t="shared" si="10"/>
        <v>0</v>
      </c>
      <c r="G269" s="325">
        <v>87.993761606000007</v>
      </c>
      <c r="H269" s="325">
        <f t="shared" si="11"/>
        <v>76.092717817642679</v>
      </c>
      <c r="I269" s="325">
        <f t="shared" si="9"/>
        <v>86.475127814576993</v>
      </c>
      <c r="J269" s="331"/>
      <c r="K269" s="325">
        <v>0</v>
      </c>
      <c r="L269" s="327">
        <v>76.092717817642679</v>
      </c>
    </row>
    <row r="270" spans="1:12" s="64" customFormat="1" ht="17.649999999999999" customHeight="1" x14ac:dyDescent="0.25">
      <c r="A270" s="329">
        <v>336</v>
      </c>
      <c r="B270" s="330" t="s">
        <v>100</v>
      </c>
      <c r="C270" s="324" t="s">
        <v>106</v>
      </c>
      <c r="D270" s="325">
        <v>1239.4255500551001</v>
      </c>
      <c r="E270" s="325">
        <v>1239.4255505286187</v>
      </c>
      <c r="F270" s="326">
        <f t="shared" si="10"/>
        <v>3.820468919002451E-8</v>
      </c>
      <c r="G270" s="325">
        <v>1239.4255500551001</v>
      </c>
      <c r="H270" s="325">
        <f t="shared" si="11"/>
        <v>967.65146951751308</v>
      </c>
      <c r="I270" s="325">
        <f t="shared" ref="I270:I311" si="12">+H270/E270*100</f>
        <v>78.072577179388219</v>
      </c>
      <c r="J270" s="331"/>
      <c r="K270" s="325">
        <v>0</v>
      </c>
      <c r="L270" s="327">
        <v>967.65146951751308</v>
      </c>
    </row>
    <row r="271" spans="1:12" s="64" customFormat="1" ht="17.649999999999999" customHeight="1" x14ac:dyDescent="0.25">
      <c r="A271" s="329">
        <v>337</v>
      </c>
      <c r="B271" s="333" t="s">
        <v>750</v>
      </c>
      <c r="C271" s="324" t="s">
        <v>105</v>
      </c>
      <c r="D271" s="325">
        <v>2821.8296764000002</v>
      </c>
      <c r="E271" s="325">
        <v>2821.8296764000002</v>
      </c>
      <c r="F271" s="326">
        <f t="shared" si="10"/>
        <v>0</v>
      </c>
      <c r="G271" s="325">
        <v>2482.3660888764202</v>
      </c>
      <c r="H271" s="325">
        <f t="shared" si="11"/>
        <v>2436.8927435679916</v>
      </c>
      <c r="I271" s="325">
        <f t="shared" si="12"/>
        <v>86.358604984156997</v>
      </c>
      <c r="J271" s="331"/>
      <c r="K271" s="325">
        <v>1300.1859411647001</v>
      </c>
      <c r="L271" s="327">
        <v>1136.7068024032912</v>
      </c>
    </row>
    <row r="272" spans="1:12" s="64" customFormat="1" ht="17.649999999999999" customHeight="1" x14ac:dyDescent="0.25">
      <c r="A272" s="329">
        <v>338</v>
      </c>
      <c r="B272" s="330" t="s">
        <v>100</v>
      </c>
      <c r="C272" s="324" t="s">
        <v>88</v>
      </c>
      <c r="D272" s="325">
        <v>3234.2282370000003</v>
      </c>
      <c r="E272" s="325">
        <v>3234.2282370000003</v>
      </c>
      <c r="F272" s="326">
        <f t="shared" ref="F272:F278" si="13">E272/D272*100-100</f>
        <v>0</v>
      </c>
      <c r="G272" s="325">
        <v>1156.6452830190417</v>
      </c>
      <c r="H272" s="325">
        <f>+K272+L272</f>
        <v>1141.866941572729</v>
      </c>
      <c r="I272" s="325">
        <f t="shared" si="12"/>
        <v>35.305700708120092</v>
      </c>
      <c r="J272" s="331"/>
      <c r="K272" s="325">
        <v>627.64674905850006</v>
      </c>
      <c r="L272" s="327">
        <v>514.22019251422887</v>
      </c>
    </row>
    <row r="273" spans="1:12" s="64" customFormat="1" ht="17.649999999999999" customHeight="1" x14ac:dyDescent="0.25">
      <c r="A273" s="329">
        <v>339</v>
      </c>
      <c r="B273" s="330" t="s">
        <v>100</v>
      </c>
      <c r="C273" s="324" t="s">
        <v>103</v>
      </c>
      <c r="D273" s="325">
        <v>10612.597035545001</v>
      </c>
      <c r="E273" s="325">
        <v>10612.597035545001</v>
      </c>
      <c r="F273" s="326">
        <f t="shared" si="13"/>
        <v>0</v>
      </c>
      <c r="G273" s="325">
        <v>10612.597035545001</v>
      </c>
      <c r="H273" s="325">
        <f>+K273+L273</f>
        <v>8275.9839332962401</v>
      </c>
      <c r="I273" s="325">
        <f t="shared" si="12"/>
        <v>77.982645582201116</v>
      </c>
      <c r="J273" s="331"/>
      <c r="K273" s="325">
        <v>0</v>
      </c>
      <c r="L273" s="327">
        <v>8275.9839332962401</v>
      </c>
    </row>
    <row r="274" spans="1:12" s="64" customFormat="1" ht="17.649999999999999" customHeight="1" x14ac:dyDescent="0.25">
      <c r="A274" s="329">
        <v>348</v>
      </c>
      <c r="B274" s="334" t="s">
        <v>102</v>
      </c>
      <c r="C274" s="324" t="s">
        <v>101</v>
      </c>
      <c r="D274" s="325">
        <v>214.6445008</v>
      </c>
      <c r="E274" s="325">
        <v>214.6445008</v>
      </c>
      <c r="F274" s="326">
        <f t="shared" si="13"/>
        <v>0</v>
      </c>
      <c r="G274" s="325">
        <v>213.272209935078</v>
      </c>
      <c r="H274" s="325">
        <f>+K274+L274</f>
        <v>209.538171222443</v>
      </c>
      <c r="I274" s="325">
        <f t="shared" si="12"/>
        <v>97.621029395803177</v>
      </c>
      <c r="J274" s="331"/>
      <c r="K274" s="325">
        <v>107.891671819</v>
      </c>
      <c r="L274" s="327">
        <v>101.646499403443</v>
      </c>
    </row>
    <row r="275" spans="1:12" s="64" customFormat="1" ht="17.649999999999999" customHeight="1" x14ac:dyDescent="0.25">
      <c r="A275" s="329">
        <v>349</v>
      </c>
      <c r="B275" s="330" t="s">
        <v>100</v>
      </c>
      <c r="C275" s="324" t="s">
        <v>89</v>
      </c>
      <c r="D275" s="325">
        <v>1611.4257286</v>
      </c>
      <c r="E275" s="325">
        <v>1611.4257286</v>
      </c>
      <c r="F275" s="326">
        <f t="shared" si="13"/>
        <v>0</v>
      </c>
      <c r="G275" s="325">
        <v>504.80593874403689</v>
      </c>
      <c r="H275" s="325">
        <f>+K275+L275</f>
        <v>493.18630587870103</v>
      </c>
      <c r="I275" s="325">
        <f t="shared" si="12"/>
        <v>30.605587159588126</v>
      </c>
      <c r="J275" s="331"/>
      <c r="K275" s="325">
        <v>58.242900000000006</v>
      </c>
      <c r="L275" s="327">
        <v>434.94340587870101</v>
      </c>
    </row>
    <row r="276" spans="1:12" s="64" customFormat="1" ht="17.649999999999999" customHeight="1" x14ac:dyDescent="0.25">
      <c r="A276" s="329">
        <v>350</v>
      </c>
      <c r="B276" s="330" t="s">
        <v>100</v>
      </c>
      <c r="C276" s="324" t="s">
        <v>99</v>
      </c>
      <c r="D276" s="325">
        <v>2547.5832746000001</v>
      </c>
      <c r="E276" s="325">
        <v>2547.5832746000001</v>
      </c>
      <c r="F276" s="326">
        <f t="shared" si="13"/>
        <v>0</v>
      </c>
      <c r="G276" s="325">
        <v>1463.727785191506</v>
      </c>
      <c r="H276" s="325">
        <f>+K276+L276</f>
        <v>1461.9599014388946</v>
      </c>
      <c r="I276" s="325">
        <f t="shared" si="12"/>
        <v>57.386147727337352</v>
      </c>
      <c r="J276" s="331"/>
      <c r="K276" s="325">
        <v>194.5232290655</v>
      </c>
      <c r="L276" s="327">
        <v>1267.4366723733945</v>
      </c>
    </row>
    <row r="277" spans="1:12" s="64" customFormat="1" ht="17.649999999999999" customHeight="1" x14ac:dyDescent="0.25">
      <c r="A277" s="439" t="s">
        <v>751</v>
      </c>
      <c r="B277" s="439"/>
      <c r="C277" s="439"/>
      <c r="D277" s="274">
        <f>SUM(D278:D311)</f>
        <v>261635.78472029982</v>
      </c>
      <c r="E277" s="274">
        <f>SUM(E278:E311)</f>
        <v>261635.78472692901</v>
      </c>
      <c r="F277" s="320">
        <f t="shared" si="13"/>
        <v>2.5337527631563717E-9</v>
      </c>
      <c r="G277" s="274">
        <f>SUM(G278:G311)</f>
        <v>210543.17750828402</v>
      </c>
      <c r="H277" s="320">
        <f>SUM(H278:H311)</f>
        <v>210543.17750638997</v>
      </c>
      <c r="I277" s="274">
        <f t="shared" si="12"/>
        <v>80.47185813138492</v>
      </c>
      <c r="J277" s="320"/>
      <c r="K277" s="274">
        <f>SUM(K278:K311)</f>
        <v>7277.9750458717999</v>
      </c>
      <c r="L277" s="274">
        <f>SUM(L278:L311)</f>
        <v>203265.20246051817</v>
      </c>
    </row>
    <row r="278" spans="1:12" s="64" customFormat="1" ht="17.649999999999999" customHeight="1" x14ac:dyDescent="0.25">
      <c r="A278" s="322">
        <v>1</v>
      </c>
      <c r="B278" s="323" t="s">
        <v>752</v>
      </c>
      <c r="C278" s="335" t="s">
        <v>753</v>
      </c>
      <c r="D278" s="325">
        <v>6999.2434359999997</v>
      </c>
      <c r="E278" s="325">
        <v>6999.2434359999997</v>
      </c>
      <c r="F278" s="325">
        <f t="shared" si="13"/>
        <v>0</v>
      </c>
      <c r="G278" s="325">
        <v>6999.2434359999997</v>
      </c>
      <c r="H278" s="325">
        <f>+K278+L278</f>
        <v>6999.2434359999997</v>
      </c>
      <c r="I278" s="325">
        <f t="shared" si="12"/>
        <v>100</v>
      </c>
      <c r="J278" s="326"/>
      <c r="K278" s="325">
        <v>0</v>
      </c>
      <c r="L278" s="327">
        <v>6999.2434359999997</v>
      </c>
    </row>
    <row r="279" spans="1:12" s="64" customFormat="1" ht="17.649999999999999" customHeight="1" x14ac:dyDescent="0.25">
      <c r="A279" s="322">
        <v>2</v>
      </c>
      <c r="B279" s="323" t="s">
        <v>120</v>
      </c>
      <c r="C279" s="335" t="s">
        <v>754</v>
      </c>
      <c r="D279" s="325">
        <v>5005.7831120000001</v>
      </c>
      <c r="E279" s="325">
        <v>5005.7831120000001</v>
      </c>
      <c r="F279" s="325">
        <f t="shared" ref="F279:F311" si="14">E279/D279*100-100</f>
        <v>0</v>
      </c>
      <c r="G279" s="325">
        <v>5005.7831120000001</v>
      </c>
      <c r="H279" s="325">
        <f t="shared" ref="H279:H311" si="15">+K279+L279</f>
        <v>5005.7831120000001</v>
      </c>
      <c r="I279" s="325">
        <f t="shared" si="12"/>
        <v>100</v>
      </c>
      <c r="J279" s="326"/>
      <c r="K279" s="325">
        <v>0</v>
      </c>
      <c r="L279" s="327">
        <v>5005.7831120000001</v>
      </c>
    </row>
    <row r="280" spans="1:12" s="64" customFormat="1" ht="17.649999999999999" customHeight="1" x14ac:dyDescent="0.25">
      <c r="A280" s="322">
        <v>3</v>
      </c>
      <c r="B280" s="323" t="s">
        <v>120</v>
      </c>
      <c r="C280" s="335" t="s">
        <v>755</v>
      </c>
      <c r="D280" s="325">
        <v>7128.736817</v>
      </c>
      <c r="E280" s="325">
        <v>7128.736817</v>
      </c>
      <c r="F280" s="325">
        <f t="shared" si="14"/>
        <v>0</v>
      </c>
      <c r="G280" s="325">
        <v>7128.736817</v>
      </c>
      <c r="H280" s="325">
        <f t="shared" si="15"/>
        <v>7128.736817</v>
      </c>
      <c r="I280" s="325">
        <f t="shared" si="12"/>
        <v>100</v>
      </c>
      <c r="J280" s="326"/>
      <c r="K280" s="325">
        <v>0</v>
      </c>
      <c r="L280" s="327">
        <v>7128.736817</v>
      </c>
    </row>
    <row r="281" spans="1:12" s="64" customFormat="1" ht="17.649999999999999" customHeight="1" x14ac:dyDescent="0.25">
      <c r="A281" s="322">
        <v>4</v>
      </c>
      <c r="B281" s="323" t="s">
        <v>120</v>
      </c>
      <c r="C281" s="335" t="s">
        <v>756</v>
      </c>
      <c r="D281" s="325">
        <v>2906.7111121587004</v>
      </c>
      <c r="E281" s="325">
        <v>2906.7111126322152</v>
      </c>
      <c r="F281" s="325">
        <f t="shared" si="14"/>
        <v>1.6290385929096374E-8</v>
      </c>
      <c r="G281" s="325">
        <v>2906.7111121587004</v>
      </c>
      <c r="H281" s="325">
        <f t="shared" si="15"/>
        <v>2906.7111121587004</v>
      </c>
      <c r="I281" s="325">
        <f t="shared" si="12"/>
        <v>99.999999983709614</v>
      </c>
      <c r="J281" s="326"/>
      <c r="K281" s="325">
        <v>0</v>
      </c>
      <c r="L281" s="327">
        <v>2906.7111121587004</v>
      </c>
    </row>
    <row r="282" spans="1:12" s="64" customFormat="1" ht="17.649999999999999" customHeight="1" x14ac:dyDescent="0.25">
      <c r="A282" s="322">
        <v>5</v>
      </c>
      <c r="B282" s="323" t="s">
        <v>120</v>
      </c>
      <c r="C282" s="335" t="s">
        <v>757</v>
      </c>
      <c r="D282" s="325">
        <v>3401.2296961426</v>
      </c>
      <c r="E282" s="325">
        <v>3401.2296961426</v>
      </c>
      <c r="F282" s="325">
        <f t="shared" si="14"/>
        <v>0</v>
      </c>
      <c r="G282" s="325">
        <v>3375.758484</v>
      </c>
      <c r="H282" s="325">
        <f t="shared" si="15"/>
        <v>3375.758484</v>
      </c>
      <c r="I282" s="325">
        <f t="shared" si="12"/>
        <v>99.251117553998554</v>
      </c>
      <c r="J282" s="326"/>
      <c r="K282" s="325">
        <v>0</v>
      </c>
      <c r="L282" s="327">
        <v>3375.758484</v>
      </c>
    </row>
    <row r="283" spans="1:12" s="64" customFormat="1" ht="17.649999999999999" customHeight="1" x14ac:dyDescent="0.25">
      <c r="A283" s="322">
        <v>6</v>
      </c>
      <c r="B283" s="323" t="s">
        <v>179</v>
      </c>
      <c r="C283" s="335" t="s">
        <v>758</v>
      </c>
      <c r="D283" s="325">
        <v>3964.8854175000001</v>
      </c>
      <c r="E283" s="325">
        <v>3964.8854175000001</v>
      </c>
      <c r="F283" s="325">
        <f t="shared" si="14"/>
        <v>0</v>
      </c>
      <c r="G283" s="325">
        <v>3964.8854175000001</v>
      </c>
      <c r="H283" s="325">
        <f t="shared" si="15"/>
        <v>3964.8854175000001</v>
      </c>
      <c r="I283" s="325">
        <f t="shared" si="12"/>
        <v>100</v>
      </c>
      <c r="J283" s="326"/>
      <c r="K283" s="325">
        <v>0</v>
      </c>
      <c r="L283" s="327">
        <v>3964.8854175000001</v>
      </c>
    </row>
    <row r="284" spans="1:12" s="64" customFormat="1" ht="17.649999999999999" customHeight="1" x14ac:dyDescent="0.25">
      <c r="A284" s="322">
        <v>7</v>
      </c>
      <c r="B284" s="323" t="s">
        <v>120</v>
      </c>
      <c r="C284" s="335" t="s">
        <v>759</v>
      </c>
      <c r="D284" s="325">
        <v>5023.644268</v>
      </c>
      <c r="E284" s="325">
        <v>5023.644268</v>
      </c>
      <c r="F284" s="325">
        <f t="shared" si="14"/>
        <v>0</v>
      </c>
      <c r="G284" s="325">
        <v>5023.644268</v>
      </c>
      <c r="H284" s="325">
        <f t="shared" si="15"/>
        <v>5023.644268</v>
      </c>
      <c r="I284" s="325">
        <f t="shared" si="12"/>
        <v>100</v>
      </c>
      <c r="J284" s="326"/>
      <c r="K284" s="325">
        <v>0</v>
      </c>
      <c r="L284" s="327">
        <v>5023.644268</v>
      </c>
    </row>
    <row r="285" spans="1:12" s="64" customFormat="1" ht="17.649999999999999" customHeight="1" x14ac:dyDescent="0.25">
      <c r="A285" s="322">
        <v>8</v>
      </c>
      <c r="B285" s="323" t="s">
        <v>120</v>
      </c>
      <c r="C285" s="335" t="s">
        <v>760</v>
      </c>
      <c r="D285" s="325">
        <v>3135.7977360000004</v>
      </c>
      <c r="E285" s="325">
        <v>3135.7977360000004</v>
      </c>
      <c r="F285" s="325">
        <f t="shared" si="14"/>
        <v>0</v>
      </c>
      <c r="G285" s="325">
        <v>3135.7977360000004</v>
      </c>
      <c r="H285" s="325">
        <f t="shared" si="15"/>
        <v>3135.7977360000004</v>
      </c>
      <c r="I285" s="325">
        <f t="shared" si="12"/>
        <v>100</v>
      </c>
      <c r="J285" s="326"/>
      <c r="K285" s="325">
        <v>0</v>
      </c>
      <c r="L285" s="327">
        <v>3135.7977360000004</v>
      </c>
    </row>
    <row r="286" spans="1:12" s="64" customFormat="1" ht="17.649999999999999" customHeight="1" x14ac:dyDescent="0.25">
      <c r="A286" s="322">
        <v>9</v>
      </c>
      <c r="B286" s="323" t="s">
        <v>120</v>
      </c>
      <c r="C286" s="335" t="s">
        <v>761</v>
      </c>
      <c r="D286" s="325">
        <v>4619.6326849999996</v>
      </c>
      <c r="E286" s="325">
        <v>4619.6326849999996</v>
      </c>
      <c r="F286" s="325">
        <f t="shared" si="14"/>
        <v>0</v>
      </c>
      <c r="G286" s="325">
        <v>4619.6326849999996</v>
      </c>
      <c r="H286" s="325">
        <f t="shared" si="15"/>
        <v>4619.6326849999996</v>
      </c>
      <c r="I286" s="325">
        <f t="shared" si="12"/>
        <v>100</v>
      </c>
      <c r="J286" s="326"/>
      <c r="K286" s="325">
        <v>0</v>
      </c>
      <c r="L286" s="327">
        <v>4619.6326849999996</v>
      </c>
    </row>
    <row r="287" spans="1:12" s="64" customFormat="1" ht="17.649999999999999" customHeight="1" x14ac:dyDescent="0.25">
      <c r="A287" s="322">
        <v>10</v>
      </c>
      <c r="B287" s="323" t="s">
        <v>120</v>
      </c>
      <c r="C287" s="335" t="s">
        <v>762</v>
      </c>
      <c r="D287" s="325">
        <v>6894.9886449999995</v>
      </c>
      <c r="E287" s="325">
        <v>6894.9886449999995</v>
      </c>
      <c r="F287" s="325">
        <f t="shared" si="14"/>
        <v>0</v>
      </c>
      <c r="G287" s="325">
        <v>6894.9886449999995</v>
      </c>
      <c r="H287" s="325">
        <f t="shared" si="15"/>
        <v>6894.9886449999995</v>
      </c>
      <c r="I287" s="325">
        <f t="shared" si="12"/>
        <v>100</v>
      </c>
      <c r="J287" s="326"/>
      <c r="K287" s="325">
        <v>0</v>
      </c>
      <c r="L287" s="327">
        <v>6894.9886449999995</v>
      </c>
    </row>
    <row r="288" spans="1:12" s="64" customFormat="1" ht="17.649999999999999" customHeight="1" x14ac:dyDescent="0.25">
      <c r="A288" s="322">
        <v>11</v>
      </c>
      <c r="B288" s="323" t="s">
        <v>120</v>
      </c>
      <c r="C288" s="335" t="s">
        <v>763</v>
      </c>
      <c r="D288" s="325">
        <v>3321.010158</v>
      </c>
      <c r="E288" s="325">
        <v>3321.010158</v>
      </c>
      <c r="F288" s="325">
        <f t="shared" si="14"/>
        <v>0</v>
      </c>
      <c r="G288" s="325">
        <v>3321.010158</v>
      </c>
      <c r="H288" s="325">
        <f t="shared" si="15"/>
        <v>3321.010158</v>
      </c>
      <c r="I288" s="325">
        <f t="shared" si="12"/>
        <v>100</v>
      </c>
      <c r="J288" s="326"/>
      <c r="K288" s="325">
        <v>0</v>
      </c>
      <c r="L288" s="327">
        <v>3321.010158</v>
      </c>
    </row>
    <row r="289" spans="1:12" s="64" customFormat="1" ht="17.649999999999999" customHeight="1" x14ac:dyDescent="0.25">
      <c r="A289" s="322">
        <v>12</v>
      </c>
      <c r="B289" s="323" t="s">
        <v>120</v>
      </c>
      <c r="C289" s="335" t="s">
        <v>764</v>
      </c>
      <c r="D289" s="325">
        <v>5897.0936250000004</v>
      </c>
      <c r="E289" s="325">
        <v>5897.0936250000004</v>
      </c>
      <c r="F289" s="325">
        <f t="shared" si="14"/>
        <v>0</v>
      </c>
      <c r="G289" s="325">
        <v>5897.0936250000004</v>
      </c>
      <c r="H289" s="325">
        <f t="shared" si="15"/>
        <v>5897.0936250000004</v>
      </c>
      <c r="I289" s="325">
        <f t="shared" si="12"/>
        <v>100</v>
      </c>
      <c r="J289" s="326"/>
      <c r="K289" s="325">
        <v>0</v>
      </c>
      <c r="L289" s="327">
        <v>5897.0936250000004</v>
      </c>
    </row>
    <row r="290" spans="1:12" s="64" customFormat="1" ht="17.649999999999999" customHeight="1" x14ac:dyDescent="0.25">
      <c r="A290" s="322">
        <v>13</v>
      </c>
      <c r="B290" s="323" t="s">
        <v>752</v>
      </c>
      <c r="C290" s="335" t="s">
        <v>765</v>
      </c>
      <c r="D290" s="325">
        <v>5883.5618579000002</v>
      </c>
      <c r="E290" s="325">
        <v>5883.5618579000002</v>
      </c>
      <c r="F290" s="325">
        <f t="shared" si="14"/>
        <v>0</v>
      </c>
      <c r="G290" s="325">
        <v>5883.5618579000002</v>
      </c>
      <c r="H290" s="325">
        <f t="shared" si="15"/>
        <v>5883.5618579000002</v>
      </c>
      <c r="I290" s="325">
        <f t="shared" si="12"/>
        <v>100</v>
      </c>
      <c r="J290" s="326"/>
      <c r="K290" s="325">
        <v>0</v>
      </c>
      <c r="L290" s="327">
        <v>5883.5618579000002</v>
      </c>
    </row>
    <row r="291" spans="1:12" s="64" customFormat="1" ht="17.649999999999999" customHeight="1" x14ac:dyDescent="0.25">
      <c r="A291" s="322">
        <v>15</v>
      </c>
      <c r="B291" s="323" t="s">
        <v>120</v>
      </c>
      <c r="C291" s="335" t="s">
        <v>766</v>
      </c>
      <c r="D291" s="325">
        <v>10472.9058275268</v>
      </c>
      <c r="E291" s="325">
        <v>10472.9058275268</v>
      </c>
      <c r="F291" s="325">
        <f t="shared" si="14"/>
        <v>0</v>
      </c>
      <c r="G291" s="325">
        <v>10472.9058275268</v>
      </c>
      <c r="H291" s="325">
        <f t="shared" si="15"/>
        <v>10472.9058275268</v>
      </c>
      <c r="I291" s="325">
        <f t="shared" si="12"/>
        <v>100</v>
      </c>
      <c r="J291" s="326"/>
      <c r="K291" s="325">
        <v>0</v>
      </c>
      <c r="L291" s="327">
        <v>10472.9058275268</v>
      </c>
    </row>
    <row r="292" spans="1:12" s="64" customFormat="1" ht="17.649999999999999" customHeight="1" x14ac:dyDescent="0.25">
      <c r="A292" s="322">
        <v>16</v>
      </c>
      <c r="B292" s="323" t="s">
        <v>120</v>
      </c>
      <c r="C292" s="335" t="s">
        <v>767</v>
      </c>
      <c r="D292" s="325">
        <v>3299.1143998312004</v>
      </c>
      <c r="E292" s="325">
        <v>3299.1143998312004</v>
      </c>
      <c r="F292" s="325">
        <f t="shared" si="14"/>
        <v>0</v>
      </c>
      <c r="G292" s="325">
        <v>3299.1143998312004</v>
      </c>
      <c r="H292" s="325">
        <f t="shared" si="15"/>
        <v>3299.1143998312004</v>
      </c>
      <c r="I292" s="325">
        <f t="shared" si="12"/>
        <v>100</v>
      </c>
      <c r="J292" s="326"/>
      <c r="K292" s="325">
        <v>0</v>
      </c>
      <c r="L292" s="327">
        <v>3299.1143998312004</v>
      </c>
    </row>
    <row r="293" spans="1:12" s="64" customFormat="1" ht="17.649999999999999" customHeight="1" x14ac:dyDescent="0.25">
      <c r="A293" s="322">
        <v>17</v>
      </c>
      <c r="B293" s="323" t="s">
        <v>120</v>
      </c>
      <c r="C293" s="335" t="s">
        <v>768</v>
      </c>
      <c r="D293" s="325">
        <v>6588.3351947252004</v>
      </c>
      <c r="E293" s="325">
        <v>6588.3351947252004</v>
      </c>
      <c r="F293" s="325">
        <f t="shared" si="14"/>
        <v>0</v>
      </c>
      <c r="G293" s="325">
        <v>6588.3351947252004</v>
      </c>
      <c r="H293" s="325">
        <f t="shared" si="15"/>
        <v>6588.3351947252004</v>
      </c>
      <c r="I293" s="325">
        <f t="shared" si="12"/>
        <v>100</v>
      </c>
      <c r="J293" s="331"/>
      <c r="K293" s="325">
        <v>0</v>
      </c>
      <c r="L293" s="327">
        <v>6588.3351947252004</v>
      </c>
    </row>
    <row r="294" spans="1:12" s="64" customFormat="1" ht="17.649999999999999" customHeight="1" x14ac:dyDescent="0.25">
      <c r="A294" s="322">
        <v>18</v>
      </c>
      <c r="B294" s="323" t="s">
        <v>120</v>
      </c>
      <c r="C294" s="335" t="s">
        <v>769</v>
      </c>
      <c r="D294" s="325">
        <v>5181.7870014669006</v>
      </c>
      <c r="E294" s="325">
        <v>5181.7870019404145</v>
      </c>
      <c r="F294" s="325">
        <f t="shared" si="14"/>
        <v>9.1380485400804901E-9</v>
      </c>
      <c r="G294" s="325">
        <v>5181.7870014669006</v>
      </c>
      <c r="H294" s="325">
        <f t="shared" si="15"/>
        <v>5181.7870014669006</v>
      </c>
      <c r="I294" s="325">
        <f t="shared" si="12"/>
        <v>99.999999990861951</v>
      </c>
      <c r="J294" s="331"/>
      <c r="K294" s="325">
        <v>0</v>
      </c>
      <c r="L294" s="327">
        <v>5181.7870014669006</v>
      </c>
    </row>
    <row r="295" spans="1:12" s="64" customFormat="1" ht="17.649999999999999" customHeight="1" x14ac:dyDescent="0.25">
      <c r="A295" s="322">
        <v>19</v>
      </c>
      <c r="B295" s="323" t="s">
        <v>120</v>
      </c>
      <c r="C295" s="335" t="s">
        <v>770</v>
      </c>
      <c r="D295" s="325">
        <v>11268.211248611502</v>
      </c>
      <c r="E295" s="325">
        <v>11268.211249085014</v>
      </c>
      <c r="F295" s="325">
        <f t="shared" si="14"/>
        <v>4.2021923718493781E-9</v>
      </c>
      <c r="G295" s="325">
        <v>11230.3753600134</v>
      </c>
      <c r="H295" s="325">
        <f t="shared" si="15"/>
        <v>11230.3753600134</v>
      </c>
      <c r="I295" s="325">
        <f t="shared" si="12"/>
        <v>99.664224531868925</v>
      </c>
      <c r="J295" s="326"/>
      <c r="K295" s="325">
        <v>0</v>
      </c>
      <c r="L295" s="327">
        <v>11230.3753600134</v>
      </c>
    </row>
    <row r="296" spans="1:12" s="64" customFormat="1" ht="17.649999999999999" customHeight="1" x14ac:dyDescent="0.25">
      <c r="A296" s="322">
        <v>20</v>
      </c>
      <c r="B296" s="323" t="s">
        <v>120</v>
      </c>
      <c r="C296" s="335" t="s">
        <v>771</v>
      </c>
      <c r="D296" s="325">
        <v>11096.114933548501</v>
      </c>
      <c r="E296" s="325">
        <v>11096.114934022014</v>
      </c>
      <c r="F296" s="325">
        <f t="shared" si="14"/>
        <v>4.2673917732827249E-9</v>
      </c>
      <c r="G296" s="325">
        <v>11096.114933548501</v>
      </c>
      <c r="H296" s="325">
        <f t="shared" si="15"/>
        <v>11096.114933548501</v>
      </c>
      <c r="I296" s="325">
        <f t="shared" si="12"/>
        <v>99.999999995732608</v>
      </c>
      <c r="J296" s="326"/>
      <c r="K296" s="325">
        <v>0</v>
      </c>
      <c r="L296" s="327">
        <v>11096.114933548501</v>
      </c>
    </row>
    <row r="297" spans="1:12" s="64" customFormat="1" ht="17.649999999999999" customHeight="1" x14ac:dyDescent="0.25">
      <c r="A297" s="322">
        <v>21</v>
      </c>
      <c r="B297" s="323" t="s">
        <v>120</v>
      </c>
      <c r="C297" s="335" t="s">
        <v>772</v>
      </c>
      <c r="D297" s="325">
        <v>9377.8524091200015</v>
      </c>
      <c r="E297" s="325">
        <v>9377.8524091200015</v>
      </c>
      <c r="F297" s="325">
        <f t="shared" si="14"/>
        <v>0</v>
      </c>
      <c r="G297" s="325">
        <v>9377.8524091200015</v>
      </c>
      <c r="H297" s="325">
        <f t="shared" si="15"/>
        <v>9377.8524091200015</v>
      </c>
      <c r="I297" s="325">
        <f t="shared" si="12"/>
        <v>100</v>
      </c>
      <c r="J297" s="326"/>
      <c r="K297" s="325">
        <v>0</v>
      </c>
      <c r="L297" s="327">
        <v>9377.8524091200015</v>
      </c>
    </row>
    <row r="298" spans="1:12" s="64" customFormat="1" ht="17.649999999999999" customHeight="1" x14ac:dyDescent="0.25">
      <c r="A298" s="322">
        <v>24</v>
      </c>
      <c r="B298" s="323" t="s">
        <v>120</v>
      </c>
      <c r="C298" s="335" t="s">
        <v>773</v>
      </c>
      <c r="D298" s="325">
        <v>5190.5681281854995</v>
      </c>
      <c r="E298" s="325">
        <v>5190.5681286590152</v>
      </c>
      <c r="F298" s="325">
        <f t="shared" si="14"/>
        <v>9.1226155518597807E-9</v>
      </c>
      <c r="G298" s="325">
        <v>5190.5681281854995</v>
      </c>
      <c r="H298" s="325">
        <f t="shared" si="15"/>
        <v>5190.5681281854995</v>
      </c>
      <c r="I298" s="325">
        <f t="shared" si="12"/>
        <v>99.999999990877384</v>
      </c>
      <c r="J298" s="326"/>
      <c r="K298" s="325">
        <v>0</v>
      </c>
      <c r="L298" s="327">
        <v>5190.5681281854995</v>
      </c>
    </row>
    <row r="299" spans="1:12" s="64" customFormat="1" ht="17.649999999999999" customHeight="1" x14ac:dyDescent="0.25">
      <c r="A299" s="322">
        <v>25</v>
      </c>
      <c r="B299" s="323" t="s">
        <v>120</v>
      </c>
      <c r="C299" s="335" t="s">
        <v>774</v>
      </c>
      <c r="D299" s="325">
        <v>5726.3535346920999</v>
      </c>
      <c r="E299" s="325">
        <v>5726.3535351656146</v>
      </c>
      <c r="F299" s="325">
        <f t="shared" si="14"/>
        <v>8.2690547742458875E-9</v>
      </c>
      <c r="G299" s="325">
        <v>5667.1632750950002</v>
      </c>
      <c r="H299" s="325">
        <f t="shared" si="15"/>
        <v>5667.1632750950002</v>
      </c>
      <c r="I299" s="325">
        <f t="shared" si="12"/>
        <v>98.966353374671584</v>
      </c>
      <c r="J299" s="326"/>
      <c r="K299" s="325">
        <v>0</v>
      </c>
      <c r="L299" s="327">
        <v>5667.1632750950002</v>
      </c>
    </row>
    <row r="300" spans="1:12" s="64" customFormat="1" ht="17.649999999999999" customHeight="1" x14ac:dyDescent="0.25">
      <c r="A300" s="322">
        <v>26</v>
      </c>
      <c r="B300" s="323" t="s">
        <v>120</v>
      </c>
      <c r="C300" s="335" t="s">
        <v>775</v>
      </c>
      <c r="D300" s="325">
        <v>5159.1484521800994</v>
      </c>
      <c r="E300" s="325">
        <v>5159.1484526536151</v>
      </c>
      <c r="F300" s="325">
        <f t="shared" si="14"/>
        <v>9.1781657829415053E-9</v>
      </c>
      <c r="G300" s="325">
        <v>5159.1484521800994</v>
      </c>
      <c r="H300" s="325">
        <f t="shared" si="15"/>
        <v>5159.1484521800994</v>
      </c>
      <c r="I300" s="325">
        <f t="shared" si="12"/>
        <v>99.99999999082182</v>
      </c>
      <c r="J300" s="326"/>
      <c r="K300" s="325">
        <v>0</v>
      </c>
      <c r="L300" s="327">
        <v>5159.1484521800994</v>
      </c>
    </row>
    <row r="301" spans="1:12" s="64" customFormat="1" ht="17.649999999999999" customHeight="1" x14ac:dyDescent="0.25">
      <c r="A301" s="322">
        <v>28</v>
      </c>
      <c r="B301" s="323" t="s">
        <v>157</v>
      </c>
      <c r="C301" s="335" t="s">
        <v>776</v>
      </c>
      <c r="D301" s="325">
        <v>9133.1545525057008</v>
      </c>
      <c r="E301" s="325">
        <v>9133.1545529792147</v>
      </c>
      <c r="F301" s="325">
        <f t="shared" si="14"/>
        <v>5.1845603366018622E-9</v>
      </c>
      <c r="G301" s="325">
        <v>9133.1545529792147</v>
      </c>
      <c r="H301" s="325">
        <f t="shared" si="15"/>
        <v>9133.1545525057008</v>
      </c>
      <c r="I301" s="325">
        <f t="shared" si="12"/>
        <v>99.99999999481544</v>
      </c>
      <c r="J301" s="326"/>
      <c r="K301" s="325">
        <v>0</v>
      </c>
      <c r="L301" s="327">
        <v>9133.1545525057008</v>
      </c>
    </row>
    <row r="302" spans="1:12" s="64" customFormat="1" ht="17.649999999999999" customHeight="1" x14ac:dyDescent="0.25">
      <c r="A302" s="322">
        <v>29</v>
      </c>
      <c r="B302" s="323" t="s">
        <v>157</v>
      </c>
      <c r="C302" s="335" t="s">
        <v>286</v>
      </c>
      <c r="D302" s="325">
        <v>9349.6550798000007</v>
      </c>
      <c r="E302" s="325">
        <v>9349.6550798000007</v>
      </c>
      <c r="F302" s="325">
        <f t="shared" si="14"/>
        <v>0</v>
      </c>
      <c r="G302" s="325">
        <v>9349.6550798000007</v>
      </c>
      <c r="H302" s="325">
        <f t="shared" si="15"/>
        <v>9349.6550798000007</v>
      </c>
      <c r="I302" s="325">
        <f t="shared" si="12"/>
        <v>100</v>
      </c>
      <c r="J302" s="326"/>
      <c r="K302" s="325">
        <v>0</v>
      </c>
      <c r="L302" s="327">
        <v>9349.6550798000007</v>
      </c>
    </row>
    <row r="303" spans="1:12" s="64" customFormat="1" ht="17.649999999999999" customHeight="1" x14ac:dyDescent="0.25">
      <c r="A303" s="322">
        <v>31</v>
      </c>
      <c r="B303" s="323" t="s">
        <v>777</v>
      </c>
      <c r="C303" s="335" t="s">
        <v>778</v>
      </c>
      <c r="D303" s="325">
        <v>3108.4877372615001</v>
      </c>
      <c r="E303" s="325">
        <v>3108.4877377350149</v>
      </c>
      <c r="F303" s="325">
        <f t="shared" si="14"/>
        <v>1.5232970440592908E-8</v>
      </c>
      <c r="G303" s="325">
        <v>3108.4877377350149</v>
      </c>
      <c r="H303" s="325">
        <f t="shared" si="15"/>
        <v>3108.4877372615001</v>
      </c>
      <c r="I303" s="325">
        <f t="shared" si="12"/>
        <v>99.999999984767044</v>
      </c>
      <c r="J303" s="326"/>
      <c r="K303" s="325">
        <v>0</v>
      </c>
      <c r="L303" s="327">
        <v>3108.4877372615001</v>
      </c>
    </row>
    <row r="304" spans="1:12" s="64" customFormat="1" ht="17.649999999999999" customHeight="1" x14ac:dyDescent="0.25">
      <c r="A304" s="322">
        <v>33</v>
      </c>
      <c r="B304" s="323" t="s">
        <v>777</v>
      </c>
      <c r="C304" s="335" t="s">
        <v>779</v>
      </c>
      <c r="D304" s="325">
        <v>3138.4886550514998</v>
      </c>
      <c r="E304" s="325">
        <v>3138.488655525015</v>
      </c>
      <c r="F304" s="325">
        <f t="shared" si="14"/>
        <v>1.5087351812326233E-8</v>
      </c>
      <c r="G304" s="325">
        <v>3138.488655525015</v>
      </c>
      <c r="H304" s="325">
        <f t="shared" si="15"/>
        <v>3138.4886550514998</v>
      </c>
      <c r="I304" s="325">
        <f t="shared" si="12"/>
        <v>99.999999984912634</v>
      </c>
      <c r="J304" s="326"/>
      <c r="K304" s="325">
        <v>0</v>
      </c>
      <c r="L304" s="327">
        <v>3138.4886550514998</v>
      </c>
    </row>
    <row r="305" spans="1:12" s="64" customFormat="1" ht="17.649999999999999" customHeight="1" x14ac:dyDescent="0.25">
      <c r="A305" s="322">
        <v>34</v>
      </c>
      <c r="B305" s="323" t="s">
        <v>777</v>
      </c>
      <c r="C305" s="335" t="s">
        <v>780</v>
      </c>
      <c r="D305" s="325">
        <v>9771.2361577710999</v>
      </c>
      <c r="E305" s="325">
        <v>9771.2361582446138</v>
      </c>
      <c r="F305" s="325">
        <f t="shared" si="14"/>
        <v>4.8459867230121745E-9</v>
      </c>
      <c r="G305" s="325">
        <v>9771.2361582446138</v>
      </c>
      <c r="H305" s="325">
        <f t="shared" si="15"/>
        <v>9771.2361577710999</v>
      </c>
      <c r="I305" s="325">
        <f t="shared" si="12"/>
        <v>99.999999995153999</v>
      </c>
      <c r="J305" s="326"/>
      <c r="K305" s="325">
        <v>0</v>
      </c>
      <c r="L305" s="327">
        <v>9771.2361577710999</v>
      </c>
    </row>
    <row r="306" spans="1:12" s="64" customFormat="1" ht="17.649999999999999" customHeight="1" x14ac:dyDescent="0.25">
      <c r="A306" s="322">
        <v>36</v>
      </c>
      <c r="B306" s="323" t="s">
        <v>120</v>
      </c>
      <c r="C306" s="335" t="s">
        <v>781</v>
      </c>
      <c r="D306" s="325">
        <v>5118.1445963509004</v>
      </c>
      <c r="E306" s="325">
        <v>5118.1445968244143</v>
      </c>
      <c r="F306" s="325">
        <f t="shared" si="14"/>
        <v>9.2516643235285301E-9</v>
      </c>
      <c r="G306" s="325">
        <v>4185.7184788108998</v>
      </c>
      <c r="H306" s="325">
        <f t="shared" si="15"/>
        <v>4185.7184788108998</v>
      </c>
      <c r="I306" s="325">
        <f t="shared" si="12"/>
        <v>81.781950463219729</v>
      </c>
      <c r="J306" s="326"/>
      <c r="K306" s="325">
        <v>0</v>
      </c>
      <c r="L306" s="327">
        <v>4185.7184788108998</v>
      </c>
    </row>
    <row r="307" spans="1:12" s="64" customFormat="1" ht="17.649999999999999" customHeight="1" x14ac:dyDescent="0.25">
      <c r="A307" s="322">
        <v>38</v>
      </c>
      <c r="B307" s="323" t="s">
        <v>120</v>
      </c>
      <c r="C307" s="335" t="s">
        <v>782</v>
      </c>
      <c r="D307" s="325">
        <v>19973.985497007401</v>
      </c>
      <c r="E307" s="325">
        <v>19973.985497007401</v>
      </c>
      <c r="F307" s="325">
        <f t="shared" si="14"/>
        <v>0</v>
      </c>
      <c r="G307" s="325">
        <v>10918.023890345801</v>
      </c>
      <c r="H307" s="325">
        <f t="shared" si="15"/>
        <v>10918.023890345801</v>
      </c>
      <c r="I307" s="325">
        <f t="shared" si="12"/>
        <v>54.661218673567134</v>
      </c>
      <c r="J307" s="326"/>
      <c r="K307" s="325">
        <v>0</v>
      </c>
      <c r="L307" s="327">
        <v>10918.023890345801</v>
      </c>
    </row>
    <row r="308" spans="1:12" s="64" customFormat="1" ht="17.649999999999999" customHeight="1" x14ac:dyDescent="0.25">
      <c r="A308" s="322">
        <v>40</v>
      </c>
      <c r="B308" s="323" t="s">
        <v>777</v>
      </c>
      <c r="C308" s="335" t="s">
        <v>783</v>
      </c>
      <c r="D308" s="325">
        <v>10927.432526069</v>
      </c>
      <c r="E308" s="325">
        <v>10927.432526069</v>
      </c>
      <c r="F308" s="325">
        <f t="shared" si="14"/>
        <v>0</v>
      </c>
      <c r="G308" s="325">
        <v>3039.4491274604998</v>
      </c>
      <c r="H308" s="325">
        <f t="shared" si="15"/>
        <v>3039.4491274604998</v>
      </c>
      <c r="I308" s="325">
        <f t="shared" si="12"/>
        <v>27.814851477778024</v>
      </c>
      <c r="J308" s="326"/>
      <c r="K308" s="325">
        <v>0</v>
      </c>
      <c r="L308" s="327">
        <v>3039.4491274604998</v>
      </c>
    </row>
    <row r="309" spans="1:12" s="64" customFormat="1" ht="17.649999999999999" customHeight="1" x14ac:dyDescent="0.25">
      <c r="A309" s="322">
        <v>42</v>
      </c>
      <c r="B309" s="323" t="s">
        <v>120</v>
      </c>
      <c r="C309" s="335" t="s">
        <v>784</v>
      </c>
      <c r="D309" s="325">
        <v>12728.333338619901</v>
      </c>
      <c r="E309" s="325">
        <v>12728.333339093415</v>
      </c>
      <c r="F309" s="325">
        <f t="shared" si="14"/>
        <v>3.7201601799097261E-9</v>
      </c>
      <c r="G309" s="325">
        <v>6493.9568464212007</v>
      </c>
      <c r="H309" s="325">
        <f t="shared" si="15"/>
        <v>6493.9568464212007</v>
      </c>
      <c r="I309" s="325">
        <f t="shared" si="12"/>
        <v>51.019694986113059</v>
      </c>
      <c r="J309" s="326"/>
      <c r="K309" s="325">
        <v>0</v>
      </c>
      <c r="L309" s="327">
        <v>6493.9568464212007</v>
      </c>
    </row>
    <row r="310" spans="1:12" s="64" customFormat="1" ht="14.25" x14ac:dyDescent="0.25">
      <c r="A310" s="322">
        <v>43</v>
      </c>
      <c r="B310" s="323" t="s">
        <v>120</v>
      </c>
      <c r="C310" s="335" t="s">
        <v>785</v>
      </c>
      <c r="D310" s="325">
        <v>28596.189415566503</v>
      </c>
      <c r="E310" s="325">
        <v>28596.189416040015</v>
      </c>
      <c r="F310" s="325">
        <f t="shared" si="14"/>
        <v>1.6558487914153375E-9</v>
      </c>
      <c r="G310" s="325">
        <v>6706.8195998387009</v>
      </c>
      <c r="H310" s="325">
        <f t="shared" si="15"/>
        <v>6706.8195998387009</v>
      </c>
      <c r="I310" s="325">
        <f t="shared" si="12"/>
        <v>23.453543065695143</v>
      </c>
      <c r="J310" s="326"/>
      <c r="K310" s="325">
        <v>0</v>
      </c>
      <c r="L310" s="327">
        <v>6706.8195998387009</v>
      </c>
    </row>
    <row r="311" spans="1:12" s="64" customFormat="1" ht="15" thickBot="1" x14ac:dyDescent="0.3">
      <c r="A311" s="338">
        <v>45</v>
      </c>
      <c r="B311" s="339" t="s">
        <v>120</v>
      </c>
      <c r="C311" s="340" t="s">
        <v>786</v>
      </c>
      <c r="D311" s="341">
        <v>12247.9674687072</v>
      </c>
      <c r="E311" s="341">
        <v>12247.9674687072</v>
      </c>
      <c r="F311" s="341">
        <f t="shared" si="14"/>
        <v>0</v>
      </c>
      <c r="G311" s="341">
        <v>7277.9750458717999</v>
      </c>
      <c r="H311" s="341">
        <f t="shared" si="15"/>
        <v>7277.9750458717999</v>
      </c>
      <c r="I311" s="341">
        <f t="shared" si="12"/>
        <v>59.421900527304437</v>
      </c>
      <c r="J311" s="342"/>
      <c r="K311" s="341">
        <v>7277.9750458717999</v>
      </c>
      <c r="L311" s="343">
        <v>0</v>
      </c>
    </row>
    <row r="312" spans="1:12" ht="15" customHeight="1" x14ac:dyDescent="0.25">
      <c r="A312" s="312" t="s">
        <v>896</v>
      </c>
      <c r="B312" s="312"/>
      <c r="C312" s="312"/>
      <c r="D312" s="307"/>
      <c r="E312" s="307"/>
      <c r="F312" s="307"/>
      <c r="G312" s="308"/>
      <c r="H312" s="307"/>
      <c r="I312" s="307"/>
      <c r="J312" s="307"/>
      <c r="K312" s="307"/>
      <c r="L312" s="307"/>
    </row>
    <row r="313" spans="1:12" s="49" customFormat="1" ht="15" customHeight="1" x14ac:dyDescent="0.25">
      <c r="A313" s="313" t="s">
        <v>720</v>
      </c>
      <c r="B313" s="313"/>
      <c r="C313" s="313"/>
      <c r="D313" s="308"/>
      <c r="E313" s="308"/>
      <c r="F313" s="308"/>
      <c r="G313" s="308"/>
      <c r="H313" s="308"/>
      <c r="I313" s="308"/>
      <c r="J313" s="308"/>
      <c r="K313" s="308"/>
      <c r="L313" s="308"/>
    </row>
    <row r="314" spans="1:12" ht="15" customHeight="1" x14ac:dyDescent="0.25">
      <c r="A314" s="311" t="s">
        <v>95</v>
      </c>
      <c r="B314" s="311"/>
      <c r="C314" s="311"/>
      <c r="D314" s="309"/>
      <c r="E314" s="309"/>
      <c r="F314" s="309"/>
      <c r="G314" s="309"/>
      <c r="H314" s="309"/>
      <c r="I314" s="309"/>
      <c r="J314" s="309"/>
      <c r="K314" s="309"/>
      <c r="L314" s="309"/>
    </row>
    <row r="315" spans="1:12" s="65" customFormat="1" ht="15" x14ac:dyDescent="0.25">
      <c r="A315" s="267"/>
      <c r="B315" s="314"/>
      <c r="C315" s="315"/>
      <c r="D315" s="267"/>
      <c r="E315" s="267"/>
      <c r="F315" s="267"/>
      <c r="G315" s="267"/>
      <c r="H315" s="267"/>
      <c r="I315" s="267"/>
      <c r="J315" s="267"/>
      <c r="K315" s="267"/>
      <c r="L315" s="267"/>
    </row>
    <row r="316" spans="1:12" s="65" customFormat="1" ht="15" x14ac:dyDescent="0.25">
      <c r="B316" s="66"/>
      <c r="C316" s="67"/>
      <c r="D316" s="68"/>
      <c r="E316" s="68"/>
      <c r="F316" s="68"/>
      <c r="G316" s="68"/>
      <c r="H316" s="68"/>
      <c r="I316" s="68"/>
      <c r="J316" s="68"/>
      <c r="K316" s="68"/>
      <c r="L316" s="68"/>
    </row>
    <row r="317" spans="1:12" s="65" customFormat="1" ht="15" x14ac:dyDescent="0.25">
      <c r="B317" s="66"/>
      <c r="C317" s="67"/>
      <c r="D317" s="68"/>
      <c r="E317" s="68"/>
      <c r="F317" s="68"/>
      <c r="G317" s="68"/>
      <c r="H317" s="68"/>
      <c r="I317" s="68"/>
      <c r="J317" s="68"/>
      <c r="K317" s="68"/>
      <c r="L317" s="68"/>
    </row>
    <row r="318" spans="1:12" s="65" customFormat="1" ht="15" x14ac:dyDescent="0.25">
      <c r="B318" s="66"/>
      <c r="C318" s="67"/>
      <c r="D318" s="68"/>
      <c r="E318" s="68"/>
      <c r="F318" s="68"/>
      <c r="G318" s="68"/>
      <c r="H318" s="68"/>
      <c r="I318" s="68"/>
      <c r="J318" s="68"/>
      <c r="K318" s="68"/>
      <c r="L318" s="68"/>
    </row>
    <row r="319" spans="1:12" s="65" customFormat="1" ht="15" x14ac:dyDescent="0.25">
      <c r="B319" s="66"/>
      <c r="C319" s="67"/>
      <c r="D319" s="69"/>
      <c r="E319" s="69"/>
      <c r="G319" s="69"/>
      <c r="H319" s="69"/>
      <c r="K319" s="69"/>
      <c r="L319" s="69"/>
    </row>
    <row r="320" spans="1:12" x14ac:dyDescent="0.25">
      <c r="A320" s="43"/>
      <c r="B320" s="28"/>
      <c r="C320" s="70"/>
      <c r="D320" s="71"/>
      <c r="E320" s="71"/>
      <c r="F320" s="71"/>
      <c r="G320" s="71"/>
      <c r="H320" s="71"/>
      <c r="I320" s="71"/>
      <c r="J320" s="71"/>
      <c r="K320" s="71"/>
      <c r="L320" s="71"/>
    </row>
    <row r="321" spans="1:12" x14ac:dyDescent="0.25">
      <c r="A321" s="43"/>
      <c r="B321" s="28"/>
      <c r="C321" s="70"/>
      <c r="D321" s="72"/>
      <c r="E321" s="72"/>
      <c r="F321" s="72"/>
      <c r="G321" s="72"/>
      <c r="H321" s="72"/>
      <c r="I321" s="72"/>
      <c r="J321" s="72"/>
      <c r="K321" s="72"/>
      <c r="L321" s="72"/>
    </row>
    <row r="322" spans="1:12" x14ac:dyDescent="0.25">
      <c r="A322" s="43"/>
      <c r="B322" s="28"/>
      <c r="C322" s="70"/>
      <c r="D322" s="43"/>
      <c r="E322" s="43"/>
      <c r="F322" s="43"/>
      <c r="G322" s="43"/>
      <c r="H322" s="43"/>
      <c r="I322" s="43"/>
      <c r="J322" s="43"/>
      <c r="K322" s="43"/>
      <c r="L322" s="43"/>
    </row>
    <row r="323" spans="1:12" x14ac:dyDescent="0.25">
      <c r="A323" s="43"/>
      <c r="B323" s="28"/>
      <c r="C323" s="70"/>
      <c r="D323" s="43"/>
      <c r="E323" s="43"/>
      <c r="F323" s="43"/>
      <c r="G323" s="43"/>
      <c r="H323" s="43"/>
      <c r="I323" s="43"/>
      <c r="J323" s="43"/>
      <c r="K323" s="43"/>
      <c r="L323" s="43"/>
    </row>
    <row r="324" spans="1:12" x14ac:dyDescent="0.25">
      <c r="A324" s="43"/>
      <c r="B324" s="28"/>
      <c r="C324" s="70"/>
      <c r="D324" s="43"/>
      <c r="E324" s="43"/>
      <c r="F324" s="43"/>
      <c r="G324" s="43"/>
      <c r="H324" s="43"/>
      <c r="I324" s="43"/>
      <c r="J324" s="43"/>
      <c r="K324" s="43"/>
      <c r="L324" s="43"/>
    </row>
    <row r="325" spans="1:12" x14ac:dyDescent="0.25">
      <c r="A325" s="43"/>
      <c r="B325" s="28"/>
      <c r="C325" s="70"/>
      <c r="D325" s="43"/>
      <c r="E325" s="43"/>
      <c r="F325" s="43"/>
      <c r="G325" s="43"/>
      <c r="H325" s="43"/>
      <c r="I325" s="43"/>
      <c r="J325" s="43"/>
      <c r="K325" s="43"/>
      <c r="L325" s="43"/>
    </row>
    <row r="326" spans="1:12" x14ac:dyDescent="0.25">
      <c r="A326" s="43"/>
      <c r="B326" s="28"/>
      <c r="C326" s="70"/>
      <c r="D326" s="43"/>
      <c r="E326" s="43"/>
      <c r="F326" s="43"/>
      <c r="G326" s="43"/>
      <c r="H326" s="43"/>
      <c r="I326" s="43"/>
      <c r="J326" s="43"/>
      <c r="K326" s="43"/>
      <c r="L326" s="43"/>
    </row>
    <row r="327" spans="1:12" x14ac:dyDescent="0.25">
      <c r="A327" s="43"/>
      <c r="B327" s="28"/>
      <c r="C327" s="70"/>
      <c r="D327" s="43"/>
      <c r="E327" s="43"/>
      <c r="F327" s="43"/>
      <c r="G327" s="43"/>
      <c r="H327" s="43"/>
      <c r="I327" s="43"/>
      <c r="J327" s="43"/>
      <c r="K327" s="43"/>
      <c r="L327" s="43"/>
    </row>
    <row r="328" spans="1:12" x14ac:dyDescent="0.25">
      <c r="A328" s="43"/>
      <c r="B328" s="28"/>
      <c r="C328" s="70"/>
      <c r="D328" s="43"/>
      <c r="E328" s="43"/>
      <c r="F328" s="43"/>
      <c r="G328" s="43"/>
      <c r="H328" s="43"/>
      <c r="I328" s="43"/>
      <c r="J328" s="43"/>
      <c r="K328" s="43"/>
      <c r="L328" s="43"/>
    </row>
    <row r="329" spans="1:12" x14ac:dyDescent="0.25">
      <c r="A329" s="43"/>
      <c r="B329" s="28"/>
      <c r="C329" s="70"/>
      <c r="D329" s="43"/>
      <c r="E329" s="43"/>
      <c r="F329" s="43"/>
      <c r="G329" s="43"/>
      <c r="H329" s="43"/>
      <c r="I329" s="43"/>
      <c r="J329" s="43"/>
      <c r="K329" s="43"/>
      <c r="L329" s="43"/>
    </row>
    <row r="330" spans="1:12" x14ac:dyDescent="0.25">
      <c r="A330" s="43"/>
      <c r="B330" s="28"/>
      <c r="C330" s="70"/>
      <c r="D330" s="43"/>
      <c r="E330" s="43"/>
      <c r="F330" s="43"/>
      <c r="G330" s="43"/>
      <c r="H330" s="43"/>
      <c r="I330" s="43"/>
      <c r="J330" s="43"/>
      <c r="K330" s="43"/>
      <c r="L330" s="43"/>
    </row>
    <row r="331" spans="1:12" x14ac:dyDescent="0.25">
      <c r="A331" s="43"/>
      <c r="B331" s="28"/>
      <c r="C331" s="70"/>
      <c r="D331" s="43"/>
      <c r="E331" s="43"/>
      <c r="F331" s="43"/>
      <c r="G331" s="43"/>
      <c r="H331" s="43"/>
      <c r="I331" s="43"/>
      <c r="J331" s="43"/>
      <c r="K331" s="43"/>
      <c r="L331" s="43"/>
    </row>
    <row r="332" spans="1:12" x14ac:dyDescent="0.25">
      <c r="A332" s="43"/>
      <c r="B332" s="28"/>
      <c r="C332" s="70"/>
      <c r="D332" s="43"/>
      <c r="E332" s="43"/>
      <c r="F332" s="43"/>
      <c r="G332" s="43"/>
      <c r="H332" s="43"/>
      <c r="I332" s="43"/>
      <c r="J332" s="43"/>
      <c r="K332" s="43"/>
      <c r="L332" s="43"/>
    </row>
    <row r="333" spans="1:12" x14ac:dyDescent="0.25">
      <c r="A333" s="43"/>
      <c r="B333" s="28"/>
      <c r="C333" s="70"/>
      <c r="D333" s="43"/>
      <c r="E333" s="43"/>
      <c r="F333" s="43"/>
      <c r="G333" s="43"/>
      <c r="H333" s="43"/>
      <c r="I333" s="43"/>
      <c r="J333" s="43"/>
      <c r="K333" s="43"/>
      <c r="L333" s="43"/>
    </row>
    <row r="334" spans="1:12" x14ac:dyDescent="0.25">
      <c r="A334" s="43"/>
      <c r="B334" s="28"/>
      <c r="C334" s="70"/>
      <c r="D334" s="43"/>
      <c r="E334" s="43"/>
      <c r="F334" s="43"/>
      <c r="G334" s="43"/>
      <c r="H334" s="43"/>
      <c r="I334" s="43"/>
      <c r="J334" s="43"/>
      <c r="K334" s="43"/>
      <c r="L334" s="43"/>
    </row>
    <row r="335" spans="1:12" x14ac:dyDescent="0.25">
      <c r="A335" s="43"/>
      <c r="B335" s="28"/>
      <c r="C335" s="70"/>
      <c r="D335" s="43"/>
      <c r="E335" s="43"/>
      <c r="F335" s="43"/>
      <c r="G335" s="43"/>
      <c r="H335" s="43"/>
      <c r="I335" s="43"/>
      <c r="J335" s="43"/>
      <c r="K335" s="43"/>
      <c r="L335" s="43"/>
    </row>
    <row r="336" spans="1:12" x14ac:dyDescent="0.25">
      <c r="A336" s="43"/>
      <c r="B336" s="28"/>
      <c r="C336" s="70"/>
      <c r="D336" s="43"/>
      <c r="E336" s="43"/>
      <c r="F336" s="43"/>
      <c r="G336" s="43"/>
      <c r="H336" s="43"/>
      <c r="I336" s="43"/>
      <c r="J336" s="43"/>
      <c r="K336" s="43"/>
      <c r="L336" s="43"/>
    </row>
    <row r="337" spans="1:12" x14ac:dyDescent="0.25">
      <c r="A337" s="43"/>
      <c r="B337" s="28"/>
      <c r="C337" s="70"/>
      <c r="D337" s="43"/>
      <c r="E337" s="43"/>
      <c r="F337" s="43"/>
      <c r="G337" s="43"/>
      <c r="H337" s="43"/>
      <c r="I337" s="43"/>
      <c r="J337" s="43"/>
      <c r="K337" s="43"/>
      <c r="L337" s="43"/>
    </row>
    <row r="338" spans="1:12" x14ac:dyDescent="0.25">
      <c r="A338" s="43"/>
      <c r="B338" s="28"/>
      <c r="C338" s="70"/>
      <c r="D338" s="43"/>
      <c r="E338" s="43"/>
      <c r="F338" s="43"/>
      <c r="G338" s="43"/>
      <c r="H338" s="43"/>
      <c r="I338" s="43"/>
      <c r="J338" s="43"/>
      <c r="K338" s="43"/>
      <c r="L338" s="43"/>
    </row>
    <row r="339" spans="1:12" x14ac:dyDescent="0.25">
      <c r="A339" s="43"/>
      <c r="B339" s="28"/>
      <c r="C339" s="70"/>
      <c r="D339" s="43"/>
      <c r="E339" s="43"/>
      <c r="F339" s="43"/>
      <c r="G339" s="43"/>
      <c r="H339" s="43"/>
      <c r="I339" s="43"/>
      <c r="J339" s="43"/>
      <c r="K339" s="43"/>
      <c r="L339" s="43"/>
    </row>
    <row r="340" spans="1:12" x14ac:dyDescent="0.25">
      <c r="A340" s="43"/>
      <c r="B340" s="28"/>
      <c r="C340" s="70"/>
      <c r="D340" s="43"/>
      <c r="E340" s="43"/>
      <c r="F340" s="43"/>
      <c r="G340" s="43"/>
      <c r="H340" s="43"/>
      <c r="I340" s="43"/>
      <c r="J340" s="43"/>
      <c r="K340" s="43"/>
      <c r="L340" s="43"/>
    </row>
    <row r="341" spans="1:12" x14ac:dyDescent="0.25">
      <c r="A341" s="43"/>
      <c r="B341" s="28"/>
      <c r="C341" s="70"/>
      <c r="D341" s="43"/>
      <c r="E341" s="43"/>
      <c r="F341" s="43"/>
      <c r="G341" s="43"/>
      <c r="H341" s="43"/>
      <c r="I341" s="43"/>
      <c r="J341" s="43"/>
      <c r="K341" s="43"/>
      <c r="L341" s="43"/>
    </row>
    <row r="342" spans="1:12" x14ac:dyDescent="0.25">
      <c r="A342" s="43"/>
      <c r="B342" s="28"/>
      <c r="C342" s="70"/>
      <c r="D342" s="43"/>
      <c r="E342" s="43"/>
      <c r="F342" s="43"/>
      <c r="G342" s="43"/>
      <c r="H342" s="43"/>
      <c r="I342" s="43"/>
      <c r="J342" s="43"/>
      <c r="K342" s="43"/>
      <c r="L342" s="43"/>
    </row>
    <row r="343" spans="1:12" x14ac:dyDescent="0.25">
      <c r="A343" s="43"/>
      <c r="B343" s="28"/>
      <c r="C343" s="70"/>
      <c r="D343" s="43"/>
      <c r="E343" s="43"/>
      <c r="F343" s="43"/>
      <c r="G343" s="43"/>
      <c r="H343" s="43"/>
      <c r="I343" s="43"/>
      <c r="J343" s="43"/>
      <c r="K343" s="43"/>
      <c r="L343" s="43"/>
    </row>
    <row r="344" spans="1:12" x14ac:dyDescent="0.25">
      <c r="A344" s="43"/>
      <c r="B344" s="28"/>
      <c r="C344" s="70"/>
      <c r="D344" s="43"/>
      <c r="E344" s="43"/>
      <c r="F344" s="43"/>
      <c r="G344" s="43"/>
      <c r="H344" s="43"/>
      <c r="I344" s="43"/>
      <c r="J344" s="43"/>
      <c r="K344" s="43"/>
      <c r="L344" s="43"/>
    </row>
    <row r="345" spans="1:12" x14ac:dyDescent="0.25">
      <c r="A345" s="43"/>
      <c r="B345" s="28"/>
      <c r="C345" s="70"/>
      <c r="D345" s="43"/>
      <c r="E345" s="43"/>
      <c r="F345" s="43"/>
      <c r="G345" s="43"/>
      <c r="H345" s="43"/>
      <c r="I345" s="43"/>
      <c r="J345" s="43"/>
      <c r="K345" s="43"/>
      <c r="L345" s="43"/>
    </row>
    <row r="346" spans="1:12" x14ac:dyDescent="0.25">
      <c r="A346" s="43"/>
      <c r="B346" s="28"/>
      <c r="C346" s="70"/>
      <c r="D346" s="43"/>
      <c r="E346" s="43"/>
      <c r="F346" s="43"/>
      <c r="G346" s="43"/>
      <c r="H346" s="43"/>
      <c r="I346" s="43"/>
      <c r="J346" s="43"/>
      <c r="K346" s="43"/>
      <c r="L346" s="43"/>
    </row>
  </sheetData>
  <mergeCells count="15">
    <mergeCell ref="A14:C14"/>
    <mergeCell ref="A277:C277"/>
    <mergeCell ref="A9:A11"/>
    <mergeCell ref="B9:C11"/>
    <mergeCell ref="A1:C1"/>
    <mergeCell ref="A2:L2"/>
    <mergeCell ref="A3:F3"/>
    <mergeCell ref="G3:L3"/>
    <mergeCell ref="A13:C13"/>
    <mergeCell ref="M3:P3"/>
    <mergeCell ref="A4:L4"/>
    <mergeCell ref="D9:F9"/>
    <mergeCell ref="G9:G10"/>
    <mergeCell ref="H9:I9"/>
    <mergeCell ref="K9:L9"/>
  </mergeCells>
  <printOptions horizontalCentered="1"/>
  <pageMargins left="0.59055118110236227" right="0.59055118110236227" top="0.59055118110236227" bottom="0.59055118110236227" header="0.19685039370078741" footer="0.19685039370078741"/>
  <pageSetup scale="60" fitToHeight="4" orientation="landscape" r:id="rId1"/>
  <rowBreaks count="1" manualBreakCount="1">
    <brk id="276" max="11" man="1"/>
  </rowBreaks>
  <ignoredErrors>
    <ignoredError sqref="D11:M11" numberStoredAsText="1"/>
    <ignoredError sqref="F13:N16"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355"/>
  <sheetViews>
    <sheetView showGridLines="0" zoomScale="90" zoomScaleNormal="90" zoomScaleSheetLayoutView="80" workbookViewId="0">
      <selection sqref="A1:C1"/>
    </sheetView>
  </sheetViews>
  <sheetFormatPr baseColWidth="10" defaultColWidth="11.42578125" defaultRowHeight="12.75" x14ac:dyDescent="0.25"/>
  <cols>
    <col min="1" max="2" width="5" style="89" customWidth="1"/>
    <col min="3" max="3" width="60" style="89" bestFit="1" customWidth="1"/>
    <col min="4" max="5" width="18.7109375" style="89" customWidth="1"/>
    <col min="6" max="6" width="2.42578125" style="89" customWidth="1"/>
    <col min="7" max="7" width="18.7109375" style="89" customWidth="1"/>
    <col min="8" max="10" width="13.7109375" style="89" customWidth="1"/>
    <col min="11" max="12" width="9.28515625" style="89" customWidth="1"/>
    <col min="13" max="13" width="12.42578125" style="89" customWidth="1"/>
    <col min="14" max="16384" width="11.42578125" style="89"/>
  </cols>
  <sheetData>
    <row r="1" spans="1:41" s="217" customFormat="1" ht="45" customHeight="1" x14ac:dyDescent="0.2">
      <c r="A1" s="403" t="s">
        <v>899</v>
      </c>
      <c r="B1" s="403"/>
      <c r="C1" s="403"/>
      <c r="D1" s="114" t="s">
        <v>901</v>
      </c>
      <c r="E1" s="114"/>
      <c r="F1" s="114"/>
      <c r="G1" s="293"/>
      <c r="H1" s="293"/>
      <c r="I1" s="293"/>
      <c r="J1" s="293"/>
      <c r="K1" s="293"/>
      <c r="L1" s="293"/>
      <c r="M1" s="293"/>
    </row>
    <row r="2" spans="1:41" s="1" customFormat="1" ht="36" customHeight="1" thickBot="1" x14ac:dyDescent="0.45">
      <c r="A2" s="418" t="s">
        <v>900</v>
      </c>
      <c r="B2" s="418"/>
      <c r="C2" s="418"/>
      <c r="D2" s="418"/>
      <c r="E2" s="418"/>
      <c r="F2" s="418"/>
      <c r="G2" s="418"/>
      <c r="H2" s="418"/>
      <c r="I2" s="418"/>
      <c r="J2" s="418"/>
      <c r="K2" s="418"/>
      <c r="L2" s="418"/>
      <c r="N2" s="295"/>
      <c r="O2" s="295"/>
    </row>
    <row r="3" spans="1:41" customFormat="1" ht="6" customHeight="1" x14ac:dyDescent="0.4">
      <c r="A3" s="405"/>
      <c r="B3" s="405"/>
      <c r="C3" s="405"/>
      <c r="D3" s="405"/>
      <c r="E3" s="405"/>
      <c r="F3" s="405"/>
      <c r="G3" s="405"/>
      <c r="H3" s="405"/>
      <c r="I3" s="405"/>
      <c r="J3" s="405"/>
      <c r="K3" s="405"/>
      <c r="L3" s="405"/>
      <c r="M3" s="406"/>
      <c r="N3" s="406"/>
      <c r="O3" s="406"/>
    </row>
    <row r="4" spans="1:41" s="75" customFormat="1" ht="17.100000000000001" customHeight="1" x14ac:dyDescent="0.25">
      <c r="A4" s="253" t="s">
        <v>921</v>
      </c>
      <c r="B4" s="253"/>
      <c r="C4" s="253"/>
      <c r="D4" s="253"/>
      <c r="E4" s="253"/>
      <c r="F4" s="253"/>
      <c r="G4" s="253"/>
      <c r="H4" s="253"/>
      <c r="I4" s="253"/>
      <c r="J4" s="253"/>
      <c r="K4" s="253"/>
      <c r="L4" s="253"/>
      <c r="M4" s="61"/>
      <c r="N4" s="61"/>
      <c r="O4" s="61"/>
      <c r="P4" s="61"/>
    </row>
    <row r="5" spans="1:41" s="75" customFormat="1" ht="17.100000000000001" customHeight="1" x14ac:dyDescent="0.25">
      <c r="A5" s="253" t="s">
        <v>940</v>
      </c>
      <c r="B5" s="253"/>
      <c r="C5" s="253"/>
      <c r="D5" s="253"/>
      <c r="E5" s="253"/>
      <c r="F5" s="253"/>
      <c r="G5" s="253"/>
      <c r="H5" s="253"/>
      <c r="I5" s="253"/>
      <c r="J5" s="253"/>
      <c r="K5" s="253"/>
      <c r="L5" s="253"/>
      <c r="M5" s="76">
        <v>19.414300000000001</v>
      </c>
      <c r="N5" s="61"/>
      <c r="O5" s="61"/>
      <c r="P5" s="61"/>
    </row>
    <row r="6" spans="1:41" s="75" customFormat="1" ht="17.100000000000001" customHeight="1" x14ac:dyDescent="0.25">
      <c r="A6" s="252" t="s">
        <v>1</v>
      </c>
      <c r="B6" s="252"/>
      <c r="C6" s="252"/>
      <c r="D6" s="252"/>
      <c r="E6" s="252"/>
      <c r="F6" s="252"/>
      <c r="G6" s="252"/>
      <c r="H6" s="252"/>
      <c r="I6" s="252"/>
      <c r="J6" s="252"/>
      <c r="K6" s="252"/>
      <c r="L6" s="252"/>
      <c r="M6" s="440"/>
      <c r="N6" s="440"/>
      <c r="O6" s="440"/>
      <c r="P6" s="440"/>
    </row>
    <row r="7" spans="1:41" s="75" customFormat="1" ht="17.100000000000001" customHeight="1" x14ac:dyDescent="0.25">
      <c r="A7" s="252" t="s">
        <v>898</v>
      </c>
      <c r="B7" s="252"/>
      <c r="C7" s="252"/>
      <c r="D7" s="252"/>
      <c r="E7" s="252"/>
      <c r="F7" s="252"/>
      <c r="G7" s="252"/>
      <c r="H7" s="252"/>
      <c r="I7" s="252"/>
      <c r="J7" s="252"/>
      <c r="K7" s="252"/>
      <c r="L7" s="252"/>
      <c r="M7" s="440"/>
      <c r="N7" s="440"/>
      <c r="O7" s="440"/>
      <c r="P7" s="440"/>
    </row>
    <row r="8" spans="1:41" s="75" customFormat="1" ht="17.100000000000001" customHeight="1" x14ac:dyDescent="0.25">
      <c r="A8" s="253" t="s">
        <v>922</v>
      </c>
      <c r="B8" s="253"/>
      <c r="C8" s="253"/>
      <c r="D8" s="253"/>
      <c r="E8" s="253"/>
      <c r="F8" s="253"/>
      <c r="G8" s="253"/>
      <c r="H8" s="253"/>
      <c r="I8" s="253"/>
      <c r="J8" s="253"/>
      <c r="K8" s="253"/>
      <c r="L8" s="253"/>
      <c r="M8" s="61"/>
      <c r="N8" s="61"/>
      <c r="O8" s="61"/>
      <c r="P8" s="61"/>
    </row>
    <row r="9" spans="1:41" s="58" customFormat="1" ht="26.25" customHeight="1" x14ac:dyDescent="0.25">
      <c r="A9" s="441" t="s">
        <v>787</v>
      </c>
      <c r="B9" s="431" t="s">
        <v>923</v>
      </c>
      <c r="C9" s="431"/>
      <c r="D9" s="442" t="s">
        <v>788</v>
      </c>
      <c r="E9" s="442"/>
      <c r="F9" s="344"/>
      <c r="G9" s="345" t="s">
        <v>789</v>
      </c>
      <c r="H9" s="441" t="s">
        <v>924</v>
      </c>
      <c r="I9" s="441" t="s">
        <v>790</v>
      </c>
      <c r="J9" s="441" t="s">
        <v>925</v>
      </c>
      <c r="K9" s="441" t="s">
        <v>791</v>
      </c>
      <c r="L9" s="441"/>
      <c r="M9" s="45"/>
      <c r="N9" s="45"/>
      <c r="O9" s="45"/>
      <c r="P9" s="45"/>
    </row>
    <row r="10" spans="1:41" s="58" customFormat="1" ht="4.9000000000000004" customHeight="1" x14ac:dyDescent="0.25">
      <c r="A10" s="441"/>
      <c r="B10" s="431"/>
      <c r="C10" s="431"/>
      <c r="D10" s="441" t="s">
        <v>792</v>
      </c>
      <c r="E10" s="441" t="s">
        <v>793</v>
      </c>
      <c r="F10" s="344"/>
      <c r="G10" s="441" t="s">
        <v>793</v>
      </c>
      <c r="H10" s="441"/>
      <c r="I10" s="441"/>
      <c r="J10" s="441"/>
      <c r="K10" s="442"/>
      <c r="L10" s="442"/>
    </row>
    <row r="11" spans="1:41" s="58" customFormat="1" ht="46.5" customHeight="1" thickBot="1" x14ac:dyDescent="0.3">
      <c r="A11" s="442"/>
      <c r="B11" s="432"/>
      <c r="C11" s="432"/>
      <c r="D11" s="442"/>
      <c r="E11" s="442"/>
      <c r="F11" s="345"/>
      <c r="G11" s="442"/>
      <c r="H11" s="442"/>
      <c r="I11" s="442"/>
      <c r="J11" s="442"/>
      <c r="K11" s="346" t="s">
        <v>794</v>
      </c>
      <c r="L11" s="346" t="s">
        <v>795</v>
      </c>
    </row>
    <row r="12" spans="1:41" ht="4.5" customHeight="1" thickBot="1" x14ac:dyDescent="0.3">
      <c r="A12" s="354"/>
      <c r="B12" s="355"/>
      <c r="C12" s="355"/>
      <c r="D12" s="354"/>
      <c r="E12" s="354"/>
      <c r="F12" s="354"/>
      <c r="G12" s="354"/>
      <c r="H12" s="354"/>
      <c r="I12" s="354"/>
      <c r="J12" s="354"/>
      <c r="K12" s="355"/>
      <c r="L12" s="355"/>
      <c r="M12" s="349"/>
      <c r="N12" s="349"/>
      <c r="O12" s="349"/>
      <c r="P12" s="349"/>
      <c r="Q12" s="349"/>
      <c r="R12" s="349"/>
      <c r="S12" s="349"/>
      <c r="T12" s="349"/>
      <c r="U12" s="349"/>
      <c r="V12" s="349"/>
      <c r="W12" s="349"/>
      <c r="X12" s="349"/>
      <c r="Y12" s="349"/>
      <c r="Z12" s="349"/>
      <c r="AA12" s="349"/>
      <c r="AB12" s="349"/>
      <c r="AC12" s="349"/>
      <c r="AD12" s="349"/>
      <c r="AE12" s="349"/>
      <c r="AF12" s="349"/>
      <c r="AG12" s="349"/>
      <c r="AH12" s="349"/>
      <c r="AI12" s="349"/>
      <c r="AJ12" s="349"/>
      <c r="AK12" s="349"/>
      <c r="AL12" s="349"/>
      <c r="AM12" s="349"/>
      <c r="AN12" s="349"/>
      <c r="AO12" s="349"/>
    </row>
    <row r="13" spans="1:41" s="51" customFormat="1" ht="17.100000000000001" customHeight="1" x14ac:dyDescent="0.25">
      <c r="A13" s="367">
        <v>276</v>
      </c>
      <c r="B13" s="368"/>
      <c r="C13" s="369" t="s">
        <v>796</v>
      </c>
      <c r="D13" s="370">
        <f>D14+D30+D39+D53+D64+D77+D116+D134+D144+D166+D191+D213+D224+D234+D238+D248+D263+D277+D287+D300+D310+D312+D317</f>
        <v>1700070.9481474799</v>
      </c>
      <c r="E13" s="370">
        <f>E14+E30+E39+E53+E64+E77+E116+E134+E144+E166+E191+E213+E224+E234+E238+E248+E263+E277+E287+E300+E310+E312+E317</f>
        <v>1700070.9481474799</v>
      </c>
      <c r="F13" s="370"/>
      <c r="G13" s="370">
        <f>G14+G30+G39+G53+G64+G77+G116+G134+G144+G166+G191+G213+G224+G234+G238+G248+G263+G277+G287+G300+G310+G312+G317</f>
        <v>1700070.9481474799</v>
      </c>
      <c r="H13" s="371"/>
      <c r="I13" s="372"/>
      <c r="J13" s="373"/>
      <c r="K13" s="373"/>
      <c r="L13" s="374"/>
    </row>
    <row r="14" spans="1:41" s="80" customFormat="1" ht="17.100000000000001" customHeight="1" x14ac:dyDescent="0.25">
      <c r="A14" s="439" t="s">
        <v>797</v>
      </c>
      <c r="B14" s="439"/>
      <c r="C14" s="439"/>
      <c r="D14" s="357">
        <f>SUM(D15:D29)</f>
        <v>74133.509675375215</v>
      </c>
      <c r="E14" s="357">
        <f>SUM(E15:E29)</f>
        <v>74133.509675375215</v>
      </c>
      <c r="F14" s="357"/>
      <c r="G14" s="357">
        <f>SUM(G15:G29)</f>
        <v>74133.509675375215</v>
      </c>
      <c r="H14" s="358"/>
      <c r="I14" s="359"/>
      <c r="J14" s="359"/>
      <c r="K14" s="359"/>
      <c r="L14" s="356"/>
    </row>
    <row r="15" spans="1:41" s="80" customFormat="1" ht="17.100000000000001" customHeight="1" x14ac:dyDescent="0.25">
      <c r="A15" s="323">
        <v>1</v>
      </c>
      <c r="B15" s="323" t="s">
        <v>110</v>
      </c>
      <c r="C15" s="360" t="s">
        <v>376</v>
      </c>
      <c r="D15" s="361">
        <v>3322.6891843211997</v>
      </c>
      <c r="E15" s="361">
        <v>3322.6891843211997</v>
      </c>
      <c r="F15" s="361"/>
      <c r="G15" s="361">
        <v>3322.6891843211997</v>
      </c>
      <c r="H15" s="362">
        <v>36732</v>
      </c>
      <c r="I15" s="362">
        <v>36732</v>
      </c>
      <c r="J15" s="362">
        <v>42128</v>
      </c>
      <c r="K15" s="356">
        <v>14</v>
      </c>
      <c r="L15" s="356">
        <v>9</v>
      </c>
      <c r="M15" s="82"/>
    </row>
    <row r="16" spans="1:41" s="80" customFormat="1" ht="17.100000000000001" customHeight="1" x14ac:dyDescent="0.25">
      <c r="A16" s="323">
        <v>2</v>
      </c>
      <c r="B16" s="323" t="s">
        <v>120</v>
      </c>
      <c r="C16" s="360" t="s">
        <v>736</v>
      </c>
      <c r="D16" s="361">
        <v>14576.824191789201</v>
      </c>
      <c r="E16" s="361">
        <v>14576.824191789201</v>
      </c>
      <c r="F16" s="361"/>
      <c r="G16" s="361">
        <v>14576.824191789201</v>
      </c>
      <c r="H16" s="362">
        <v>37019</v>
      </c>
      <c r="I16" s="362">
        <v>37019</v>
      </c>
      <c r="J16" s="362">
        <v>42460</v>
      </c>
      <c r="K16" s="356">
        <v>14</v>
      </c>
      <c r="L16" s="356">
        <v>3</v>
      </c>
    </row>
    <row r="17" spans="1:12" s="80" customFormat="1" ht="17.100000000000001" customHeight="1" x14ac:dyDescent="0.25">
      <c r="A17" s="323">
        <v>3</v>
      </c>
      <c r="B17" s="323" t="s">
        <v>140</v>
      </c>
      <c r="C17" s="360" t="s">
        <v>374</v>
      </c>
      <c r="D17" s="361">
        <v>721.5367112317</v>
      </c>
      <c r="E17" s="361">
        <v>721.5367112317</v>
      </c>
      <c r="F17" s="361"/>
      <c r="G17" s="361">
        <v>721.5367112317</v>
      </c>
      <c r="H17" s="362">
        <v>38080</v>
      </c>
      <c r="I17" s="362">
        <v>38080</v>
      </c>
      <c r="J17" s="362">
        <v>41780</v>
      </c>
      <c r="K17" s="356">
        <v>9</v>
      </c>
      <c r="L17" s="356">
        <v>6</v>
      </c>
    </row>
    <row r="18" spans="1:12" s="80" customFormat="1" ht="17.100000000000001" customHeight="1" x14ac:dyDescent="0.25">
      <c r="A18" s="323">
        <v>4</v>
      </c>
      <c r="B18" s="323" t="s">
        <v>120</v>
      </c>
      <c r="C18" s="360" t="s">
        <v>373</v>
      </c>
      <c r="D18" s="361">
        <v>8884.9493278677</v>
      </c>
      <c r="E18" s="361">
        <v>8884.9493278677</v>
      </c>
      <c r="F18" s="361"/>
      <c r="G18" s="361">
        <v>8884.9493278677</v>
      </c>
      <c r="H18" s="362">
        <v>36786</v>
      </c>
      <c r="I18" s="362">
        <v>36786</v>
      </c>
      <c r="J18" s="362">
        <v>41960</v>
      </c>
      <c r="K18" s="356">
        <v>5</v>
      </c>
      <c r="L18" s="356">
        <v>0</v>
      </c>
    </row>
    <row r="19" spans="1:12" s="80" customFormat="1" ht="17.100000000000001" customHeight="1" x14ac:dyDescent="0.25">
      <c r="A19" s="323">
        <v>5</v>
      </c>
      <c r="B19" s="323" t="s">
        <v>372</v>
      </c>
      <c r="C19" s="360" t="s">
        <v>371</v>
      </c>
      <c r="D19" s="361">
        <v>1194.937545705</v>
      </c>
      <c r="E19" s="361">
        <v>1194.937545705</v>
      </c>
      <c r="F19" s="361"/>
      <c r="G19" s="361">
        <v>1194.937545705</v>
      </c>
      <c r="H19" s="362">
        <v>37248</v>
      </c>
      <c r="I19" s="362">
        <v>37248</v>
      </c>
      <c r="J19" s="362">
        <v>40878</v>
      </c>
      <c r="K19" s="356">
        <v>9</v>
      </c>
      <c r="L19" s="356">
        <v>5</v>
      </c>
    </row>
    <row r="20" spans="1:12" s="80" customFormat="1" ht="17.100000000000001" customHeight="1" x14ac:dyDescent="0.25">
      <c r="A20" s="323">
        <v>6</v>
      </c>
      <c r="B20" s="323" t="s">
        <v>120</v>
      </c>
      <c r="C20" s="360" t="s">
        <v>370</v>
      </c>
      <c r="D20" s="361">
        <v>8852.7191048373006</v>
      </c>
      <c r="E20" s="361">
        <v>8852.7191048373006</v>
      </c>
      <c r="F20" s="361"/>
      <c r="G20" s="361">
        <v>8852.7191048373006</v>
      </c>
      <c r="H20" s="362">
        <v>37076</v>
      </c>
      <c r="I20" s="362">
        <v>37076</v>
      </c>
      <c r="J20" s="362">
        <v>42521</v>
      </c>
      <c r="K20" s="356">
        <v>14</v>
      </c>
      <c r="L20" s="356">
        <v>6</v>
      </c>
    </row>
    <row r="21" spans="1:12" s="80" customFormat="1" ht="17.100000000000001" customHeight="1" x14ac:dyDescent="0.25">
      <c r="A21" s="323">
        <v>7</v>
      </c>
      <c r="B21" s="323" t="s">
        <v>179</v>
      </c>
      <c r="C21" s="360" t="s">
        <v>369</v>
      </c>
      <c r="D21" s="361">
        <v>7957.6046315525</v>
      </c>
      <c r="E21" s="361">
        <v>7957.6046315525</v>
      </c>
      <c r="F21" s="361"/>
      <c r="G21" s="361">
        <v>7957.6046315525</v>
      </c>
      <c r="H21" s="362">
        <v>36168</v>
      </c>
      <c r="I21" s="362">
        <v>36168</v>
      </c>
      <c r="J21" s="362">
        <v>43511</v>
      </c>
      <c r="K21" s="356">
        <v>19</v>
      </c>
      <c r="L21" s="356">
        <v>9</v>
      </c>
    </row>
    <row r="22" spans="1:12" s="80" customFormat="1" ht="17.100000000000001" customHeight="1" x14ac:dyDescent="0.25">
      <c r="A22" s="323">
        <v>9</v>
      </c>
      <c r="B22" s="323" t="s">
        <v>108</v>
      </c>
      <c r="C22" s="360" t="s">
        <v>368</v>
      </c>
      <c r="D22" s="361">
        <v>5092.9614535917008</v>
      </c>
      <c r="E22" s="361">
        <v>5092.9614535917008</v>
      </c>
      <c r="F22" s="361"/>
      <c r="G22" s="361">
        <v>5092.9614535917008</v>
      </c>
      <c r="H22" s="362">
        <v>36372</v>
      </c>
      <c r="I22" s="362">
        <v>36433</v>
      </c>
      <c r="J22" s="362">
        <v>40009</v>
      </c>
      <c r="K22" s="356">
        <v>9</v>
      </c>
      <c r="L22" s="356">
        <v>9</v>
      </c>
    </row>
    <row r="23" spans="1:12" s="80" customFormat="1" ht="17.100000000000001" customHeight="1" x14ac:dyDescent="0.25">
      <c r="A23" s="323">
        <v>10</v>
      </c>
      <c r="B23" s="323" t="s">
        <v>108</v>
      </c>
      <c r="C23" s="360" t="s">
        <v>367</v>
      </c>
      <c r="D23" s="361">
        <v>5341.1894900322004</v>
      </c>
      <c r="E23" s="361">
        <v>5341.1894900322004</v>
      </c>
      <c r="F23" s="361"/>
      <c r="G23" s="361">
        <v>5341.1894900322004</v>
      </c>
      <c r="H23" s="362">
        <v>36483</v>
      </c>
      <c r="I23" s="362">
        <v>36742</v>
      </c>
      <c r="J23" s="362">
        <v>42200</v>
      </c>
      <c r="K23" s="356">
        <v>15</v>
      </c>
      <c r="L23" s="356">
        <v>0</v>
      </c>
    </row>
    <row r="24" spans="1:12" s="80" customFormat="1" ht="17.100000000000001" customHeight="1" x14ac:dyDescent="0.25">
      <c r="A24" s="323">
        <v>11</v>
      </c>
      <c r="B24" s="323" t="s">
        <v>108</v>
      </c>
      <c r="C24" s="360" t="s">
        <v>366</v>
      </c>
      <c r="D24" s="361">
        <v>3488.4311795799003</v>
      </c>
      <c r="E24" s="361">
        <v>3488.4311795799003</v>
      </c>
      <c r="F24" s="361"/>
      <c r="G24" s="361">
        <v>3488.4311795799003</v>
      </c>
      <c r="H24" s="362">
        <v>36314</v>
      </c>
      <c r="I24" s="362">
        <v>36692</v>
      </c>
      <c r="J24" s="362">
        <v>40101</v>
      </c>
      <c r="K24" s="356">
        <v>10</v>
      </c>
      <c r="L24" s="356">
        <v>0</v>
      </c>
    </row>
    <row r="25" spans="1:12" s="80" customFormat="1" ht="17.100000000000001" customHeight="1" x14ac:dyDescent="0.25">
      <c r="A25" s="323">
        <v>12</v>
      </c>
      <c r="B25" s="323" t="s">
        <v>102</v>
      </c>
      <c r="C25" s="360" t="s">
        <v>365</v>
      </c>
      <c r="D25" s="361">
        <v>3711.1137247659999</v>
      </c>
      <c r="E25" s="361">
        <v>3711.1137247659999</v>
      </c>
      <c r="F25" s="361"/>
      <c r="G25" s="361">
        <v>3711.1137247659999</v>
      </c>
      <c r="H25" s="362">
        <v>36348</v>
      </c>
      <c r="I25" s="362">
        <v>36748</v>
      </c>
      <c r="J25" s="362">
        <v>41654</v>
      </c>
      <c r="K25" s="356">
        <v>14</v>
      </c>
      <c r="L25" s="356">
        <v>3</v>
      </c>
    </row>
    <row r="26" spans="1:12" s="80" customFormat="1" ht="17.100000000000001" customHeight="1" x14ac:dyDescent="0.25">
      <c r="A26" s="323">
        <v>13</v>
      </c>
      <c r="B26" s="323" t="s">
        <v>102</v>
      </c>
      <c r="C26" s="360" t="s">
        <v>364</v>
      </c>
      <c r="D26" s="361">
        <v>3815.0451705995001</v>
      </c>
      <c r="E26" s="361">
        <v>3815.0451705995001</v>
      </c>
      <c r="F26" s="361"/>
      <c r="G26" s="361">
        <v>3815.0451705995001</v>
      </c>
      <c r="H26" s="362">
        <v>36341</v>
      </c>
      <c r="I26" s="362">
        <v>36341</v>
      </c>
      <c r="J26" s="362">
        <v>42109</v>
      </c>
      <c r="K26" s="356">
        <v>15</v>
      </c>
      <c r="L26" s="356">
        <v>3</v>
      </c>
    </row>
    <row r="27" spans="1:12" s="80" customFormat="1" ht="17.100000000000001" customHeight="1" x14ac:dyDescent="0.25">
      <c r="A27" s="323">
        <v>14</v>
      </c>
      <c r="B27" s="323" t="s">
        <v>102</v>
      </c>
      <c r="C27" s="360" t="s">
        <v>363</v>
      </c>
      <c r="D27" s="361">
        <v>2439.5323084494999</v>
      </c>
      <c r="E27" s="361">
        <v>2439.5323084494999</v>
      </c>
      <c r="F27" s="361"/>
      <c r="G27" s="361">
        <v>2439.5323084494999</v>
      </c>
      <c r="H27" s="362">
        <v>36402</v>
      </c>
      <c r="I27" s="362">
        <v>36402</v>
      </c>
      <c r="J27" s="362">
        <v>40009</v>
      </c>
      <c r="K27" s="356">
        <v>9</v>
      </c>
      <c r="L27" s="356">
        <v>9</v>
      </c>
    </row>
    <row r="28" spans="1:12" s="80" customFormat="1" ht="17.100000000000001" customHeight="1" x14ac:dyDescent="0.25">
      <c r="A28" s="323">
        <v>15</v>
      </c>
      <c r="B28" s="323" t="s">
        <v>102</v>
      </c>
      <c r="C28" s="360" t="s">
        <v>362</v>
      </c>
      <c r="D28" s="361">
        <v>2019.8811477985003</v>
      </c>
      <c r="E28" s="361">
        <v>2019.8811477985003</v>
      </c>
      <c r="F28" s="361"/>
      <c r="G28" s="361">
        <v>2019.8811477985003</v>
      </c>
      <c r="H28" s="362">
        <v>36294</v>
      </c>
      <c r="I28" s="362">
        <v>36707</v>
      </c>
      <c r="J28" s="362">
        <v>40101</v>
      </c>
      <c r="K28" s="356">
        <v>10</v>
      </c>
      <c r="L28" s="356">
        <v>0</v>
      </c>
    </row>
    <row r="29" spans="1:12" s="80" customFormat="1" ht="17.100000000000001" customHeight="1" x14ac:dyDescent="0.25">
      <c r="A29" s="323">
        <v>16</v>
      </c>
      <c r="B29" s="323" t="s">
        <v>102</v>
      </c>
      <c r="C29" s="360" t="s">
        <v>361</v>
      </c>
      <c r="D29" s="361">
        <v>2714.0945032533</v>
      </c>
      <c r="E29" s="361">
        <v>2714.0945032533</v>
      </c>
      <c r="F29" s="361"/>
      <c r="G29" s="361">
        <v>2714.0945032533</v>
      </c>
      <c r="H29" s="362">
        <v>36433</v>
      </c>
      <c r="I29" s="362">
        <v>36433</v>
      </c>
      <c r="J29" s="362">
        <v>41835</v>
      </c>
      <c r="K29" s="356">
        <v>14</v>
      </c>
      <c r="L29" s="356">
        <v>9</v>
      </c>
    </row>
    <row r="30" spans="1:12" s="80" customFormat="1" ht="17.100000000000001" customHeight="1" x14ac:dyDescent="0.25">
      <c r="A30" s="439" t="s">
        <v>798</v>
      </c>
      <c r="B30" s="439"/>
      <c r="C30" s="439"/>
      <c r="D30" s="357">
        <f>SUM(D31:D38)</f>
        <v>9928.5143724590016</v>
      </c>
      <c r="E30" s="357">
        <f>SUM(E31:E38)</f>
        <v>9928.5143724590016</v>
      </c>
      <c r="F30" s="357"/>
      <c r="G30" s="357">
        <f>SUM(G31:G38)</f>
        <v>9928.5143724590016</v>
      </c>
      <c r="H30" s="356"/>
      <c r="I30" s="356"/>
      <c r="J30" s="356"/>
      <c r="K30" s="356"/>
      <c r="L30" s="356"/>
    </row>
    <row r="31" spans="1:12" s="80" customFormat="1" ht="17.100000000000001" customHeight="1" x14ac:dyDescent="0.25">
      <c r="A31" s="323">
        <v>17</v>
      </c>
      <c r="B31" s="323" t="s">
        <v>108</v>
      </c>
      <c r="C31" s="360" t="s">
        <v>360</v>
      </c>
      <c r="D31" s="361">
        <v>1377.3490666440002</v>
      </c>
      <c r="E31" s="361">
        <v>1377.3490666440002</v>
      </c>
      <c r="F31" s="361"/>
      <c r="G31" s="361">
        <v>1377.3490666440002</v>
      </c>
      <c r="H31" s="362">
        <v>37075</v>
      </c>
      <c r="I31" s="362">
        <v>37498</v>
      </c>
      <c r="J31" s="362">
        <v>40816</v>
      </c>
      <c r="K31" s="356">
        <v>9</v>
      </c>
      <c r="L31" s="356">
        <v>11</v>
      </c>
    </row>
    <row r="32" spans="1:12" s="80" customFormat="1" ht="17.100000000000001" customHeight="1" x14ac:dyDescent="0.25">
      <c r="A32" s="323">
        <v>18</v>
      </c>
      <c r="B32" s="323" t="s">
        <v>108</v>
      </c>
      <c r="C32" s="360" t="s">
        <v>359</v>
      </c>
      <c r="D32" s="361">
        <v>1280.2928456981001</v>
      </c>
      <c r="E32" s="361">
        <v>1280.2928456981001</v>
      </c>
      <c r="F32" s="361"/>
      <c r="G32" s="361">
        <v>1280.2928456981001</v>
      </c>
      <c r="H32" s="362">
        <v>37106</v>
      </c>
      <c r="I32" s="362">
        <v>37398</v>
      </c>
      <c r="J32" s="362">
        <v>40908</v>
      </c>
      <c r="K32" s="356">
        <v>9</v>
      </c>
      <c r="L32" s="356">
        <v>11</v>
      </c>
    </row>
    <row r="33" spans="1:12" s="80" customFormat="1" ht="17.100000000000001" customHeight="1" x14ac:dyDescent="0.25">
      <c r="A33" s="323">
        <v>19</v>
      </c>
      <c r="B33" s="323" t="s">
        <v>108</v>
      </c>
      <c r="C33" s="360" t="s">
        <v>358</v>
      </c>
      <c r="D33" s="361">
        <v>1107.2169432999999</v>
      </c>
      <c r="E33" s="361">
        <v>1107.2169432999999</v>
      </c>
      <c r="F33" s="361"/>
      <c r="G33" s="361">
        <v>1107.2169432999999</v>
      </c>
      <c r="H33" s="362">
        <v>37105</v>
      </c>
      <c r="I33" s="362">
        <v>37188</v>
      </c>
      <c r="J33" s="362">
        <v>40739</v>
      </c>
      <c r="K33" s="356">
        <v>9</v>
      </c>
      <c r="L33" s="356">
        <v>9</v>
      </c>
    </row>
    <row r="34" spans="1:12" s="80" customFormat="1" ht="17.100000000000001" customHeight="1" x14ac:dyDescent="0.25">
      <c r="A34" s="323">
        <v>20</v>
      </c>
      <c r="B34" s="323" t="s">
        <v>108</v>
      </c>
      <c r="C34" s="360" t="s">
        <v>357</v>
      </c>
      <c r="D34" s="361">
        <v>1050.7246889739001</v>
      </c>
      <c r="E34" s="361">
        <v>1050.7246889739001</v>
      </c>
      <c r="F34" s="361"/>
      <c r="G34" s="361">
        <v>1050.7246889739001</v>
      </c>
      <c r="H34" s="362">
        <v>37022</v>
      </c>
      <c r="I34" s="362">
        <v>37103</v>
      </c>
      <c r="J34" s="362">
        <v>40816</v>
      </c>
      <c r="K34" s="356">
        <v>10</v>
      </c>
      <c r="L34" s="356">
        <v>4</v>
      </c>
    </row>
    <row r="35" spans="1:12" s="80" customFormat="1" ht="17.100000000000001" customHeight="1" x14ac:dyDescent="0.25">
      <c r="A35" s="323">
        <v>21</v>
      </c>
      <c r="B35" s="323" t="s">
        <v>102</v>
      </c>
      <c r="C35" s="360" t="s">
        <v>356</v>
      </c>
      <c r="D35" s="361">
        <v>1577.3577673459001</v>
      </c>
      <c r="E35" s="361">
        <v>1577.3577673459001</v>
      </c>
      <c r="F35" s="361"/>
      <c r="G35" s="361">
        <v>1577.3577673459001</v>
      </c>
      <c r="H35" s="362">
        <v>37075</v>
      </c>
      <c r="I35" s="362">
        <v>37134</v>
      </c>
      <c r="J35" s="362">
        <v>40786</v>
      </c>
      <c r="K35" s="356">
        <v>10</v>
      </c>
      <c r="L35" s="356">
        <v>1</v>
      </c>
    </row>
    <row r="36" spans="1:12" s="80" customFormat="1" ht="17.100000000000001" customHeight="1" x14ac:dyDescent="0.25">
      <c r="A36" s="323">
        <v>22</v>
      </c>
      <c r="B36" s="323" t="s">
        <v>102</v>
      </c>
      <c r="C36" s="360" t="s">
        <v>355</v>
      </c>
      <c r="D36" s="361">
        <v>1242.8017938966002</v>
      </c>
      <c r="E36" s="361">
        <v>1242.8017938966002</v>
      </c>
      <c r="F36" s="361"/>
      <c r="G36" s="361">
        <v>1242.8017938966002</v>
      </c>
      <c r="H36" s="362">
        <v>37134</v>
      </c>
      <c r="I36" s="362">
        <v>37200</v>
      </c>
      <c r="J36" s="362">
        <v>40739</v>
      </c>
      <c r="K36" s="356">
        <v>9</v>
      </c>
      <c r="L36" s="356">
        <v>11</v>
      </c>
    </row>
    <row r="37" spans="1:12" s="80" customFormat="1" ht="17.100000000000001" customHeight="1" x14ac:dyDescent="0.25">
      <c r="A37" s="323">
        <v>23</v>
      </c>
      <c r="B37" s="323" t="s">
        <v>102</v>
      </c>
      <c r="C37" s="360" t="s">
        <v>354</v>
      </c>
      <c r="D37" s="361">
        <v>833.68518188299993</v>
      </c>
      <c r="E37" s="361">
        <v>833.68518188299993</v>
      </c>
      <c r="F37" s="361"/>
      <c r="G37" s="361">
        <v>833.68518188299993</v>
      </c>
      <c r="H37" s="362">
        <v>36999</v>
      </c>
      <c r="I37" s="362">
        <v>36999</v>
      </c>
      <c r="J37" s="362">
        <v>40816</v>
      </c>
      <c r="K37" s="356">
        <v>9</v>
      </c>
      <c r="L37" s="356">
        <v>11</v>
      </c>
    </row>
    <row r="38" spans="1:12" s="80" customFormat="1" ht="17.100000000000001" customHeight="1" x14ac:dyDescent="0.25">
      <c r="A38" s="323">
        <v>24</v>
      </c>
      <c r="B38" s="323" t="s">
        <v>102</v>
      </c>
      <c r="C38" s="360" t="s">
        <v>353</v>
      </c>
      <c r="D38" s="361">
        <v>1459.0860847175002</v>
      </c>
      <c r="E38" s="361">
        <v>1459.0860847175002</v>
      </c>
      <c r="F38" s="361"/>
      <c r="G38" s="361">
        <v>1459.0860847175002</v>
      </c>
      <c r="H38" s="362">
        <v>37022</v>
      </c>
      <c r="I38" s="362">
        <v>37314</v>
      </c>
      <c r="J38" s="362">
        <v>40908</v>
      </c>
      <c r="K38" s="356">
        <v>10</v>
      </c>
      <c r="L38" s="356">
        <v>2</v>
      </c>
    </row>
    <row r="39" spans="1:12" s="80" customFormat="1" ht="17.100000000000001" customHeight="1" x14ac:dyDescent="0.25">
      <c r="A39" s="439" t="s">
        <v>799</v>
      </c>
      <c r="B39" s="439"/>
      <c r="C39" s="439"/>
      <c r="D39" s="357">
        <f>SUM(D40:D52)</f>
        <v>68985.244161446011</v>
      </c>
      <c r="E39" s="357">
        <f>SUM(E40:E52)</f>
        <v>68985.244161446011</v>
      </c>
      <c r="F39" s="357"/>
      <c r="G39" s="357">
        <f>SUM(G40:G52)</f>
        <v>68985.244161446011</v>
      </c>
      <c r="H39" s="356"/>
      <c r="I39" s="356"/>
      <c r="J39" s="356"/>
      <c r="K39" s="356"/>
      <c r="L39" s="356"/>
    </row>
    <row r="40" spans="1:12" s="80" customFormat="1" ht="17.100000000000001" customHeight="1" x14ac:dyDescent="0.25">
      <c r="A40" s="323">
        <v>25</v>
      </c>
      <c r="B40" s="323" t="s">
        <v>110</v>
      </c>
      <c r="C40" s="360" t="s">
        <v>352</v>
      </c>
      <c r="D40" s="361">
        <v>6308.8269351962008</v>
      </c>
      <c r="E40" s="361">
        <v>6308.8269351962008</v>
      </c>
      <c r="F40" s="361"/>
      <c r="G40" s="361">
        <v>6308.8269351962008</v>
      </c>
      <c r="H40" s="362">
        <v>37581</v>
      </c>
      <c r="I40" s="362">
        <v>37823</v>
      </c>
      <c r="J40" s="362">
        <v>43290</v>
      </c>
      <c r="K40" s="356">
        <v>15</v>
      </c>
      <c r="L40" s="356">
        <v>6</v>
      </c>
    </row>
    <row r="41" spans="1:12" s="80" customFormat="1" ht="17.100000000000001" customHeight="1" x14ac:dyDescent="0.25">
      <c r="A41" s="323">
        <v>26</v>
      </c>
      <c r="B41" s="323" t="s">
        <v>351</v>
      </c>
      <c r="C41" s="360" t="s">
        <v>350</v>
      </c>
      <c r="D41" s="361">
        <v>25544.159569320102</v>
      </c>
      <c r="E41" s="361">
        <v>25544.159569320102</v>
      </c>
      <c r="F41" s="361"/>
      <c r="G41" s="361">
        <v>25544.159569320102</v>
      </c>
      <c r="H41" s="362">
        <v>38380</v>
      </c>
      <c r="I41" s="362">
        <v>38380</v>
      </c>
      <c r="J41" s="362">
        <v>43341</v>
      </c>
      <c r="K41" s="356">
        <v>13</v>
      </c>
      <c r="L41" s="356">
        <v>9</v>
      </c>
    </row>
    <row r="42" spans="1:12" s="80" customFormat="1" ht="17.100000000000001" customHeight="1" x14ac:dyDescent="0.25">
      <c r="A42" s="323">
        <v>27</v>
      </c>
      <c r="B42" s="323" t="s">
        <v>108</v>
      </c>
      <c r="C42" s="360" t="s">
        <v>737</v>
      </c>
      <c r="D42" s="361">
        <v>7542.3571194990009</v>
      </c>
      <c r="E42" s="361">
        <v>7542.3571194990009</v>
      </c>
      <c r="F42" s="361"/>
      <c r="G42" s="361">
        <v>7542.3571194990009</v>
      </c>
      <c r="H42" s="362">
        <v>37105</v>
      </c>
      <c r="I42" s="362">
        <v>37863</v>
      </c>
      <c r="J42" s="362">
        <v>43279</v>
      </c>
      <c r="K42" s="356">
        <v>16</v>
      </c>
      <c r="L42" s="356">
        <v>8</v>
      </c>
    </row>
    <row r="43" spans="1:12" s="80" customFormat="1" ht="17.100000000000001" customHeight="1" x14ac:dyDescent="0.25">
      <c r="A43" s="323">
        <v>28</v>
      </c>
      <c r="B43" s="323" t="s">
        <v>108</v>
      </c>
      <c r="C43" s="360" t="s">
        <v>348</v>
      </c>
      <c r="D43" s="361">
        <v>10378.818926694399</v>
      </c>
      <c r="E43" s="361">
        <v>10378.818926694399</v>
      </c>
      <c r="F43" s="361"/>
      <c r="G43" s="361">
        <v>10378.818926694399</v>
      </c>
      <c r="H43" s="362">
        <v>37188</v>
      </c>
      <c r="I43" s="362">
        <v>38060</v>
      </c>
      <c r="J43" s="362">
        <v>43290</v>
      </c>
      <c r="K43" s="356">
        <v>16</v>
      </c>
      <c r="L43" s="356">
        <v>3</v>
      </c>
    </row>
    <row r="44" spans="1:12" s="80" customFormat="1" ht="17.100000000000001" customHeight="1" x14ac:dyDescent="0.25">
      <c r="A44" s="323">
        <v>29</v>
      </c>
      <c r="B44" s="323" t="s">
        <v>108</v>
      </c>
      <c r="C44" s="360" t="s">
        <v>347</v>
      </c>
      <c r="D44" s="361">
        <v>1612.1657628874002</v>
      </c>
      <c r="E44" s="361">
        <v>1612.1657628874002</v>
      </c>
      <c r="F44" s="361"/>
      <c r="G44" s="361">
        <v>1612.1657628874002</v>
      </c>
      <c r="H44" s="362">
        <v>37550</v>
      </c>
      <c r="I44" s="362">
        <v>37739</v>
      </c>
      <c r="J44" s="362">
        <v>41365</v>
      </c>
      <c r="K44" s="356">
        <v>10</v>
      </c>
      <c r="L44" s="356">
        <v>6</v>
      </c>
    </row>
    <row r="45" spans="1:12" s="80" customFormat="1" ht="17.100000000000001" customHeight="1" x14ac:dyDescent="0.25">
      <c r="A45" s="323">
        <v>30</v>
      </c>
      <c r="B45" s="323" t="s">
        <v>108</v>
      </c>
      <c r="C45" s="360" t="s">
        <v>346</v>
      </c>
      <c r="D45" s="361">
        <v>3595.1054000602003</v>
      </c>
      <c r="E45" s="361">
        <v>3595.1054000602003</v>
      </c>
      <c r="F45" s="361"/>
      <c r="G45" s="361">
        <v>3595.1054000602003</v>
      </c>
      <c r="H45" s="362">
        <v>37484</v>
      </c>
      <c r="I45" s="362">
        <v>37977</v>
      </c>
      <c r="J45" s="362">
        <v>43290</v>
      </c>
      <c r="K45" s="356">
        <v>15</v>
      </c>
      <c r="L45" s="356">
        <v>9</v>
      </c>
    </row>
    <row r="46" spans="1:12" s="80" customFormat="1" ht="17.100000000000001" customHeight="1" x14ac:dyDescent="0.25">
      <c r="A46" s="323">
        <v>31</v>
      </c>
      <c r="B46" s="323" t="s">
        <v>108</v>
      </c>
      <c r="C46" s="360" t="s">
        <v>345</v>
      </c>
      <c r="D46" s="361">
        <v>2818.1925237808</v>
      </c>
      <c r="E46" s="361">
        <v>2818.1925237808</v>
      </c>
      <c r="F46" s="361"/>
      <c r="G46" s="361">
        <v>2818.1925237808</v>
      </c>
      <c r="H46" s="362">
        <v>37931</v>
      </c>
      <c r="I46" s="362">
        <v>37931</v>
      </c>
      <c r="J46" s="362">
        <v>43341</v>
      </c>
      <c r="K46" s="356">
        <v>14</v>
      </c>
      <c r="L46" s="356">
        <v>9</v>
      </c>
    </row>
    <row r="47" spans="1:12" s="80" customFormat="1" ht="17.100000000000001" customHeight="1" x14ac:dyDescent="0.25">
      <c r="A47" s="323">
        <v>32</v>
      </c>
      <c r="B47" s="323" t="s">
        <v>102</v>
      </c>
      <c r="C47" s="360" t="s">
        <v>344</v>
      </c>
      <c r="D47" s="361">
        <v>1466.9553411794</v>
      </c>
      <c r="E47" s="361">
        <v>1466.9553411794</v>
      </c>
      <c r="F47" s="361"/>
      <c r="G47" s="361">
        <v>1466.9553411794</v>
      </c>
      <c r="H47" s="362">
        <v>37579</v>
      </c>
      <c r="I47" s="362">
        <v>37579</v>
      </c>
      <c r="J47" s="362">
        <v>41262</v>
      </c>
      <c r="K47" s="356">
        <v>10</v>
      </c>
      <c r="L47" s="356">
        <v>0</v>
      </c>
    </row>
    <row r="48" spans="1:12" s="80" customFormat="1" ht="17.100000000000001" customHeight="1" x14ac:dyDescent="0.25">
      <c r="A48" s="323">
        <v>33</v>
      </c>
      <c r="B48" s="323" t="s">
        <v>102</v>
      </c>
      <c r="C48" s="360" t="s">
        <v>343</v>
      </c>
      <c r="D48" s="361">
        <v>1850.2351309528001</v>
      </c>
      <c r="E48" s="361">
        <v>1850.2351309528001</v>
      </c>
      <c r="F48" s="361"/>
      <c r="G48" s="361">
        <v>1850.2351309528001</v>
      </c>
      <c r="H48" s="362">
        <v>37603</v>
      </c>
      <c r="I48" s="362">
        <v>38518</v>
      </c>
      <c r="J48" s="362">
        <v>42069</v>
      </c>
      <c r="K48" s="356">
        <v>11</v>
      </c>
      <c r="L48" s="356">
        <v>9</v>
      </c>
    </row>
    <row r="49" spans="1:12" s="80" customFormat="1" ht="17.100000000000001" customHeight="1" x14ac:dyDescent="0.25">
      <c r="A49" s="323">
        <v>34</v>
      </c>
      <c r="B49" s="323" t="s">
        <v>102</v>
      </c>
      <c r="C49" s="360" t="s">
        <v>342</v>
      </c>
      <c r="D49" s="361">
        <v>597.73917522290003</v>
      </c>
      <c r="E49" s="361">
        <v>597.73917522290003</v>
      </c>
      <c r="F49" s="361"/>
      <c r="G49" s="361">
        <v>597.73917522290003</v>
      </c>
      <c r="H49" s="362">
        <v>37307</v>
      </c>
      <c r="I49" s="362">
        <v>37572</v>
      </c>
      <c r="J49" s="362">
        <v>41226</v>
      </c>
      <c r="K49" s="356">
        <v>10</v>
      </c>
      <c r="L49" s="356">
        <v>9</v>
      </c>
    </row>
    <row r="50" spans="1:12" s="80" customFormat="1" ht="17.100000000000001" customHeight="1" x14ac:dyDescent="0.25">
      <c r="A50" s="323">
        <v>35</v>
      </c>
      <c r="B50" s="323" t="s">
        <v>102</v>
      </c>
      <c r="C50" s="360" t="s">
        <v>341</v>
      </c>
      <c r="D50" s="361">
        <v>1307.2418355281002</v>
      </c>
      <c r="E50" s="361">
        <v>1307.2418355281002</v>
      </c>
      <c r="F50" s="361"/>
      <c r="G50" s="361">
        <v>1307.2418355281002</v>
      </c>
      <c r="H50" s="362">
        <v>37386</v>
      </c>
      <c r="I50" s="362">
        <v>37448</v>
      </c>
      <c r="J50" s="362">
        <v>40739</v>
      </c>
      <c r="K50" s="356">
        <v>9</v>
      </c>
      <c r="L50" s="356">
        <v>2</v>
      </c>
    </row>
    <row r="51" spans="1:12" s="80" customFormat="1" ht="17.100000000000001" customHeight="1" x14ac:dyDescent="0.25">
      <c r="A51" s="323">
        <v>36</v>
      </c>
      <c r="B51" s="323" t="s">
        <v>102</v>
      </c>
      <c r="C51" s="360" t="s">
        <v>340</v>
      </c>
      <c r="D51" s="361">
        <v>1950.5047680061</v>
      </c>
      <c r="E51" s="361">
        <v>1950.5047680061</v>
      </c>
      <c r="F51" s="361"/>
      <c r="G51" s="361">
        <v>1950.5047680061</v>
      </c>
      <c r="H51" s="362">
        <v>37732</v>
      </c>
      <c r="I51" s="362">
        <v>37865</v>
      </c>
      <c r="J51" s="362">
        <v>41534</v>
      </c>
      <c r="K51" s="356">
        <v>9</v>
      </c>
      <c r="L51" s="356">
        <v>11</v>
      </c>
    </row>
    <row r="52" spans="1:12" s="80" customFormat="1" ht="17.100000000000001" customHeight="1" x14ac:dyDescent="0.25">
      <c r="A52" s="323">
        <v>37</v>
      </c>
      <c r="B52" s="323" t="s">
        <v>102</v>
      </c>
      <c r="C52" s="360" t="s">
        <v>339</v>
      </c>
      <c r="D52" s="361">
        <v>4012.9416731186002</v>
      </c>
      <c r="E52" s="361">
        <v>4012.9416731186002</v>
      </c>
      <c r="F52" s="361"/>
      <c r="G52" s="361">
        <v>4012.9416731186002</v>
      </c>
      <c r="H52" s="362">
        <v>37489</v>
      </c>
      <c r="I52" s="362">
        <v>37603</v>
      </c>
      <c r="J52" s="362">
        <v>41204</v>
      </c>
      <c r="K52" s="356">
        <v>10</v>
      </c>
      <c r="L52" s="356">
        <v>0</v>
      </c>
    </row>
    <row r="53" spans="1:12" s="80" customFormat="1" ht="17.100000000000001" customHeight="1" x14ac:dyDescent="0.25">
      <c r="A53" s="439" t="s">
        <v>800</v>
      </c>
      <c r="B53" s="439"/>
      <c r="C53" s="439"/>
      <c r="D53" s="363">
        <f>SUM(D54:D63)</f>
        <v>42187.081446044096</v>
      </c>
      <c r="E53" s="363">
        <f>SUM(E54:E63)</f>
        <v>42187.081446044096</v>
      </c>
      <c r="F53" s="363"/>
      <c r="G53" s="363">
        <f>SUM(G54:G63)</f>
        <v>42187.081446044096</v>
      </c>
      <c r="H53" s="364"/>
      <c r="I53" s="364"/>
      <c r="J53" s="364"/>
      <c r="K53" s="356"/>
      <c r="L53" s="356"/>
    </row>
    <row r="54" spans="1:12" s="80" customFormat="1" ht="17.100000000000001" customHeight="1" x14ac:dyDescent="0.25">
      <c r="A54" s="323">
        <v>38</v>
      </c>
      <c r="B54" s="323" t="s">
        <v>120</v>
      </c>
      <c r="C54" s="360" t="s">
        <v>338</v>
      </c>
      <c r="D54" s="361">
        <v>17253.5536032194</v>
      </c>
      <c r="E54" s="361">
        <v>17253.5536032194</v>
      </c>
      <c r="F54" s="361"/>
      <c r="G54" s="361">
        <v>17253.5536032194</v>
      </c>
      <c r="H54" s="362">
        <v>37955</v>
      </c>
      <c r="I54" s="362">
        <v>37955</v>
      </c>
      <c r="J54" s="362">
        <v>43341</v>
      </c>
      <c r="K54" s="356">
        <v>14</v>
      </c>
      <c r="L54" s="356">
        <v>4</v>
      </c>
    </row>
    <row r="55" spans="1:12" s="80" customFormat="1" ht="17.100000000000001" customHeight="1" x14ac:dyDescent="0.25">
      <c r="A55" s="323">
        <v>39</v>
      </c>
      <c r="B55" s="323" t="s">
        <v>108</v>
      </c>
      <c r="C55" s="360" t="s">
        <v>337</v>
      </c>
      <c r="D55" s="361">
        <v>1985.5064017758002</v>
      </c>
      <c r="E55" s="361">
        <v>1985.5064017758002</v>
      </c>
      <c r="F55" s="361"/>
      <c r="G55" s="361">
        <v>1985.5064017758002</v>
      </c>
      <c r="H55" s="362">
        <v>37795</v>
      </c>
      <c r="I55" s="362">
        <v>37851</v>
      </c>
      <c r="J55" s="362">
        <v>43279</v>
      </c>
      <c r="K55" s="356">
        <v>14</v>
      </c>
      <c r="L55" s="356">
        <v>8</v>
      </c>
    </row>
    <row r="56" spans="1:12" s="85" customFormat="1" ht="17.100000000000001" customHeight="1" x14ac:dyDescent="0.25">
      <c r="A56" s="323">
        <v>40</v>
      </c>
      <c r="B56" s="323" t="s">
        <v>108</v>
      </c>
      <c r="C56" s="360" t="s">
        <v>738</v>
      </c>
      <c r="D56" s="361">
        <v>740.95745677930006</v>
      </c>
      <c r="E56" s="361">
        <v>740.95745677930006</v>
      </c>
      <c r="F56" s="361"/>
      <c r="G56" s="361">
        <v>740.95745677930006</v>
      </c>
      <c r="H56" s="362">
        <v>38200</v>
      </c>
      <c r="I56" s="362">
        <v>38366</v>
      </c>
      <c r="J56" s="362">
        <v>42184</v>
      </c>
      <c r="K56" s="356">
        <v>10</v>
      </c>
      <c r="L56" s="356">
        <v>10</v>
      </c>
    </row>
    <row r="57" spans="1:12" s="80" customFormat="1" ht="17.100000000000001" customHeight="1" x14ac:dyDescent="0.25">
      <c r="A57" s="323">
        <v>41</v>
      </c>
      <c r="B57" s="323" t="s">
        <v>108</v>
      </c>
      <c r="C57" s="360" t="s">
        <v>739</v>
      </c>
      <c r="D57" s="361">
        <v>7658.9902546217008</v>
      </c>
      <c r="E57" s="361">
        <v>7658.9902546217008</v>
      </c>
      <c r="F57" s="361"/>
      <c r="G57" s="361">
        <v>7658.9902546217008</v>
      </c>
      <c r="H57" s="362">
        <v>37966</v>
      </c>
      <c r="I57" s="362">
        <v>37966</v>
      </c>
      <c r="J57" s="362">
        <v>43290</v>
      </c>
      <c r="K57" s="356">
        <v>14</v>
      </c>
      <c r="L57" s="356">
        <v>3</v>
      </c>
    </row>
    <row r="58" spans="1:12" s="80" customFormat="1" ht="17.100000000000001" customHeight="1" x14ac:dyDescent="0.25">
      <c r="A58" s="323">
        <v>42</v>
      </c>
      <c r="B58" s="323" t="s">
        <v>108</v>
      </c>
      <c r="C58" s="360" t="s">
        <v>334</v>
      </c>
      <c r="D58" s="361">
        <v>5483.0579923811001</v>
      </c>
      <c r="E58" s="361">
        <v>5483.0579923811001</v>
      </c>
      <c r="F58" s="361"/>
      <c r="G58" s="361">
        <v>5483.0579923811001</v>
      </c>
      <c r="H58" s="362">
        <v>38958</v>
      </c>
      <c r="I58" s="362">
        <v>39113</v>
      </c>
      <c r="J58" s="362">
        <v>43341</v>
      </c>
      <c r="K58" s="356">
        <v>11</v>
      </c>
      <c r="L58" s="356">
        <v>5</v>
      </c>
    </row>
    <row r="59" spans="1:12" s="80" customFormat="1" ht="17.100000000000001" customHeight="1" x14ac:dyDescent="0.25">
      <c r="A59" s="323">
        <v>43</v>
      </c>
      <c r="B59" s="323" t="s">
        <v>108</v>
      </c>
      <c r="C59" s="360" t="s">
        <v>333</v>
      </c>
      <c r="D59" s="361">
        <v>3936.0827503060004</v>
      </c>
      <c r="E59" s="361">
        <v>3936.0827503060004</v>
      </c>
      <c r="F59" s="361"/>
      <c r="G59" s="361">
        <v>3936.0827503060004</v>
      </c>
      <c r="H59" s="362">
        <v>37904</v>
      </c>
      <c r="I59" s="362">
        <v>38121</v>
      </c>
      <c r="J59" s="362">
        <v>43341</v>
      </c>
      <c r="K59" s="356">
        <v>14</v>
      </c>
      <c r="L59" s="356">
        <v>8</v>
      </c>
    </row>
    <row r="60" spans="1:12" s="80" customFormat="1" ht="17.100000000000001" customHeight="1" x14ac:dyDescent="0.25">
      <c r="A60" s="323">
        <v>44</v>
      </c>
      <c r="B60" s="323" t="s">
        <v>102</v>
      </c>
      <c r="C60" s="360" t="s">
        <v>332</v>
      </c>
      <c r="D60" s="361">
        <v>667.88874892709998</v>
      </c>
      <c r="E60" s="361">
        <v>667.88874892709998</v>
      </c>
      <c r="F60" s="361"/>
      <c r="G60" s="361">
        <v>667.88874892709998</v>
      </c>
      <c r="H60" s="362">
        <v>37750</v>
      </c>
      <c r="I60" s="362">
        <v>37750</v>
      </c>
      <c r="J60" s="362">
        <v>41422</v>
      </c>
      <c r="K60" s="356">
        <v>9</v>
      </c>
      <c r="L60" s="356">
        <v>6</v>
      </c>
    </row>
    <row r="61" spans="1:12" s="80" customFormat="1" ht="17.100000000000001" customHeight="1" x14ac:dyDescent="0.25">
      <c r="A61" s="323">
        <v>45</v>
      </c>
      <c r="B61" s="323" t="s">
        <v>102</v>
      </c>
      <c r="C61" s="360" t="s">
        <v>331</v>
      </c>
      <c r="D61" s="361">
        <v>2071.8562963579002</v>
      </c>
      <c r="E61" s="361">
        <v>2071.8562963579002</v>
      </c>
      <c r="F61" s="361"/>
      <c r="G61" s="361">
        <v>2071.8562963579002</v>
      </c>
      <c r="H61" s="362">
        <v>37995</v>
      </c>
      <c r="I61" s="362">
        <v>38231</v>
      </c>
      <c r="J61" s="362">
        <v>43341</v>
      </c>
      <c r="K61" s="356">
        <v>13</v>
      </c>
      <c r="L61" s="356">
        <v>11</v>
      </c>
    </row>
    <row r="62" spans="1:12" s="80" customFormat="1" ht="17.100000000000001" customHeight="1" x14ac:dyDescent="0.25">
      <c r="A62" s="323">
        <v>46</v>
      </c>
      <c r="B62" s="323" t="s">
        <v>102</v>
      </c>
      <c r="C62" s="360" t="s">
        <v>330</v>
      </c>
      <c r="D62" s="361">
        <v>606.80691525240002</v>
      </c>
      <c r="E62" s="361">
        <v>606.80691525240002</v>
      </c>
      <c r="F62" s="361"/>
      <c r="G62" s="361">
        <v>606.80691525240002</v>
      </c>
      <c r="H62" s="362">
        <v>38079</v>
      </c>
      <c r="I62" s="362">
        <v>37742</v>
      </c>
      <c r="J62" s="362">
        <v>41422</v>
      </c>
      <c r="K62" s="356">
        <v>8</v>
      </c>
      <c r="L62" s="356">
        <v>7</v>
      </c>
    </row>
    <row r="63" spans="1:12" s="80" customFormat="1" ht="17.100000000000001" customHeight="1" x14ac:dyDescent="0.25">
      <c r="A63" s="323">
        <v>47</v>
      </c>
      <c r="B63" s="323" t="s">
        <v>102</v>
      </c>
      <c r="C63" s="360" t="s">
        <v>329</v>
      </c>
      <c r="D63" s="361">
        <v>1782.3810264234</v>
      </c>
      <c r="E63" s="361">
        <v>1782.3810264234</v>
      </c>
      <c r="F63" s="361"/>
      <c r="G63" s="361">
        <v>1782.3810264234</v>
      </c>
      <c r="H63" s="362">
        <v>37685</v>
      </c>
      <c r="I63" s="362">
        <v>37895</v>
      </c>
      <c r="J63" s="362">
        <v>41670</v>
      </c>
      <c r="K63" s="356">
        <v>10</v>
      </c>
      <c r="L63" s="356">
        <v>3</v>
      </c>
    </row>
    <row r="64" spans="1:12" s="80" customFormat="1" ht="17.100000000000001" customHeight="1" x14ac:dyDescent="0.25">
      <c r="A64" s="439" t="s">
        <v>801</v>
      </c>
      <c r="B64" s="439"/>
      <c r="C64" s="439"/>
      <c r="D64" s="363">
        <f>SUM(D65:D76)</f>
        <v>21346.245124320703</v>
      </c>
      <c r="E64" s="363">
        <f>SUM(E65:E76)</f>
        <v>21346.245124320703</v>
      </c>
      <c r="F64" s="363"/>
      <c r="G64" s="363">
        <f>SUM(G65:G76)</f>
        <v>21346.245124320703</v>
      </c>
      <c r="H64" s="364"/>
      <c r="I64" s="364"/>
      <c r="J64" s="364"/>
      <c r="K64" s="356"/>
      <c r="L64" s="356"/>
    </row>
    <row r="65" spans="1:12" s="80" customFormat="1" ht="17.100000000000001" customHeight="1" x14ac:dyDescent="0.25">
      <c r="A65" s="323">
        <v>48</v>
      </c>
      <c r="B65" s="323" t="s">
        <v>140</v>
      </c>
      <c r="C65" s="360" t="s">
        <v>328</v>
      </c>
      <c r="D65" s="361">
        <v>1069.4256105204001</v>
      </c>
      <c r="E65" s="361">
        <v>1069.4256105204001</v>
      </c>
      <c r="F65" s="361"/>
      <c r="G65" s="361">
        <v>1069.4256105204001</v>
      </c>
      <c r="H65" s="362">
        <v>38562</v>
      </c>
      <c r="I65" s="362">
        <v>38562</v>
      </c>
      <c r="J65" s="362">
        <v>43341</v>
      </c>
      <c r="K65" s="356">
        <v>13</v>
      </c>
      <c r="L65" s="356">
        <v>0</v>
      </c>
    </row>
    <row r="66" spans="1:12" s="80" customFormat="1" ht="17.100000000000001" customHeight="1" x14ac:dyDescent="0.25">
      <c r="A66" s="323">
        <v>49</v>
      </c>
      <c r="B66" s="323" t="s">
        <v>108</v>
      </c>
      <c r="C66" s="360" t="s">
        <v>327</v>
      </c>
      <c r="D66" s="361">
        <v>2838.1866318502998</v>
      </c>
      <c r="E66" s="361">
        <v>2838.1866318502998</v>
      </c>
      <c r="F66" s="361"/>
      <c r="G66" s="361">
        <v>2838.1866318502998</v>
      </c>
      <c r="H66" s="362">
        <v>38546</v>
      </c>
      <c r="I66" s="362">
        <v>38546</v>
      </c>
      <c r="J66" s="362">
        <v>43279</v>
      </c>
      <c r="K66" s="356">
        <v>12</v>
      </c>
      <c r="L66" s="356">
        <v>9</v>
      </c>
    </row>
    <row r="67" spans="1:12" s="80" customFormat="1" ht="17.100000000000001" customHeight="1" x14ac:dyDescent="0.25">
      <c r="A67" s="323">
        <v>50</v>
      </c>
      <c r="B67" s="323" t="s">
        <v>108</v>
      </c>
      <c r="C67" s="360" t="s">
        <v>326</v>
      </c>
      <c r="D67" s="361">
        <v>1989.0898544412003</v>
      </c>
      <c r="E67" s="361">
        <v>1989.0898544412003</v>
      </c>
      <c r="F67" s="361"/>
      <c r="G67" s="361">
        <v>1989.0898544412003</v>
      </c>
      <c r="H67" s="362">
        <v>38275</v>
      </c>
      <c r="I67" s="362">
        <v>39538</v>
      </c>
      <c r="J67" s="362">
        <v>43341</v>
      </c>
      <c r="K67" s="356">
        <v>13</v>
      </c>
      <c r="L67" s="356">
        <v>8</v>
      </c>
    </row>
    <row r="68" spans="1:12" s="80" customFormat="1" ht="17.100000000000001" customHeight="1" x14ac:dyDescent="0.25">
      <c r="A68" s="323">
        <v>51</v>
      </c>
      <c r="B68" s="323" t="s">
        <v>108</v>
      </c>
      <c r="C68" s="360" t="s">
        <v>325</v>
      </c>
      <c r="D68" s="361">
        <v>2230.6713470338</v>
      </c>
      <c r="E68" s="361">
        <v>2230.6713470338</v>
      </c>
      <c r="F68" s="361"/>
      <c r="G68" s="361">
        <v>2230.6713470338</v>
      </c>
      <c r="H68" s="362">
        <v>38187</v>
      </c>
      <c r="I68" s="362">
        <v>39798</v>
      </c>
      <c r="J68" s="362">
        <v>42643</v>
      </c>
      <c r="K68" s="356">
        <v>11</v>
      </c>
      <c r="L68" s="356">
        <v>8</v>
      </c>
    </row>
    <row r="69" spans="1:12" s="80" customFormat="1" ht="17.100000000000001" customHeight="1" x14ac:dyDescent="0.25">
      <c r="A69" s="323">
        <v>52</v>
      </c>
      <c r="B69" s="323" t="s">
        <v>108</v>
      </c>
      <c r="C69" s="360" t="s">
        <v>324</v>
      </c>
      <c r="D69" s="361">
        <v>930.83565925540006</v>
      </c>
      <c r="E69" s="361">
        <v>930.83565925540006</v>
      </c>
      <c r="F69" s="361"/>
      <c r="G69" s="361">
        <v>930.83565925540006</v>
      </c>
      <c r="H69" s="362">
        <v>38200</v>
      </c>
      <c r="I69" s="362">
        <v>38327</v>
      </c>
      <c r="J69" s="362">
        <v>43341</v>
      </c>
      <c r="K69" s="356">
        <v>13</v>
      </c>
      <c r="L69" s="356">
        <v>5</v>
      </c>
    </row>
    <row r="70" spans="1:12" s="80" customFormat="1" ht="17.100000000000001" customHeight="1" x14ac:dyDescent="0.25">
      <c r="A70" s="323">
        <v>53</v>
      </c>
      <c r="B70" s="323" t="s">
        <v>108</v>
      </c>
      <c r="C70" s="360" t="s">
        <v>323</v>
      </c>
      <c r="D70" s="361">
        <v>584.48258641109999</v>
      </c>
      <c r="E70" s="361">
        <v>584.48258641109999</v>
      </c>
      <c r="F70" s="361"/>
      <c r="G70" s="361">
        <v>584.48258641109999</v>
      </c>
      <c r="H70" s="362">
        <v>38353</v>
      </c>
      <c r="I70" s="362">
        <v>38504</v>
      </c>
      <c r="J70" s="362">
        <v>42626</v>
      </c>
      <c r="K70" s="356">
        <v>11</v>
      </c>
      <c r="L70" s="356">
        <v>6</v>
      </c>
    </row>
    <row r="71" spans="1:12" s="80" customFormat="1" ht="17.100000000000001" customHeight="1" x14ac:dyDescent="0.25">
      <c r="A71" s="323">
        <v>54</v>
      </c>
      <c r="B71" s="323" t="s">
        <v>108</v>
      </c>
      <c r="C71" s="360" t="s">
        <v>322</v>
      </c>
      <c r="D71" s="361">
        <v>645.40491219699993</v>
      </c>
      <c r="E71" s="361">
        <v>645.40491219699993</v>
      </c>
      <c r="F71" s="361"/>
      <c r="G71" s="361">
        <v>645.40491219699993</v>
      </c>
      <c r="H71" s="362">
        <v>38279</v>
      </c>
      <c r="I71" s="362">
        <v>38777</v>
      </c>
      <c r="J71" s="362">
        <v>42479</v>
      </c>
      <c r="K71" s="356">
        <v>11</v>
      </c>
      <c r="L71" s="356">
        <v>6</v>
      </c>
    </row>
    <row r="72" spans="1:12" s="80" customFormat="1" ht="17.100000000000001" customHeight="1" x14ac:dyDescent="0.25">
      <c r="A72" s="323">
        <v>55</v>
      </c>
      <c r="B72" s="323" t="s">
        <v>108</v>
      </c>
      <c r="C72" s="360" t="s">
        <v>321</v>
      </c>
      <c r="D72" s="361">
        <v>240.0173406845</v>
      </c>
      <c r="E72" s="361">
        <v>240.0173406845</v>
      </c>
      <c r="F72" s="361"/>
      <c r="G72" s="361">
        <v>240.0173406845</v>
      </c>
      <c r="H72" s="362">
        <v>38026</v>
      </c>
      <c r="I72" s="362">
        <v>38026</v>
      </c>
      <c r="J72" s="362">
        <v>41703</v>
      </c>
      <c r="K72" s="356">
        <v>10</v>
      </c>
      <c r="L72" s="356">
        <v>1</v>
      </c>
    </row>
    <row r="73" spans="1:12" s="77" customFormat="1" ht="17.100000000000001" customHeight="1" x14ac:dyDescent="0.25">
      <c r="A73" s="323">
        <v>57</v>
      </c>
      <c r="B73" s="323" t="s">
        <v>108</v>
      </c>
      <c r="C73" s="360" t="s">
        <v>320</v>
      </c>
      <c r="D73" s="361">
        <v>419.10872510900003</v>
      </c>
      <c r="E73" s="361">
        <v>419.10872510900003</v>
      </c>
      <c r="F73" s="361"/>
      <c r="G73" s="361">
        <v>419.10872510900003</v>
      </c>
      <c r="H73" s="362">
        <v>39692</v>
      </c>
      <c r="I73" s="362">
        <v>39677</v>
      </c>
      <c r="J73" s="362">
        <v>43111</v>
      </c>
      <c r="K73" s="356">
        <v>9</v>
      </c>
      <c r="L73" s="356">
        <v>0</v>
      </c>
    </row>
    <row r="74" spans="1:12" s="77" customFormat="1" ht="17.100000000000001" customHeight="1" x14ac:dyDescent="0.25">
      <c r="A74" s="323">
        <v>58</v>
      </c>
      <c r="B74" s="323" t="s">
        <v>102</v>
      </c>
      <c r="C74" s="360" t="s">
        <v>802</v>
      </c>
      <c r="D74" s="361">
        <v>3217.9071009332001</v>
      </c>
      <c r="E74" s="361">
        <v>3217.9071009332001</v>
      </c>
      <c r="F74" s="361"/>
      <c r="G74" s="361">
        <v>3217.9071009332001</v>
      </c>
      <c r="H74" s="362">
        <v>38037</v>
      </c>
      <c r="I74" s="362">
        <v>38037</v>
      </c>
      <c r="J74" s="362">
        <v>43341</v>
      </c>
      <c r="K74" s="356">
        <v>14</v>
      </c>
      <c r="L74" s="356">
        <v>4</v>
      </c>
    </row>
    <row r="75" spans="1:12" s="77" customFormat="1" ht="17.100000000000001" customHeight="1" x14ac:dyDescent="0.25">
      <c r="A75" s="323">
        <v>59</v>
      </c>
      <c r="B75" s="323" t="s">
        <v>102</v>
      </c>
      <c r="C75" s="360" t="s">
        <v>318</v>
      </c>
      <c r="D75" s="361">
        <v>973.11517049470001</v>
      </c>
      <c r="E75" s="361">
        <v>973.11517049470001</v>
      </c>
      <c r="F75" s="361"/>
      <c r="G75" s="361">
        <v>973.11517049470001</v>
      </c>
      <c r="H75" s="362">
        <v>38650</v>
      </c>
      <c r="I75" s="362">
        <v>39188</v>
      </c>
      <c r="J75" s="362">
        <v>42626</v>
      </c>
      <c r="K75" s="356">
        <v>10</v>
      </c>
      <c r="L75" s="356">
        <v>6</v>
      </c>
    </row>
    <row r="76" spans="1:12" s="77" customFormat="1" ht="17.100000000000001" customHeight="1" x14ac:dyDescent="0.25">
      <c r="A76" s="323">
        <v>60</v>
      </c>
      <c r="B76" s="323" t="s">
        <v>202</v>
      </c>
      <c r="C76" s="360" t="s">
        <v>317</v>
      </c>
      <c r="D76" s="361">
        <v>6208.0001853900994</v>
      </c>
      <c r="E76" s="361">
        <v>6208.0001853900994</v>
      </c>
      <c r="F76" s="361"/>
      <c r="G76" s="361">
        <v>6208.0001853900994</v>
      </c>
      <c r="H76" s="362">
        <v>38163</v>
      </c>
      <c r="I76" s="362">
        <v>39783</v>
      </c>
      <c r="J76" s="362">
        <v>42643</v>
      </c>
      <c r="K76" s="356">
        <v>10</v>
      </c>
      <c r="L76" s="356">
        <v>9</v>
      </c>
    </row>
    <row r="77" spans="1:12" s="77" customFormat="1" ht="17.100000000000001" customHeight="1" x14ac:dyDescent="0.25">
      <c r="A77" s="439" t="s">
        <v>803</v>
      </c>
      <c r="B77" s="439"/>
      <c r="C77" s="439"/>
      <c r="D77" s="363">
        <f>SUM(D78:D115)</f>
        <v>100430.33336906017</v>
      </c>
      <c r="E77" s="363">
        <f>SUM(E78:E115)</f>
        <v>100430.33336906017</v>
      </c>
      <c r="F77" s="363"/>
      <c r="G77" s="363">
        <f>SUM(G78:G115)</f>
        <v>100430.33336906017</v>
      </c>
      <c r="H77" s="364"/>
      <c r="I77" s="364"/>
      <c r="J77" s="364"/>
      <c r="K77" s="356"/>
      <c r="L77" s="356"/>
    </row>
    <row r="78" spans="1:12" s="77" customFormat="1" ht="17.100000000000001" customHeight="1" x14ac:dyDescent="0.25">
      <c r="A78" s="323">
        <v>61</v>
      </c>
      <c r="B78" s="323" t="s">
        <v>120</v>
      </c>
      <c r="C78" s="360" t="s">
        <v>316</v>
      </c>
      <c r="D78" s="361">
        <v>8148.5159854174008</v>
      </c>
      <c r="E78" s="361">
        <v>8148.5159854174008</v>
      </c>
      <c r="F78" s="361"/>
      <c r="G78" s="361">
        <v>8148.5159854174008</v>
      </c>
      <c r="H78" s="362">
        <v>38598</v>
      </c>
      <c r="I78" s="362">
        <v>38598</v>
      </c>
      <c r="J78" s="362">
        <v>43279</v>
      </c>
      <c r="K78" s="356">
        <v>12</v>
      </c>
      <c r="L78" s="356">
        <v>3</v>
      </c>
    </row>
    <row r="79" spans="1:12" s="77" customFormat="1" ht="17.100000000000001" customHeight="1" x14ac:dyDescent="0.25">
      <c r="A79" s="323">
        <v>62</v>
      </c>
      <c r="B79" s="323" t="s">
        <v>157</v>
      </c>
      <c r="C79" s="360" t="s">
        <v>740</v>
      </c>
      <c r="D79" s="361">
        <v>25910.455069367301</v>
      </c>
      <c r="E79" s="361">
        <v>25910.455069367301</v>
      </c>
      <c r="F79" s="361"/>
      <c r="G79" s="361">
        <v>25910.455069367301</v>
      </c>
      <c r="H79" s="362">
        <v>40258</v>
      </c>
      <c r="I79" s="362">
        <v>40258</v>
      </c>
      <c r="J79" s="362">
        <v>44727</v>
      </c>
      <c r="K79" s="356">
        <v>11</v>
      </c>
      <c r="L79" s="356">
        <v>10</v>
      </c>
    </row>
    <row r="80" spans="1:12" s="77" customFormat="1" ht="17.100000000000001" customHeight="1" x14ac:dyDescent="0.25">
      <c r="A80" s="323">
        <v>63</v>
      </c>
      <c r="B80" s="323" t="s">
        <v>351</v>
      </c>
      <c r="C80" s="360" t="s">
        <v>741</v>
      </c>
      <c r="D80" s="361">
        <v>5401.2461904239999</v>
      </c>
      <c r="E80" s="361">
        <v>5401.2461904239999</v>
      </c>
      <c r="F80" s="361"/>
      <c r="G80" s="361">
        <v>5401.2461904239999</v>
      </c>
      <c r="H80" s="362">
        <v>39141</v>
      </c>
      <c r="I80" s="362">
        <v>39325</v>
      </c>
      <c r="J80" s="362">
        <v>50024</v>
      </c>
      <c r="K80" s="356">
        <v>29</v>
      </c>
      <c r="L80" s="356">
        <v>7</v>
      </c>
    </row>
    <row r="81" spans="1:12" s="77" customFormat="1" ht="17.100000000000001" customHeight="1" x14ac:dyDescent="0.25">
      <c r="A81" s="323">
        <v>64</v>
      </c>
      <c r="B81" s="323" t="s">
        <v>108</v>
      </c>
      <c r="C81" s="360" t="s">
        <v>804</v>
      </c>
      <c r="D81" s="361">
        <v>196.2279793342</v>
      </c>
      <c r="E81" s="361">
        <v>196.2279793342</v>
      </c>
      <c r="F81" s="361"/>
      <c r="G81" s="361">
        <v>196.2279793342</v>
      </c>
      <c r="H81" s="362">
        <v>38922</v>
      </c>
      <c r="I81" s="362">
        <v>38901</v>
      </c>
      <c r="J81" s="362">
        <v>42384</v>
      </c>
      <c r="K81" s="356">
        <v>9</v>
      </c>
      <c r="L81" s="356">
        <v>10</v>
      </c>
    </row>
    <row r="82" spans="1:12" s="77" customFormat="1" ht="17.100000000000001" customHeight="1" x14ac:dyDescent="0.25">
      <c r="A82" s="323">
        <v>65</v>
      </c>
      <c r="B82" s="323" t="s">
        <v>108</v>
      </c>
      <c r="C82" s="360" t="s">
        <v>312</v>
      </c>
      <c r="D82" s="361">
        <v>905.78562093699998</v>
      </c>
      <c r="E82" s="361">
        <v>905.78562093699998</v>
      </c>
      <c r="F82" s="361"/>
      <c r="G82" s="361">
        <v>905.78562093699998</v>
      </c>
      <c r="H82" s="362">
        <v>38905</v>
      </c>
      <c r="I82" s="362">
        <v>38946</v>
      </c>
      <c r="J82" s="362">
        <v>43341</v>
      </c>
      <c r="K82" s="356">
        <v>12</v>
      </c>
      <c r="L82" s="356">
        <v>1</v>
      </c>
    </row>
    <row r="83" spans="1:12" s="77" customFormat="1" ht="17.100000000000001" customHeight="1" x14ac:dyDescent="0.25">
      <c r="A83" s="323">
        <v>66</v>
      </c>
      <c r="B83" s="323" t="s">
        <v>108</v>
      </c>
      <c r="C83" s="360" t="s">
        <v>311</v>
      </c>
      <c r="D83" s="361">
        <v>5706.3510396450001</v>
      </c>
      <c r="E83" s="361">
        <v>5706.3510396450001</v>
      </c>
      <c r="F83" s="361"/>
      <c r="G83" s="361">
        <v>5706.3510396450001</v>
      </c>
      <c r="H83" s="362">
        <v>38544</v>
      </c>
      <c r="I83" s="362">
        <v>39141</v>
      </c>
      <c r="J83" s="362">
        <v>43341</v>
      </c>
      <c r="K83" s="356">
        <v>12</v>
      </c>
      <c r="L83" s="356">
        <v>11</v>
      </c>
    </row>
    <row r="84" spans="1:12" s="77" customFormat="1" ht="17.100000000000001" customHeight="1" x14ac:dyDescent="0.25">
      <c r="A84" s="323">
        <v>67</v>
      </c>
      <c r="B84" s="323" t="s">
        <v>108</v>
      </c>
      <c r="C84" s="360" t="s">
        <v>310</v>
      </c>
      <c r="D84" s="361">
        <v>2144.3171618914002</v>
      </c>
      <c r="E84" s="361">
        <v>2144.3171618914002</v>
      </c>
      <c r="F84" s="361"/>
      <c r="G84" s="361">
        <v>2144.3171618914002</v>
      </c>
      <c r="H84" s="362">
        <v>38288</v>
      </c>
      <c r="I84" s="362">
        <v>38288</v>
      </c>
      <c r="J84" s="362">
        <v>41899</v>
      </c>
      <c r="K84" s="356">
        <v>9</v>
      </c>
      <c r="L84" s="356">
        <v>5</v>
      </c>
    </row>
    <row r="85" spans="1:12" s="77" customFormat="1" ht="17.100000000000001" customHeight="1" x14ac:dyDescent="0.25">
      <c r="A85" s="323">
        <v>68</v>
      </c>
      <c r="B85" s="323" t="s">
        <v>108</v>
      </c>
      <c r="C85" s="360" t="s">
        <v>309</v>
      </c>
      <c r="D85" s="361">
        <v>2823.5266027058001</v>
      </c>
      <c r="E85" s="361">
        <v>2823.5266027058001</v>
      </c>
      <c r="F85" s="361"/>
      <c r="G85" s="361">
        <v>2823.5266027058001</v>
      </c>
      <c r="H85" s="362">
        <v>40008</v>
      </c>
      <c r="I85" s="362">
        <v>41242</v>
      </c>
      <c r="J85" s="362">
        <v>46129</v>
      </c>
      <c r="K85" s="356">
        <v>16</v>
      </c>
      <c r="L85" s="356">
        <v>6</v>
      </c>
    </row>
    <row r="86" spans="1:12" s="77" customFormat="1" ht="17.100000000000001" customHeight="1" x14ac:dyDescent="0.25">
      <c r="A86" s="323">
        <v>69</v>
      </c>
      <c r="B86" s="323" t="s">
        <v>108</v>
      </c>
      <c r="C86" s="360" t="s">
        <v>308</v>
      </c>
      <c r="D86" s="361">
        <v>1577.9272470077999</v>
      </c>
      <c r="E86" s="361">
        <v>1577.9272470077999</v>
      </c>
      <c r="F86" s="361"/>
      <c r="G86" s="361">
        <v>1577.9272470077999</v>
      </c>
      <c r="H86" s="362">
        <v>38121</v>
      </c>
      <c r="I86" s="362">
        <v>38121</v>
      </c>
      <c r="J86" s="362">
        <v>41780</v>
      </c>
      <c r="K86" s="356">
        <v>10</v>
      </c>
      <c r="L86" s="356">
        <v>0</v>
      </c>
    </row>
    <row r="87" spans="1:12" s="77" customFormat="1" ht="17.100000000000001" customHeight="1" x14ac:dyDescent="0.25">
      <c r="A87" s="323">
        <v>70</v>
      </c>
      <c r="B87" s="323" t="s">
        <v>108</v>
      </c>
      <c r="C87" s="360" t="s">
        <v>307</v>
      </c>
      <c r="D87" s="361">
        <v>1375.0547234986002</v>
      </c>
      <c r="E87" s="361">
        <v>1375.0547234986002</v>
      </c>
      <c r="F87" s="361"/>
      <c r="G87" s="361">
        <v>1375.0547234986002</v>
      </c>
      <c r="H87" s="362">
        <v>38350</v>
      </c>
      <c r="I87" s="362">
        <v>38350</v>
      </c>
      <c r="J87" s="362">
        <v>43290</v>
      </c>
      <c r="K87" s="356">
        <v>13</v>
      </c>
      <c r="L87" s="356">
        <v>4</v>
      </c>
    </row>
    <row r="88" spans="1:12" s="77" customFormat="1" ht="17.100000000000001" customHeight="1" x14ac:dyDescent="0.25">
      <c r="A88" s="323">
        <v>71</v>
      </c>
      <c r="B88" s="323" t="s">
        <v>306</v>
      </c>
      <c r="C88" s="360" t="s">
        <v>305</v>
      </c>
      <c r="D88" s="361">
        <v>1800.3528633477001</v>
      </c>
      <c r="E88" s="361">
        <v>1800.3528633477001</v>
      </c>
      <c r="F88" s="361"/>
      <c r="G88" s="361">
        <v>1800.3528633477001</v>
      </c>
      <c r="H88" s="362">
        <v>38578</v>
      </c>
      <c r="I88" s="362">
        <v>38578</v>
      </c>
      <c r="J88" s="362">
        <v>42069</v>
      </c>
      <c r="K88" s="356">
        <v>9</v>
      </c>
      <c r="L88" s="356">
        <v>2</v>
      </c>
    </row>
    <row r="89" spans="1:12" s="77" customFormat="1" ht="17.100000000000001" customHeight="1" x14ac:dyDescent="0.25">
      <c r="A89" s="323">
        <v>72</v>
      </c>
      <c r="B89" s="323" t="s">
        <v>122</v>
      </c>
      <c r="C89" s="360" t="s">
        <v>304</v>
      </c>
      <c r="D89" s="361">
        <v>1805.8708345223001</v>
      </c>
      <c r="E89" s="361">
        <v>1805.8708345223001</v>
      </c>
      <c r="F89" s="361"/>
      <c r="G89" s="361">
        <v>1805.8708345223001</v>
      </c>
      <c r="H89" s="362">
        <v>38507</v>
      </c>
      <c r="I89" s="362">
        <v>38650</v>
      </c>
      <c r="J89" s="362">
        <v>42069</v>
      </c>
      <c r="K89" s="356">
        <v>9</v>
      </c>
      <c r="L89" s="356">
        <v>9</v>
      </c>
    </row>
    <row r="90" spans="1:12" s="77" customFormat="1" ht="17.100000000000001" customHeight="1" x14ac:dyDescent="0.25">
      <c r="A90" s="323">
        <v>73</v>
      </c>
      <c r="B90" s="323" t="s">
        <v>122</v>
      </c>
      <c r="C90" s="360" t="s">
        <v>303</v>
      </c>
      <c r="D90" s="361">
        <v>3571.8706182061001</v>
      </c>
      <c r="E90" s="361">
        <v>3571.8706182061001</v>
      </c>
      <c r="F90" s="361"/>
      <c r="G90" s="361">
        <v>3571.8706182061001</v>
      </c>
      <c r="H90" s="362">
        <v>40186</v>
      </c>
      <c r="I90" s="362">
        <v>40186</v>
      </c>
      <c r="J90" s="362">
        <v>43672</v>
      </c>
      <c r="K90" s="356">
        <v>9</v>
      </c>
      <c r="L90" s="356">
        <v>5</v>
      </c>
    </row>
    <row r="91" spans="1:12" s="77" customFormat="1" ht="17.100000000000001" customHeight="1" x14ac:dyDescent="0.25">
      <c r="A91" s="323">
        <v>74</v>
      </c>
      <c r="B91" s="323" t="s">
        <v>122</v>
      </c>
      <c r="C91" s="360" t="s">
        <v>302</v>
      </c>
      <c r="D91" s="361">
        <v>298.59777770429997</v>
      </c>
      <c r="E91" s="361">
        <v>298.59777770429997</v>
      </c>
      <c r="F91" s="361"/>
      <c r="G91" s="361">
        <v>298.59777770429997</v>
      </c>
      <c r="H91" s="362">
        <v>38457</v>
      </c>
      <c r="I91" s="362">
        <v>38457</v>
      </c>
      <c r="J91" s="362">
        <v>43341</v>
      </c>
      <c r="K91" s="356">
        <v>12</v>
      </c>
      <c r="L91" s="356">
        <v>8</v>
      </c>
    </row>
    <row r="92" spans="1:12" s="77" customFormat="1" ht="17.100000000000001" customHeight="1" x14ac:dyDescent="0.25">
      <c r="A92" s="323">
        <v>75</v>
      </c>
      <c r="B92" s="323" t="s">
        <v>122</v>
      </c>
      <c r="C92" s="360" t="s">
        <v>301</v>
      </c>
      <c r="D92" s="361">
        <v>2570.1308290626998</v>
      </c>
      <c r="E92" s="361">
        <v>2570.1308290626998</v>
      </c>
      <c r="F92" s="361"/>
      <c r="G92" s="361">
        <v>2570.1308290626998</v>
      </c>
      <c r="H92" s="362">
        <v>38290</v>
      </c>
      <c r="I92" s="362">
        <v>38404</v>
      </c>
      <c r="J92" s="362">
        <v>43341</v>
      </c>
      <c r="K92" s="356">
        <v>13</v>
      </c>
      <c r="L92" s="356">
        <v>10</v>
      </c>
    </row>
    <row r="93" spans="1:12" s="77" customFormat="1" ht="17.100000000000001" customHeight="1" x14ac:dyDescent="0.25">
      <c r="A93" s="323">
        <v>76</v>
      </c>
      <c r="B93" s="323" t="s">
        <v>122</v>
      </c>
      <c r="C93" s="360" t="s">
        <v>300</v>
      </c>
      <c r="D93" s="361">
        <v>830.37203451650009</v>
      </c>
      <c r="E93" s="361">
        <v>830.37203451650009</v>
      </c>
      <c r="F93" s="361"/>
      <c r="G93" s="361">
        <v>830.37203451650009</v>
      </c>
      <c r="H93" s="362">
        <v>38596</v>
      </c>
      <c r="I93" s="362">
        <v>38714</v>
      </c>
      <c r="J93" s="362">
        <v>42384</v>
      </c>
      <c r="K93" s="356">
        <v>9</v>
      </c>
      <c r="L93" s="356">
        <v>4</v>
      </c>
    </row>
    <row r="94" spans="1:12" s="77" customFormat="1" ht="17.100000000000001" customHeight="1" x14ac:dyDescent="0.25">
      <c r="A94" s="323">
        <v>77</v>
      </c>
      <c r="B94" s="323" t="s">
        <v>122</v>
      </c>
      <c r="C94" s="360" t="s">
        <v>299</v>
      </c>
      <c r="D94" s="361">
        <v>2748.1853733814</v>
      </c>
      <c r="E94" s="361">
        <v>2748.1853733814</v>
      </c>
      <c r="F94" s="361"/>
      <c r="G94" s="361">
        <v>2748.1853733814</v>
      </c>
      <c r="H94" s="362">
        <v>38449</v>
      </c>
      <c r="I94" s="362">
        <v>38449</v>
      </c>
      <c r="J94" s="362">
        <v>43341</v>
      </c>
      <c r="K94" s="356">
        <v>12</v>
      </c>
      <c r="L94" s="356">
        <v>8</v>
      </c>
    </row>
    <row r="95" spans="1:12" s="77" customFormat="1" ht="17.100000000000001" customHeight="1" x14ac:dyDescent="0.25">
      <c r="A95" s="323">
        <v>78</v>
      </c>
      <c r="B95" s="323" t="s">
        <v>122</v>
      </c>
      <c r="C95" s="360" t="s">
        <v>298</v>
      </c>
      <c r="D95" s="361">
        <v>214.84510876190001</v>
      </c>
      <c r="E95" s="361">
        <v>214.84510876190001</v>
      </c>
      <c r="F95" s="361"/>
      <c r="G95" s="361">
        <v>214.84510876190001</v>
      </c>
      <c r="H95" s="362">
        <v>38088</v>
      </c>
      <c r="I95" s="362">
        <v>38088</v>
      </c>
      <c r="J95" s="362">
        <v>41780</v>
      </c>
      <c r="K95" s="356">
        <v>10</v>
      </c>
      <c r="L95" s="356">
        <v>1</v>
      </c>
    </row>
    <row r="96" spans="1:12" s="77" customFormat="1" ht="17.100000000000001" customHeight="1" x14ac:dyDescent="0.25">
      <c r="A96" s="323">
        <v>79</v>
      </c>
      <c r="B96" s="323" t="s">
        <v>122</v>
      </c>
      <c r="C96" s="360" t="s">
        <v>297</v>
      </c>
      <c r="D96" s="361">
        <v>5548.3039798485006</v>
      </c>
      <c r="E96" s="361">
        <v>5548.3039798485006</v>
      </c>
      <c r="F96" s="361"/>
      <c r="G96" s="361">
        <v>5548.3039798485006</v>
      </c>
      <c r="H96" s="362">
        <v>39588</v>
      </c>
      <c r="I96" s="362">
        <v>39272</v>
      </c>
      <c r="J96" s="362">
        <v>43341</v>
      </c>
      <c r="K96" s="356">
        <v>10</v>
      </c>
      <c r="L96" s="356">
        <v>3</v>
      </c>
    </row>
    <row r="97" spans="1:12" s="77" customFormat="1" ht="17.100000000000001" customHeight="1" x14ac:dyDescent="0.25">
      <c r="A97" s="323">
        <v>80</v>
      </c>
      <c r="B97" s="323" t="s">
        <v>122</v>
      </c>
      <c r="C97" s="360" t="s">
        <v>296</v>
      </c>
      <c r="D97" s="361">
        <v>1922.8478745552</v>
      </c>
      <c r="E97" s="361">
        <v>1922.8478745552</v>
      </c>
      <c r="F97" s="361"/>
      <c r="G97" s="361">
        <v>1922.8478745552</v>
      </c>
      <c r="H97" s="362">
        <v>38579</v>
      </c>
      <c r="I97" s="362">
        <v>39030</v>
      </c>
      <c r="J97" s="362">
        <v>42475</v>
      </c>
      <c r="K97" s="356">
        <v>10</v>
      </c>
      <c r="L97" s="356">
        <v>8</v>
      </c>
    </row>
    <row r="98" spans="1:12" s="77" customFormat="1" ht="17.100000000000001" customHeight="1" x14ac:dyDescent="0.25">
      <c r="A98" s="323">
        <v>82</v>
      </c>
      <c r="B98" s="323" t="s">
        <v>122</v>
      </c>
      <c r="C98" s="360" t="s">
        <v>295</v>
      </c>
      <c r="D98" s="361">
        <v>194.861911529</v>
      </c>
      <c r="E98" s="361">
        <v>194.861911529</v>
      </c>
      <c r="F98" s="361"/>
      <c r="G98" s="361">
        <v>194.861911529</v>
      </c>
      <c r="H98" s="362">
        <v>38659</v>
      </c>
      <c r="I98" s="362">
        <v>38659</v>
      </c>
      <c r="J98" s="362">
        <v>42069</v>
      </c>
      <c r="K98" s="356">
        <v>9</v>
      </c>
      <c r="L98" s="356">
        <v>0</v>
      </c>
    </row>
    <row r="99" spans="1:12" s="77" customFormat="1" ht="17.100000000000001" customHeight="1" x14ac:dyDescent="0.25">
      <c r="A99" s="323">
        <v>83</v>
      </c>
      <c r="B99" s="323" t="s">
        <v>122</v>
      </c>
      <c r="C99" s="360" t="s">
        <v>294</v>
      </c>
      <c r="D99" s="361">
        <v>59.167816666300006</v>
      </c>
      <c r="E99" s="361">
        <v>59.167816666300006</v>
      </c>
      <c r="F99" s="361"/>
      <c r="G99" s="361">
        <v>59.167816666300006</v>
      </c>
      <c r="H99" s="362">
        <v>38589</v>
      </c>
      <c r="I99" s="362">
        <v>38589</v>
      </c>
      <c r="J99" s="362">
        <v>43341</v>
      </c>
      <c r="K99" s="356">
        <v>12</v>
      </c>
      <c r="L99" s="356">
        <v>8</v>
      </c>
    </row>
    <row r="100" spans="1:12" s="77" customFormat="1" ht="17.100000000000001" customHeight="1" x14ac:dyDescent="0.25">
      <c r="A100" s="323">
        <v>84</v>
      </c>
      <c r="B100" s="323" t="s">
        <v>122</v>
      </c>
      <c r="C100" s="360" t="s">
        <v>293</v>
      </c>
      <c r="D100" s="361">
        <v>1437.3670160930003</v>
      </c>
      <c r="E100" s="361">
        <v>1437.3670160930003</v>
      </c>
      <c r="F100" s="361"/>
      <c r="G100" s="361">
        <v>1437.3670160930003</v>
      </c>
      <c r="H100" s="362">
        <v>39114</v>
      </c>
      <c r="I100" s="362">
        <v>39114</v>
      </c>
      <c r="J100" s="362">
        <v>42475</v>
      </c>
      <c r="K100" s="356">
        <v>9</v>
      </c>
      <c r="L100" s="356">
        <v>1</v>
      </c>
    </row>
    <row r="101" spans="1:12" s="77" customFormat="1" ht="17.100000000000001" customHeight="1" x14ac:dyDescent="0.25">
      <c r="A101" s="323">
        <v>87</v>
      </c>
      <c r="B101" s="323" t="s">
        <v>122</v>
      </c>
      <c r="C101" s="360" t="s">
        <v>292</v>
      </c>
      <c r="D101" s="361">
        <v>2958.8299459524001</v>
      </c>
      <c r="E101" s="361">
        <v>2958.8299459524001</v>
      </c>
      <c r="F101" s="361"/>
      <c r="G101" s="361">
        <v>2958.8299459524001</v>
      </c>
      <c r="H101" s="362">
        <v>38488</v>
      </c>
      <c r="I101" s="362">
        <v>38703</v>
      </c>
      <c r="J101" s="362">
        <v>42069</v>
      </c>
      <c r="K101" s="356">
        <v>9</v>
      </c>
      <c r="L101" s="356">
        <v>6</v>
      </c>
    </row>
    <row r="102" spans="1:12" s="77" customFormat="1" ht="17.100000000000001" customHeight="1" x14ac:dyDescent="0.25">
      <c r="A102" s="323">
        <v>90</v>
      </c>
      <c r="B102" s="323" t="s">
        <v>122</v>
      </c>
      <c r="C102" s="360" t="s">
        <v>291</v>
      </c>
      <c r="D102" s="361">
        <v>593.45575938529998</v>
      </c>
      <c r="E102" s="361">
        <v>593.45575938529998</v>
      </c>
      <c r="F102" s="361"/>
      <c r="G102" s="361">
        <v>593.45575938529998</v>
      </c>
      <c r="H102" s="362">
        <v>38548</v>
      </c>
      <c r="I102" s="362">
        <v>38548</v>
      </c>
      <c r="J102" s="362">
        <v>42069</v>
      </c>
      <c r="K102" s="356">
        <v>9</v>
      </c>
      <c r="L102" s="356">
        <v>7</v>
      </c>
    </row>
    <row r="103" spans="1:12" s="77" customFormat="1" ht="17.100000000000001" customHeight="1" x14ac:dyDescent="0.25">
      <c r="A103" s="323">
        <v>91</v>
      </c>
      <c r="B103" s="323" t="s">
        <v>122</v>
      </c>
      <c r="C103" s="360" t="s">
        <v>290</v>
      </c>
      <c r="D103" s="361">
        <v>897.91636447509995</v>
      </c>
      <c r="E103" s="361">
        <v>897.91636447509995</v>
      </c>
      <c r="F103" s="361"/>
      <c r="G103" s="361">
        <v>897.91636447509995</v>
      </c>
      <c r="H103" s="362">
        <v>38862</v>
      </c>
      <c r="I103" s="362">
        <v>38872</v>
      </c>
      <c r="J103" s="362">
        <v>43341</v>
      </c>
      <c r="K103" s="356">
        <v>12</v>
      </c>
      <c r="L103" s="356">
        <v>1</v>
      </c>
    </row>
    <row r="104" spans="1:12" s="77" customFormat="1" ht="17.100000000000001" customHeight="1" x14ac:dyDescent="0.25">
      <c r="A104" s="323">
        <v>92</v>
      </c>
      <c r="B104" s="323" t="s">
        <v>122</v>
      </c>
      <c r="C104" s="360" t="s">
        <v>289</v>
      </c>
      <c r="D104" s="361">
        <v>1477.6466797035998</v>
      </c>
      <c r="E104" s="361">
        <v>1477.6466797035998</v>
      </c>
      <c r="F104" s="361"/>
      <c r="G104" s="361">
        <v>1477.6466797035998</v>
      </c>
      <c r="H104" s="362">
        <v>38510</v>
      </c>
      <c r="I104" s="362">
        <v>38700</v>
      </c>
      <c r="J104" s="362">
        <v>42384</v>
      </c>
      <c r="K104" s="356">
        <v>10</v>
      </c>
      <c r="L104" s="356">
        <v>4</v>
      </c>
    </row>
    <row r="105" spans="1:12" s="77" customFormat="1" ht="17.100000000000001" customHeight="1" x14ac:dyDescent="0.25">
      <c r="A105" s="323">
        <v>93</v>
      </c>
      <c r="B105" s="323" t="s">
        <v>122</v>
      </c>
      <c r="C105" s="360" t="s">
        <v>288</v>
      </c>
      <c r="D105" s="361">
        <v>1470.1013120086</v>
      </c>
      <c r="E105" s="361">
        <v>1470.1013120086</v>
      </c>
      <c r="F105" s="361"/>
      <c r="G105" s="361">
        <v>1470.1013120086</v>
      </c>
      <c r="H105" s="362">
        <v>38651</v>
      </c>
      <c r="I105" s="362">
        <v>38651</v>
      </c>
      <c r="J105" s="362">
        <v>43341</v>
      </c>
      <c r="K105" s="356">
        <v>12</v>
      </c>
      <c r="L105" s="356">
        <v>9</v>
      </c>
    </row>
    <row r="106" spans="1:12" s="77" customFormat="1" ht="17.100000000000001" customHeight="1" x14ac:dyDescent="0.25">
      <c r="A106" s="323">
        <v>94</v>
      </c>
      <c r="B106" s="323" t="s">
        <v>122</v>
      </c>
      <c r="C106" s="360" t="s">
        <v>287</v>
      </c>
      <c r="D106" s="361">
        <v>649.33368701649999</v>
      </c>
      <c r="E106" s="361">
        <v>649.33368701649999</v>
      </c>
      <c r="F106" s="361"/>
      <c r="G106" s="361">
        <v>649.33368701649999</v>
      </c>
      <c r="H106" s="362">
        <v>38410</v>
      </c>
      <c r="I106" s="362">
        <v>38410</v>
      </c>
      <c r="J106" s="362">
        <v>42185</v>
      </c>
      <c r="K106" s="356">
        <v>10</v>
      </c>
      <c r="L106" s="356">
        <v>3</v>
      </c>
    </row>
    <row r="107" spans="1:12" s="77" customFormat="1" ht="17.100000000000001" customHeight="1" x14ac:dyDescent="0.25">
      <c r="A107" s="323">
        <v>95</v>
      </c>
      <c r="B107" s="323" t="s">
        <v>102</v>
      </c>
      <c r="C107" s="360" t="s">
        <v>286</v>
      </c>
      <c r="D107" s="361">
        <v>267.2725716827</v>
      </c>
      <c r="E107" s="361">
        <v>267.2725716827</v>
      </c>
      <c r="F107" s="361"/>
      <c r="G107" s="361">
        <v>267.2725716827</v>
      </c>
      <c r="H107" s="362">
        <v>38628</v>
      </c>
      <c r="I107" s="362">
        <v>38628</v>
      </c>
      <c r="J107" s="362">
        <v>42069</v>
      </c>
      <c r="K107" s="356">
        <v>9</v>
      </c>
      <c r="L107" s="356">
        <v>0</v>
      </c>
    </row>
    <row r="108" spans="1:12" s="77" customFormat="1" ht="17.100000000000001" customHeight="1" x14ac:dyDescent="0.25">
      <c r="A108" s="323">
        <v>98</v>
      </c>
      <c r="B108" s="323" t="s">
        <v>102</v>
      </c>
      <c r="C108" s="360" t="s">
        <v>285</v>
      </c>
      <c r="D108" s="361">
        <v>170.96203458549999</v>
      </c>
      <c r="E108" s="361">
        <v>170.96203458549999</v>
      </c>
      <c r="F108" s="361"/>
      <c r="G108" s="361">
        <v>170.96203458549999</v>
      </c>
      <c r="H108" s="362">
        <v>38554</v>
      </c>
      <c r="I108" s="362">
        <v>38564</v>
      </c>
      <c r="J108" s="362">
        <v>42069</v>
      </c>
      <c r="K108" s="356">
        <v>9</v>
      </c>
      <c r="L108" s="356">
        <v>7</v>
      </c>
    </row>
    <row r="109" spans="1:12" s="77" customFormat="1" ht="17.100000000000001" customHeight="1" x14ac:dyDescent="0.25">
      <c r="A109" s="323">
        <v>99</v>
      </c>
      <c r="B109" s="323" t="s">
        <v>102</v>
      </c>
      <c r="C109" s="360" t="s">
        <v>284</v>
      </c>
      <c r="D109" s="361">
        <v>1194.9681814703999</v>
      </c>
      <c r="E109" s="361">
        <v>1194.9681814703999</v>
      </c>
      <c r="F109" s="361"/>
      <c r="G109" s="361">
        <v>1194.9681814703999</v>
      </c>
      <c r="H109" s="362">
        <v>38512</v>
      </c>
      <c r="I109" s="362">
        <v>38562</v>
      </c>
      <c r="J109" s="362">
        <v>43279</v>
      </c>
      <c r="K109" s="356">
        <v>13</v>
      </c>
      <c r="L109" s="356">
        <v>0</v>
      </c>
    </row>
    <row r="110" spans="1:12" s="77" customFormat="1" ht="17.100000000000001" customHeight="1" x14ac:dyDescent="0.25">
      <c r="A110" s="323">
        <v>100</v>
      </c>
      <c r="B110" s="323" t="s">
        <v>100</v>
      </c>
      <c r="C110" s="360" t="s">
        <v>283</v>
      </c>
      <c r="D110" s="361">
        <v>1960.1760597940001</v>
      </c>
      <c r="E110" s="361">
        <v>1960.1760597940001</v>
      </c>
      <c r="F110" s="361"/>
      <c r="G110" s="361">
        <v>1960.1760597940001</v>
      </c>
      <c r="H110" s="362">
        <v>38981</v>
      </c>
      <c r="I110" s="362">
        <v>39559</v>
      </c>
      <c r="J110" s="362">
        <v>43341</v>
      </c>
      <c r="K110" s="356">
        <v>11</v>
      </c>
      <c r="L110" s="356">
        <v>10</v>
      </c>
    </row>
    <row r="111" spans="1:12" s="77" customFormat="1" ht="17.100000000000001" customHeight="1" x14ac:dyDescent="0.25">
      <c r="A111" s="323">
        <v>101</v>
      </c>
      <c r="B111" s="323" t="s">
        <v>100</v>
      </c>
      <c r="C111" s="360" t="s">
        <v>282</v>
      </c>
      <c r="D111" s="361">
        <v>1438.715533371</v>
      </c>
      <c r="E111" s="361">
        <v>1438.715533371</v>
      </c>
      <c r="F111" s="361"/>
      <c r="G111" s="361">
        <v>1438.715533371</v>
      </c>
      <c r="H111" s="362">
        <v>38837</v>
      </c>
      <c r="I111" s="362">
        <v>39958</v>
      </c>
      <c r="J111" s="362">
        <v>43572</v>
      </c>
      <c r="K111" s="356">
        <v>12</v>
      </c>
      <c r="L111" s="356">
        <v>6</v>
      </c>
    </row>
    <row r="112" spans="1:12" s="77" customFormat="1" ht="17.100000000000001" customHeight="1" x14ac:dyDescent="0.25">
      <c r="A112" s="323">
        <v>102</v>
      </c>
      <c r="B112" s="323" t="s">
        <v>100</v>
      </c>
      <c r="C112" s="360" t="s">
        <v>281</v>
      </c>
      <c r="D112" s="361">
        <v>799.6563016148001</v>
      </c>
      <c r="E112" s="361">
        <v>799.6563016148001</v>
      </c>
      <c r="F112" s="361"/>
      <c r="G112" s="361">
        <v>799.6563016148001</v>
      </c>
      <c r="H112" s="362">
        <v>38945</v>
      </c>
      <c r="I112" s="362">
        <v>39060</v>
      </c>
      <c r="J112" s="362">
        <v>42626</v>
      </c>
      <c r="K112" s="356">
        <v>9</v>
      </c>
      <c r="L112" s="356">
        <v>11</v>
      </c>
    </row>
    <row r="113" spans="1:12" s="77" customFormat="1" ht="17.100000000000001" customHeight="1" x14ac:dyDescent="0.25">
      <c r="A113" s="323">
        <v>103</v>
      </c>
      <c r="B113" s="323" t="s">
        <v>100</v>
      </c>
      <c r="C113" s="360" t="s">
        <v>280</v>
      </c>
      <c r="D113" s="361">
        <v>377.63572272030001</v>
      </c>
      <c r="E113" s="361">
        <v>377.63572272030001</v>
      </c>
      <c r="F113" s="361"/>
      <c r="G113" s="361">
        <v>377.63572272030001</v>
      </c>
      <c r="H113" s="362">
        <v>38594</v>
      </c>
      <c r="I113" s="362">
        <v>38593</v>
      </c>
      <c r="J113" s="362">
        <v>42069</v>
      </c>
      <c r="K113" s="356">
        <v>9</v>
      </c>
      <c r="L113" s="356">
        <v>5</v>
      </c>
    </row>
    <row r="114" spans="1:12" s="77" customFormat="1" ht="17.100000000000001" customHeight="1" x14ac:dyDescent="0.25">
      <c r="A114" s="323">
        <v>104</v>
      </c>
      <c r="B114" s="323" t="s">
        <v>100</v>
      </c>
      <c r="C114" s="360" t="s">
        <v>279</v>
      </c>
      <c r="D114" s="361">
        <v>6427.8314494066999</v>
      </c>
      <c r="E114" s="361">
        <v>6427.8314494066999</v>
      </c>
      <c r="F114" s="361"/>
      <c r="G114" s="361">
        <v>6427.8314494066999</v>
      </c>
      <c r="H114" s="362">
        <v>38562</v>
      </c>
      <c r="I114" s="362">
        <v>42782</v>
      </c>
      <c r="J114" s="362">
        <v>49947</v>
      </c>
      <c r="K114" s="356">
        <v>31</v>
      </c>
      <c r="L114" s="356">
        <v>0</v>
      </c>
    </row>
    <row r="115" spans="1:12" s="77" customFormat="1" ht="17.100000000000001" customHeight="1" x14ac:dyDescent="0.25">
      <c r="A115" s="323">
        <v>105</v>
      </c>
      <c r="B115" s="323" t="s">
        <v>100</v>
      </c>
      <c r="C115" s="360" t="s">
        <v>742</v>
      </c>
      <c r="D115" s="361">
        <v>2553.6501074499001</v>
      </c>
      <c r="E115" s="361">
        <v>2553.6501074499001</v>
      </c>
      <c r="F115" s="361"/>
      <c r="G115" s="361">
        <v>2553.6501074499001</v>
      </c>
      <c r="H115" s="362">
        <v>38665</v>
      </c>
      <c r="I115" s="362">
        <v>38742</v>
      </c>
      <c r="J115" s="362">
        <v>43279</v>
      </c>
      <c r="K115" s="356">
        <v>12</v>
      </c>
      <c r="L115" s="356">
        <v>3</v>
      </c>
    </row>
    <row r="116" spans="1:12" s="77" customFormat="1" ht="17.100000000000001" customHeight="1" x14ac:dyDescent="0.25">
      <c r="A116" s="439" t="s">
        <v>805</v>
      </c>
      <c r="B116" s="439"/>
      <c r="C116" s="439"/>
      <c r="D116" s="363">
        <f>SUM(D117:D133)</f>
        <v>40491.303224288902</v>
      </c>
      <c r="E116" s="363">
        <f>SUM(E117:E133)</f>
        <v>40491.303224288902</v>
      </c>
      <c r="F116" s="363"/>
      <c r="G116" s="363">
        <f>SUM(G117:G133)</f>
        <v>40491.303224288902</v>
      </c>
      <c r="H116" s="356"/>
      <c r="I116" s="356"/>
      <c r="J116" s="364"/>
      <c r="K116" s="356"/>
      <c r="L116" s="356"/>
    </row>
    <row r="117" spans="1:12" s="77" customFormat="1" ht="17.100000000000001" customHeight="1" x14ac:dyDescent="0.25">
      <c r="A117" s="323">
        <v>106</v>
      </c>
      <c r="B117" s="323" t="s">
        <v>120</v>
      </c>
      <c r="C117" s="360" t="s">
        <v>806</v>
      </c>
      <c r="D117" s="361">
        <v>10057.3934073498</v>
      </c>
      <c r="E117" s="361">
        <v>10057.3934073498</v>
      </c>
      <c r="F117" s="361"/>
      <c r="G117" s="361">
        <v>10057.3934073498</v>
      </c>
      <c r="H117" s="362">
        <v>39052</v>
      </c>
      <c r="I117" s="362">
        <v>39052</v>
      </c>
      <c r="J117" s="362">
        <v>43341</v>
      </c>
      <c r="K117" s="356">
        <v>11</v>
      </c>
      <c r="L117" s="356">
        <v>5</v>
      </c>
    </row>
    <row r="118" spans="1:12" s="77" customFormat="1" ht="17.100000000000001" customHeight="1" x14ac:dyDescent="0.25">
      <c r="A118" s="323">
        <v>107</v>
      </c>
      <c r="B118" s="323" t="s">
        <v>140</v>
      </c>
      <c r="C118" s="360" t="s">
        <v>276</v>
      </c>
      <c r="D118" s="361">
        <v>632.22101052440007</v>
      </c>
      <c r="E118" s="361">
        <v>632.22101052440007</v>
      </c>
      <c r="F118" s="361"/>
      <c r="G118" s="361">
        <v>632.22101052440007</v>
      </c>
      <c r="H118" s="362">
        <v>39243</v>
      </c>
      <c r="I118" s="362">
        <v>39243</v>
      </c>
      <c r="J118" s="362">
        <v>43341</v>
      </c>
      <c r="K118" s="356">
        <v>10</v>
      </c>
      <c r="L118" s="356">
        <v>10</v>
      </c>
    </row>
    <row r="119" spans="1:12" s="77" customFormat="1" ht="17.100000000000001" customHeight="1" x14ac:dyDescent="0.25">
      <c r="A119" s="323">
        <v>108</v>
      </c>
      <c r="B119" s="323" t="s">
        <v>108</v>
      </c>
      <c r="C119" s="360" t="s">
        <v>275</v>
      </c>
      <c r="D119" s="361">
        <v>584.2173094159001</v>
      </c>
      <c r="E119" s="361">
        <v>584.2173094159001</v>
      </c>
      <c r="F119" s="361"/>
      <c r="G119" s="361">
        <v>584.2173094159001</v>
      </c>
      <c r="H119" s="362">
        <v>38754</v>
      </c>
      <c r="I119" s="362">
        <v>38814</v>
      </c>
      <c r="J119" s="362">
        <v>42384</v>
      </c>
      <c r="K119" s="356">
        <v>9</v>
      </c>
      <c r="L119" s="356">
        <v>10</v>
      </c>
    </row>
    <row r="120" spans="1:12" s="77" customFormat="1" ht="17.100000000000001" customHeight="1" x14ac:dyDescent="0.25">
      <c r="A120" s="323">
        <v>110</v>
      </c>
      <c r="B120" s="323" t="s">
        <v>122</v>
      </c>
      <c r="C120" s="360" t="s">
        <v>274</v>
      </c>
      <c r="D120" s="361">
        <v>506.72361665050005</v>
      </c>
      <c r="E120" s="361">
        <v>506.72361665050005</v>
      </c>
      <c r="F120" s="361"/>
      <c r="G120" s="361">
        <v>506.72361665050005</v>
      </c>
      <c r="H120" s="362">
        <v>39179</v>
      </c>
      <c r="I120" s="362">
        <v>39244</v>
      </c>
      <c r="J120" s="362">
        <v>42475</v>
      </c>
      <c r="K120" s="356">
        <v>9</v>
      </c>
      <c r="L120" s="356">
        <v>0</v>
      </c>
    </row>
    <row r="121" spans="1:12" s="77" customFormat="1" ht="17.100000000000001" customHeight="1" x14ac:dyDescent="0.25">
      <c r="A121" s="323">
        <v>111</v>
      </c>
      <c r="B121" s="323" t="s">
        <v>122</v>
      </c>
      <c r="C121" s="360" t="s">
        <v>273</v>
      </c>
      <c r="D121" s="361">
        <v>1394.4882630699001</v>
      </c>
      <c r="E121" s="361">
        <v>1394.4882630699001</v>
      </c>
      <c r="F121" s="361"/>
      <c r="G121" s="361">
        <v>1394.4882630699001</v>
      </c>
      <c r="H121" s="362">
        <v>40040</v>
      </c>
      <c r="I121" s="362">
        <v>40049</v>
      </c>
      <c r="J121" s="362">
        <v>43672</v>
      </c>
      <c r="K121" s="356">
        <v>9</v>
      </c>
      <c r="L121" s="356">
        <v>5</v>
      </c>
    </row>
    <row r="122" spans="1:12" s="77" customFormat="1" ht="17.100000000000001" customHeight="1" x14ac:dyDescent="0.25">
      <c r="A122" s="323">
        <v>112</v>
      </c>
      <c r="B122" s="323" t="s">
        <v>122</v>
      </c>
      <c r="C122" s="360" t="s">
        <v>272</v>
      </c>
      <c r="D122" s="361">
        <v>2341.1808042362004</v>
      </c>
      <c r="E122" s="361">
        <v>2341.1808042362004</v>
      </c>
      <c r="F122" s="361"/>
      <c r="G122" s="361">
        <v>2341.1808042362004</v>
      </c>
      <c r="H122" s="362">
        <v>38621</v>
      </c>
      <c r="I122" s="362">
        <v>40543</v>
      </c>
      <c r="J122" s="362">
        <v>43341</v>
      </c>
      <c r="K122" s="356">
        <v>12</v>
      </c>
      <c r="L122" s="356">
        <v>8</v>
      </c>
    </row>
    <row r="123" spans="1:12" s="77" customFormat="1" ht="17.100000000000001" customHeight="1" x14ac:dyDescent="0.25">
      <c r="A123" s="323">
        <v>113</v>
      </c>
      <c r="B123" s="323" t="s">
        <v>122</v>
      </c>
      <c r="C123" s="360" t="s">
        <v>271</v>
      </c>
      <c r="D123" s="361">
        <v>1594.5800763901002</v>
      </c>
      <c r="E123" s="361">
        <v>1594.5800763901002</v>
      </c>
      <c r="F123" s="361"/>
      <c r="G123" s="361">
        <v>1594.5800763901002</v>
      </c>
      <c r="H123" s="362">
        <v>39357</v>
      </c>
      <c r="I123" s="362">
        <v>39357</v>
      </c>
      <c r="J123" s="362">
        <v>42881</v>
      </c>
      <c r="K123" s="356">
        <v>9</v>
      </c>
      <c r="L123" s="356">
        <v>7</v>
      </c>
    </row>
    <row r="124" spans="1:12" s="77" customFormat="1" ht="17.100000000000001" customHeight="1" x14ac:dyDescent="0.25">
      <c r="A124" s="323">
        <v>114</v>
      </c>
      <c r="B124" s="323" t="s">
        <v>122</v>
      </c>
      <c r="C124" s="360" t="s">
        <v>270</v>
      </c>
      <c r="D124" s="361">
        <v>1936.4275367333</v>
      </c>
      <c r="E124" s="361">
        <v>1936.4275367333</v>
      </c>
      <c r="F124" s="361"/>
      <c r="G124" s="361">
        <v>1936.4275367333</v>
      </c>
      <c r="H124" s="362">
        <v>38847</v>
      </c>
      <c r="I124" s="362">
        <v>38847</v>
      </c>
      <c r="J124" s="362">
        <v>43279</v>
      </c>
      <c r="K124" s="356">
        <v>11</v>
      </c>
      <c r="L124" s="356">
        <v>11</v>
      </c>
    </row>
    <row r="125" spans="1:12" s="77" customFormat="1" ht="17.100000000000001" customHeight="1" x14ac:dyDescent="0.25">
      <c r="A125" s="323">
        <v>117</v>
      </c>
      <c r="B125" s="323" t="s">
        <v>122</v>
      </c>
      <c r="C125" s="360" t="s">
        <v>269</v>
      </c>
      <c r="D125" s="361">
        <v>5329.2903490764002</v>
      </c>
      <c r="E125" s="361">
        <v>5329.2903490764002</v>
      </c>
      <c r="F125" s="361"/>
      <c r="G125" s="361">
        <v>5329.2903490764002</v>
      </c>
      <c r="H125" s="362">
        <v>39091</v>
      </c>
      <c r="I125" s="362">
        <v>39419</v>
      </c>
      <c r="J125" s="362">
        <v>43049</v>
      </c>
      <c r="K125" s="356">
        <v>10</v>
      </c>
      <c r="L125" s="356">
        <v>7</v>
      </c>
    </row>
    <row r="126" spans="1:12" s="77" customFormat="1" ht="17.100000000000001" customHeight="1" x14ac:dyDescent="0.25">
      <c r="A126" s="323">
        <v>118</v>
      </c>
      <c r="B126" s="323" t="s">
        <v>122</v>
      </c>
      <c r="C126" s="360" t="s">
        <v>268</v>
      </c>
      <c r="D126" s="361">
        <v>1670.1966587314</v>
      </c>
      <c r="E126" s="361">
        <v>1670.1966587314</v>
      </c>
      <c r="F126" s="361"/>
      <c r="G126" s="361">
        <v>1670.1966587314</v>
      </c>
      <c r="H126" s="362">
        <v>39205</v>
      </c>
      <c r="I126" s="362">
        <v>39287</v>
      </c>
      <c r="J126" s="362">
        <v>42881</v>
      </c>
      <c r="K126" s="356">
        <v>9</v>
      </c>
      <c r="L126" s="356">
        <v>7</v>
      </c>
    </row>
    <row r="127" spans="1:12" s="77" customFormat="1" ht="17.100000000000001" customHeight="1" x14ac:dyDescent="0.25">
      <c r="A127" s="323">
        <v>122</v>
      </c>
      <c r="B127" s="323" t="s">
        <v>102</v>
      </c>
      <c r="C127" s="360" t="s">
        <v>267</v>
      </c>
      <c r="D127" s="361">
        <v>329.39231324970001</v>
      </c>
      <c r="E127" s="361">
        <v>329.39231324970001</v>
      </c>
      <c r="F127" s="361"/>
      <c r="G127" s="361">
        <v>329.39231324970001</v>
      </c>
      <c r="H127" s="362">
        <v>38842</v>
      </c>
      <c r="I127" s="362">
        <v>38905</v>
      </c>
      <c r="J127" s="362">
        <v>42384</v>
      </c>
      <c r="K127" s="356">
        <v>9</v>
      </c>
      <c r="L127" s="356">
        <v>6</v>
      </c>
    </row>
    <row r="128" spans="1:12" s="77" customFormat="1" ht="17.100000000000001" customHeight="1" x14ac:dyDescent="0.25">
      <c r="A128" s="323">
        <v>123</v>
      </c>
      <c r="B128" s="323" t="s">
        <v>102</v>
      </c>
      <c r="C128" s="360" t="s">
        <v>266</v>
      </c>
      <c r="D128" s="361">
        <v>121.34362673170001</v>
      </c>
      <c r="E128" s="361">
        <v>121.34362673170001</v>
      </c>
      <c r="F128" s="361"/>
      <c r="G128" s="361">
        <v>121.34362673170001</v>
      </c>
      <c r="H128" s="362">
        <v>38946</v>
      </c>
      <c r="I128" s="362">
        <v>39031</v>
      </c>
      <c r="J128" s="362">
        <v>42475</v>
      </c>
      <c r="K128" s="356">
        <v>9</v>
      </c>
      <c r="L128" s="356">
        <v>6</v>
      </c>
    </row>
    <row r="129" spans="1:12" s="77" customFormat="1" ht="17.100000000000001" customHeight="1" x14ac:dyDescent="0.25">
      <c r="A129" s="323">
        <v>124</v>
      </c>
      <c r="B129" s="323" t="s">
        <v>102</v>
      </c>
      <c r="C129" s="360" t="s">
        <v>265</v>
      </c>
      <c r="D129" s="361">
        <v>2221.9295731013003</v>
      </c>
      <c r="E129" s="361">
        <v>2221.9295731013003</v>
      </c>
      <c r="F129" s="361"/>
      <c r="G129" s="361">
        <v>2221.9295731013003</v>
      </c>
      <c r="H129" s="362">
        <v>38922</v>
      </c>
      <c r="I129" s="362">
        <v>39077</v>
      </c>
      <c r="J129" s="362">
        <v>43111</v>
      </c>
      <c r="K129" s="356">
        <v>11</v>
      </c>
      <c r="L129" s="356">
        <v>3</v>
      </c>
    </row>
    <row r="130" spans="1:12" s="77" customFormat="1" ht="17.100000000000001" customHeight="1" x14ac:dyDescent="0.25">
      <c r="A130" s="323">
        <v>126</v>
      </c>
      <c r="B130" s="323" t="s">
        <v>100</v>
      </c>
      <c r="C130" s="360" t="s">
        <v>264</v>
      </c>
      <c r="D130" s="361">
        <v>3700.8006932916001</v>
      </c>
      <c r="E130" s="361">
        <v>3700.8006932916001</v>
      </c>
      <c r="F130" s="361"/>
      <c r="G130" s="361">
        <v>3700.8006932916001</v>
      </c>
      <c r="H130" s="362">
        <v>38968</v>
      </c>
      <c r="I130" s="362">
        <v>39423</v>
      </c>
      <c r="J130" s="362">
        <v>43341</v>
      </c>
      <c r="K130" s="356">
        <v>11</v>
      </c>
      <c r="L130" s="356">
        <v>10</v>
      </c>
    </row>
    <row r="131" spans="1:12" s="77" customFormat="1" ht="17.100000000000001" customHeight="1" x14ac:dyDescent="0.25">
      <c r="A131" s="323">
        <v>127</v>
      </c>
      <c r="B131" s="323" t="s">
        <v>100</v>
      </c>
      <c r="C131" s="360" t="s">
        <v>263</v>
      </c>
      <c r="D131" s="361">
        <v>3122.5268970920001</v>
      </c>
      <c r="E131" s="361">
        <v>3122.5268970920001</v>
      </c>
      <c r="F131" s="361"/>
      <c r="G131" s="361">
        <v>3122.5268970920001</v>
      </c>
      <c r="H131" s="362">
        <v>39214</v>
      </c>
      <c r="I131" s="362">
        <v>39279</v>
      </c>
      <c r="J131" s="362">
        <v>43341</v>
      </c>
      <c r="K131" s="356">
        <v>10</v>
      </c>
      <c r="L131" s="356">
        <v>11</v>
      </c>
    </row>
    <row r="132" spans="1:12" s="77" customFormat="1" ht="17.100000000000001" customHeight="1" x14ac:dyDescent="0.25">
      <c r="A132" s="323">
        <v>128</v>
      </c>
      <c r="B132" s="323" t="s">
        <v>100</v>
      </c>
      <c r="C132" s="360" t="s">
        <v>262</v>
      </c>
      <c r="D132" s="361">
        <v>2833.9487425461998</v>
      </c>
      <c r="E132" s="361">
        <v>2833.9487425461998</v>
      </c>
      <c r="F132" s="361"/>
      <c r="G132" s="361">
        <v>2833.9487425461998</v>
      </c>
      <c r="H132" s="362">
        <v>38994</v>
      </c>
      <c r="I132" s="362">
        <v>39421</v>
      </c>
      <c r="J132" s="362">
        <v>43049</v>
      </c>
      <c r="K132" s="356">
        <v>11</v>
      </c>
      <c r="L132" s="356">
        <v>1</v>
      </c>
    </row>
    <row r="133" spans="1:12" s="77" customFormat="1" ht="17.100000000000001" customHeight="1" x14ac:dyDescent="0.25">
      <c r="A133" s="323">
        <v>130</v>
      </c>
      <c r="B133" s="323" t="s">
        <v>100</v>
      </c>
      <c r="C133" s="360" t="s">
        <v>261</v>
      </c>
      <c r="D133" s="361">
        <v>2114.6423460985002</v>
      </c>
      <c r="E133" s="361">
        <v>2114.6423460985002</v>
      </c>
      <c r="F133" s="361"/>
      <c r="G133" s="361">
        <v>2114.6423460985002</v>
      </c>
      <c r="H133" s="362">
        <v>38806</v>
      </c>
      <c r="I133" s="362">
        <v>40477</v>
      </c>
      <c r="J133" s="362">
        <v>46199</v>
      </c>
      <c r="K133" s="356">
        <v>19</v>
      </c>
      <c r="L133" s="356">
        <v>11</v>
      </c>
    </row>
    <row r="134" spans="1:12" s="80" customFormat="1" ht="17.100000000000001" customHeight="1" x14ac:dyDescent="0.25">
      <c r="A134" s="439" t="s">
        <v>807</v>
      </c>
      <c r="B134" s="439"/>
      <c r="C134" s="439"/>
      <c r="D134" s="363">
        <f>SUM(D135:D143)</f>
        <v>7335.6360410579</v>
      </c>
      <c r="E134" s="363">
        <f>SUM(E135:E143)</f>
        <v>7335.6360410579</v>
      </c>
      <c r="F134" s="363"/>
      <c r="G134" s="363">
        <f>SUM(G135:G143)</f>
        <v>7335.6360410579</v>
      </c>
      <c r="H134" s="362"/>
      <c r="I134" s="362"/>
      <c r="J134" s="362"/>
      <c r="K134" s="356"/>
      <c r="L134" s="356"/>
    </row>
    <row r="135" spans="1:12" s="80" customFormat="1" ht="17.100000000000001" customHeight="1" x14ac:dyDescent="0.25">
      <c r="A135" s="323">
        <v>132</v>
      </c>
      <c r="B135" s="323" t="s">
        <v>777</v>
      </c>
      <c r="C135" s="360" t="s">
        <v>259</v>
      </c>
      <c r="D135" s="361">
        <v>363.46361376340002</v>
      </c>
      <c r="E135" s="361">
        <v>363.46361376340002</v>
      </c>
      <c r="F135" s="361"/>
      <c r="G135" s="361">
        <v>363.46361376340002</v>
      </c>
      <c r="H135" s="362">
        <v>39087</v>
      </c>
      <c r="I135" s="362">
        <v>39087</v>
      </c>
      <c r="J135" s="362">
        <v>44580</v>
      </c>
      <c r="K135" s="356">
        <v>14</v>
      </c>
      <c r="L135" s="356">
        <v>6</v>
      </c>
    </row>
    <row r="136" spans="1:12" s="80" customFormat="1" ht="17.100000000000001" customHeight="1" x14ac:dyDescent="0.25">
      <c r="A136" s="323">
        <v>136</v>
      </c>
      <c r="B136" s="323" t="s">
        <v>108</v>
      </c>
      <c r="C136" s="360" t="s">
        <v>258</v>
      </c>
      <c r="D136" s="361">
        <v>97.657908931499989</v>
      </c>
      <c r="E136" s="361">
        <v>97.657908931499989</v>
      </c>
      <c r="F136" s="361"/>
      <c r="G136" s="361">
        <v>97.657908931499989</v>
      </c>
      <c r="H136" s="362">
        <v>39000</v>
      </c>
      <c r="I136" s="362">
        <v>39045</v>
      </c>
      <c r="J136" s="362">
        <v>42643</v>
      </c>
      <c r="K136" s="356">
        <v>9</v>
      </c>
      <c r="L136" s="356">
        <v>6</v>
      </c>
    </row>
    <row r="137" spans="1:12" s="80" customFormat="1" ht="17.100000000000001" customHeight="1" x14ac:dyDescent="0.25">
      <c r="A137" s="323">
        <v>138</v>
      </c>
      <c r="B137" s="323" t="s">
        <v>102</v>
      </c>
      <c r="C137" s="360" t="s">
        <v>257</v>
      </c>
      <c r="D137" s="361">
        <v>785.08816035220002</v>
      </c>
      <c r="E137" s="361">
        <v>785.08816035220002</v>
      </c>
      <c r="F137" s="361"/>
      <c r="G137" s="361">
        <v>785.08816035220002</v>
      </c>
      <c r="H137" s="362">
        <v>39275</v>
      </c>
      <c r="I137" s="362">
        <v>39275</v>
      </c>
      <c r="J137" s="362">
        <v>42789</v>
      </c>
      <c r="K137" s="356">
        <v>9</v>
      </c>
      <c r="L137" s="356">
        <v>5</v>
      </c>
    </row>
    <row r="138" spans="1:12" s="80" customFormat="1" ht="17.100000000000001" customHeight="1" x14ac:dyDescent="0.25">
      <c r="A138" s="323">
        <v>139</v>
      </c>
      <c r="B138" s="323" t="s">
        <v>102</v>
      </c>
      <c r="C138" s="360" t="s">
        <v>256</v>
      </c>
      <c r="D138" s="361">
        <v>218.39773151890003</v>
      </c>
      <c r="E138" s="361">
        <v>218.39773151890003</v>
      </c>
      <c r="F138" s="361"/>
      <c r="G138" s="361">
        <v>218.39773151890003</v>
      </c>
      <c r="H138" s="362">
        <v>40015</v>
      </c>
      <c r="I138" s="362">
        <v>40527</v>
      </c>
      <c r="J138" s="362">
        <v>43572</v>
      </c>
      <c r="K138" s="356">
        <v>9</v>
      </c>
      <c r="L138" s="356">
        <v>9</v>
      </c>
    </row>
    <row r="139" spans="1:12" s="80" customFormat="1" ht="17.100000000000001" customHeight="1" x14ac:dyDescent="0.25">
      <c r="A139" s="323">
        <v>140</v>
      </c>
      <c r="B139" s="323" t="s">
        <v>102</v>
      </c>
      <c r="C139" s="360" t="s">
        <v>255</v>
      </c>
      <c r="D139" s="361">
        <v>563.77820617610007</v>
      </c>
      <c r="E139" s="361">
        <v>563.77820617610007</v>
      </c>
      <c r="F139" s="361"/>
      <c r="G139" s="361">
        <v>563.77820617610007</v>
      </c>
      <c r="H139" s="362">
        <v>40270</v>
      </c>
      <c r="I139" s="362">
        <v>40336</v>
      </c>
      <c r="J139" s="362">
        <v>46283</v>
      </c>
      <c r="K139" s="356">
        <v>16</v>
      </c>
      <c r="L139" s="356">
        <v>3</v>
      </c>
    </row>
    <row r="140" spans="1:12" s="80" customFormat="1" ht="17.100000000000001" customHeight="1" x14ac:dyDescent="0.25">
      <c r="A140" s="323">
        <v>141</v>
      </c>
      <c r="B140" s="323" t="s">
        <v>102</v>
      </c>
      <c r="C140" s="360" t="s">
        <v>254</v>
      </c>
      <c r="D140" s="361">
        <v>294.90828413230003</v>
      </c>
      <c r="E140" s="361">
        <v>294.90828413230003</v>
      </c>
      <c r="F140" s="361"/>
      <c r="G140" s="361">
        <v>294.90828413230003</v>
      </c>
      <c r="H140" s="362">
        <v>39533</v>
      </c>
      <c r="I140" s="362">
        <v>39533</v>
      </c>
      <c r="J140" s="362">
        <v>43111</v>
      </c>
      <c r="K140" s="356">
        <v>9</v>
      </c>
      <c r="L140" s="356">
        <v>8</v>
      </c>
    </row>
    <row r="141" spans="1:12" s="80" customFormat="1" ht="17.100000000000001" customHeight="1" x14ac:dyDescent="0.25">
      <c r="A141" s="323">
        <v>142</v>
      </c>
      <c r="B141" s="323" t="s">
        <v>100</v>
      </c>
      <c r="C141" s="360" t="s">
        <v>253</v>
      </c>
      <c r="D141" s="361">
        <v>1433.1068780011001</v>
      </c>
      <c r="E141" s="361">
        <v>1433.1068780011001</v>
      </c>
      <c r="F141" s="361"/>
      <c r="G141" s="361">
        <v>1433.1068780011001</v>
      </c>
      <c r="H141" s="362">
        <v>39539</v>
      </c>
      <c r="I141" s="362">
        <v>39681</v>
      </c>
      <c r="J141" s="362">
        <v>43279</v>
      </c>
      <c r="K141" s="356">
        <v>9</v>
      </c>
      <c r="L141" s="356">
        <v>11</v>
      </c>
    </row>
    <row r="142" spans="1:12" s="80" customFormat="1" ht="17.100000000000001" customHeight="1" x14ac:dyDescent="0.25">
      <c r="A142" s="323">
        <v>143</v>
      </c>
      <c r="B142" s="323" t="s">
        <v>100</v>
      </c>
      <c r="C142" s="360" t="s">
        <v>252</v>
      </c>
      <c r="D142" s="361">
        <v>1750.7153712370002</v>
      </c>
      <c r="E142" s="361">
        <v>1750.7153712370002</v>
      </c>
      <c r="F142" s="361"/>
      <c r="G142" s="361">
        <v>1750.7153712370002</v>
      </c>
      <c r="H142" s="362">
        <v>39149</v>
      </c>
      <c r="I142" s="362">
        <v>39353</v>
      </c>
      <c r="J142" s="362">
        <v>43341</v>
      </c>
      <c r="K142" s="356">
        <v>11</v>
      </c>
      <c r="L142" s="356">
        <v>4</v>
      </c>
    </row>
    <row r="143" spans="1:12" s="80" customFormat="1" ht="17.100000000000001" customHeight="1" x14ac:dyDescent="0.25">
      <c r="A143" s="323">
        <v>144</v>
      </c>
      <c r="B143" s="323" t="s">
        <v>100</v>
      </c>
      <c r="C143" s="360" t="s">
        <v>251</v>
      </c>
      <c r="D143" s="361">
        <v>1828.5198869454002</v>
      </c>
      <c r="E143" s="361">
        <v>1828.5198869454002</v>
      </c>
      <c r="F143" s="361"/>
      <c r="G143" s="361">
        <v>1828.5198869454002</v>
      </c>
      <c r="H143" s="362">
        <v>38954</v>
      </c>
      <c r="I143" s="362">
        <v>39191</v>
      </c>
      <c r="J143" s="362">
        <v>43341</v>
      </c>
      <c r="K143" s="356">
        <v>11</v>
      </c>
      <c r="L143" s="356">
        <v>10</v>
      </c>
    </row>
    <row r="144" spans="1:12" s="80" customFormat="1" ht="17.100000000000001" customHeight="1" x14ac:dyDescent="0.25">
      <c r="A144" s="439" t="s">
        <v>808</v>
      </c>
      <c r="B144" s="439"/>
      <c r="C144" s="439"/>
      <c r="D144" s="363">
        <f>SUM(D145:D165)</f>
        <v>69273.310613286696</v>
      </c>
      <c r="E144" s="363">
        <f>SUM(E145:E165)</f>
        <v>69273.310613286696</v>
      </c>
      <c r="F144" s="363"/>
      <c r="G144" s="363">
        <f>SUM(G145:G165)</f>
        <v>69273.310613286696</v>
      </c>
      <c r="H144" s="362"/>
      <c r="I144" s="362"/>
      <c r="J144" s="362"/>
      <c r="K144" s="356"/>
      <c r="L144" s="356"/>
    </row>
    <row r="145" spans="1:12" s="80" customFormat="1" ht="17.100000000000001" customHeight="1" x14ac:dyDescent="0.25">
      <c r="A145" s="323">
        <v>146</v>
      </c>
      <c r="B145" s="323" t="s">
        <v>351</v>
      </c>
      <c r="C145" s="360" t="s">
        <v>249</v>
      </c>
      <c r="D145" s="361">
        <v>5925.6712416284008</v>
      </c>
      <c r="E145" s="361">
        <v>5925.6712416284008</v>
      </c>
      <c r="F145" s="361"/>
      <c r="G145" s="361">
        <v>5925.6712416284008</v>
      </c>
      <c r="H145" s="362">
        <v>41197</v>
      </c>
      <c r="I145" s="362">
        <v>41968</v>
      </c>
      <c r="J145" s="362">
        <v>52096</v>
      </c>
      <c r="K145" s="356">
        <v>29</v>
      </c>
      <c r="L145" s="356">
        <v>5</v>
      </c>
    </row>
    <row r="146" spans="1:12" s="80" customFormat="1" ht="17.100000000000001" customHeight="1" x14ac:dyDescent="0.25">
      <c r="A146" s="323">
        <v>147</v>
      </c>
      <c r="B146" s="323" t="s">
        <v>157</v>
      </c>
      <c r="C146" s="360" t="s">
        <v>248</v>
      </c>
      <c r="D146" s="361">
        <v>2610.0057821755004</v>
      </c>
      <c r="E146" s="361">
        <v>2610.0057821755004</v>
      </c>
      <c r="F146" s="361"/>
      <c r="G146" s="361">
        <v>2610.0057821755004</v>
      </c>
      <c r="H146" s="362">
        <v>40008</v>
      </c>
      <c r="I146" s="362">
        <v>40008</v>
      </c>
      <c r="J146" s="362">
        <v>43572</v>
      </c>
      <c r="K146" s="356">
        <v>9</v>
      </c>
      <c r="L146" s="356">
        <v>6</v>
      </c>
    </row>
    <row r="147" spans="1:12" s="80" customFormat="1" ht="17.100000000000001" customHeight="1" x14ac:dyDescent="0.25">
      <c r="A147" s="323">
        <v>148</v>
      </c>
      <c r="B147" s="323" t="s">
        <v>245</v>
      </c>
      <c r="C147" s="360" t="s">
        <v>809</v>
      </c>
      <c r="D147" s="361">
        <v>1581.2409768033001</v>
      </c>
      <c r="E147" s="361">
        <v>1581.2409768033001</v>
      </c>
      <c r="F147" s="361"/>
      <c r="G147" s="361">
        <v>1581.2409768033001</v>
      </c>
      <c r="H147" s="362">
        <v>39282</v>
      </c>
      <c r="I147" s="362">
        <v>39282</v>
      </c>
      <c r="J147" s="362">
        <v>43672</v>
      </c>
      <c r="K147" s="356">
        <v>11</v>
      </c>
      <c r="L147" s="356">
        <v>10</v>
      </c>
    </row>
    <row r="148" spans="1:12" s="80" customFormat="1" ht="17.100000000000001" customHeight="1" x14ac:dyDescent="0.25">
      <c r="A148" s="323">
        <v>149</v>
      </c>
      <c r="B148" s="323" t="s">
        <v>245</v>
      </c>
      <c r="C148" s="360" t="s">
        <v>810</v>
      </c>
      <c r="D148" s="361">
        <v>2672.4936576990999</v>
      </c>
      <c r="E148" s="361">
        <v>2672.4936576990999</v>
      </c>
      <c r="F148" s="361"/>
      <c r="G148" s="361">
        <v>2672.4936576990999</v>
      </c>
      <c r="H148" s="362">
        <v>39087</v>
      </c>
      <c r="I148" s="362">
        <v>39086</v>
      </c>
      <c r="J148" s="362">
        <v>43290</v>
      </c>
      <c r="K148" s="356">
        <v>10</v>
      </c>
      <c r="L148" s="356">
        <v>10</v>
      </c>
    </row>
    <row r="149" spans="1:12" s="80" customFormat="1" ht="17.100000000000001" customHeight="1" x14ac:dyDescent="0.25">
      <c r="A149" s="323">
        <v>150</v>
      </c>
      <c r="B149" s="323" t="s">
        <v>245</v>
      </c>
      <c r="C149" s="360" t="s">
        <v>811</v>
      </c>
      <c r="D149" s="361">
        <v>2025.8176912811</v>
      </c>
      <c r="E149" s="361">
        <v>2025.8176912811</v>
      </c>
      <c r="F149" s="361"/>
      <c r="G149" s="361">
        <v>2025.8176912811</v>
      </c>
      <c r="H149" s="362">
        <v>39273</v>
      </c>
      <c r="I149" s="362">
        <v>40479</v>
      </c>
      <c r="J149" s="362">
        <v>46346</v>
      </c>
      <c r="K149" s="356">
        <v>19</v>
      </c>
      <c r="L149" s="356">
        <v>2</v>
      </c>
    </row>
    <row r="150" spans="1:12" s="80" customFormat="1" ht="17.100000000000001" customHeight="1" x14ac:dyDescent="0.25">
      <c r="A150" s="323">
        <v>151</v>
      </c>
      <c r="B150" s="323" t="s">
        <v>102</v>
      </c>
      <c r="C150" s="360" t="s">
        <v>243</v>
      </c>
      <c r="D150" s="361">
        <v>2980.9904569303003</v>
      </c>
      <c r="E150" s="361">
        <v>2980.9904569303003</v>
      </c>
      <c r="F150" s="361"/>
      <c r="G150" s="361">
        <v>2980.9904569303003</v>
      </c>
      <c r="H150" s="362">
        <v>40556</v>
      </c>
      <c r="I150" s="362">
        <v>41139</v>
      </c>
      <c r="J150" s="362">
        <v>44727</v>
      </c>
      <c r="K150" s="356">
        <v>10</v>
      </c>
      <c r="L150" s="356">
        <v>10</v>
      </c>
    </row>
    <row r="151" spans="1:12" s="80" customFormat="1" ht="17.100000000000001" customHeight="1" x14ac:dyDescent="0.25">
      <c r="A151" s="323">
        <v>152</v>
      </c>
      <c r="B151" s="323" t="s">
        <v>102</v>
      </c>
      <c r="C151" s="360" t="s">
        <v>242</v>
      </c>
      <c r="D151" s="361">
        <v>2246.5608255544003</v>
      </c>
      <c r="E151" s="361">
        <v>2246.5608255544003</v>
      </c>
      <c r="F151" s="361"/>
      <c r="G151" s="361">
        <v>2246.5608255544003</v>
      </c>
      <c r="H151" s="362">
        <v>39784</v>
      </c>
      <c r="I151" s="362">
        <v>40553</v>
      </c>
      <c r="J151" s="362">
        <v>46283</v>
      </c>
      <c r="K151" s="356">
        <v>17</v>
      </c>
      <c r="L151" s="356">
        <v>8</v>
      </c>
    </row>
    <row r="152" spans="1:12" s="80" customFormat="1" ht="17.100000000000001" customHeight="1" x14ac:dyDescent="0.25">
      <c r="A152" s="323">
        <v>156</v>
      </c>
      <c r="B152" s="323" t="s">
        <v>122</v>
      </c>
      <c r="C152" s="360" t="s">
        <v>241</v>
      </c>
      <c r="D152" s="361">
        <v>510.84832058560005</v>
      </c>
      <c r="E152" s="361">
        <v>510.84832058560005</v>
      </c>
      <c r="F152" s="361"/>
      <c r="G152" s="361">
        <v>510.84832058560005</v>
      </c>
      <c r="H152" s="362">
        <v>39871</v>
      </c>
      <c r="I152" s="362">
        <v>40462</v>
      </c>
      <c r="J152" s="362">
        <v>46213</v>
      </c>
      <c r="K152" s="356">
        <v>17</v>
      </c>
      <c r="L152" s="356">
        <v>0</v>
      </c>
    </row>
    <row r="153" spans="1:12" s="80" customFormat="1" ht="17.100000000000001" customHeight="1" x14ac:dyDescent="0.25">
      <c r="A153" s="323">
        <v>157</v>
      </c>
      <c r="B153" s="323" t="s">
        <v>122</v>
      </c>
      <c r="C153" s="360" t="s">
        <v>240</v>
      </c>
      <c r="D153" s="361">
        <v>9527.8927009676991</v>
      </c>
      <c r="E153" s="361">
        <v>9527.8927009676991</v>
      </c>
      <c r="F153" s="361"/>
      <c r="G153" s="361">
        <v>9527.8927009676991</v>
      </c>
      <c r="H153" s="362">
        <v>40150</v>
      </c>
      <c r="I153" s="362">
        <v>40232</v>
      </c>
      <c r="J153" s="362">
        <v>46353</v>
      </c>
      <c r="K153" s="356">
        <v>16</v>
      </c>
      <c r="L153" s="356">
        <v>9</v>
      </c>
    </row>
    <row r="154" spans="1:12" s="80" customFormat="1" ht="17.100000000000001" customHeight="1" x14ac:dyDescent="0.25">
      <c r="A154" s="323">
        <v>158</v>
      </c>
      <c r="B154" s="323" t="s">
        <v>122</v>
      </c>
      <c r="C154" s="360" t="s">
        <v>239</v>
      </c>
      <c r="D154" s="361">
        <v>975.1112129206</v>
      </c>
      <c r="E154" s="361">
        <v>975.1112129206</v>
      </c>
      <c r="F154" s="361"/>
      <c r="G154" s="361">
        <v>975.1112129206</v>
      </c>
      <c r="H154" s="362">
        <v>39058</v>
      </c>
      <c r="I154" s="362">
        <v>39058</v>
      </c>
      <c r="J154" s="362">
        <v>42643</v>
      </c>
      <c r="K154" s="356">
        <v>8</v>
      </c>
      <c r="L154" s="356">
        <v>9</v>
      </c>
    </row>
    <row r="155" spans="1:12" s="80" customFormat="1" ht="17.100000000000001" customHeight="1" x14ac:dyDescent="0.25">
      <c r="A155" s="323">
        <v>159</v>
      </c>
      <c r="B155" s="323" t="s">
        <v>122</v>
      </c>
      <c r="C155" s="360" t="s">
        <v>238</v>
      </c>
      <c r="D155" s="361">
        <v>56.517318187400001</v>
      </c>
      <c r="E155" s="361">
        <v>56.517318187400001</v>
      </c>
      <c r="F155" s="361"/>
      <c r="G155" s="361">
        <v>56.517318187400001</v>
      </c>
      <c r="H155" s="362">
        <v>39317</v>
      </c>
      <c r="I155" s="362">
        <v>39317</v>
      </c>
      <c r="J155" s="362">
        <v>42475</v>
      </c>
      <c r="K155" s="356">
        <v>8</v>
      </c>
      <c r="L155" s="356">
        <v>6</v>
      </c>
    </row>
    <row r="156" spans="1:12" s="85" customFormat="1" ht="17.100000000000001" customHeight="1" x14ac:dyDescent="0.25">
      <c r="A156" s="323">
        <v>160</v>
      </c>
      <c r="B156" s="323" t="s">
        <v>122</v>
      </c>
      <c r="C156" s="360" t="s">
        <v>237</v>
      </c>
      <c r="D156" s="361">
        <v>309.85692626060001</v>
      </c>
      <c r="E156" s="361">
        <v>309.85692626060001</v>
      </c>
      <c r="F156" s="361"/>
      <c r="G156" s="361">
        <v>309.85692626060001</v>
      </c>
      <c r="H156" s="362">
        <v>39190</v>
      </c>
      <c r="I156" s="362">
        <v>39190</v>
      </c>
      <c r="J156" s="362">
        <v>42475</v>
      </c>
      <c r="K156" s="356">
        <v>8</v>
      </c>
      <c r="L156" s="356">
        <v>6</v>
      </c>
    </row>
    <row r="157" spans="1:12" s="80" customFormat="1" ht="17.100000000000001" customHeight="1" x14ac:dyDescent="0.25">
      <c r="A157" s="323">
        <v>161</v>
      </c>
      <c r="B157" s="323" t="s">
        <v>122</v>
      </c>
      <c r="C157" s="360" t="s">
        <v>236</v>
      </c>
      <c r="D157" s="361">
        <v>545.6909900669001</v>
      </c>
      <c r="E157" s="361">
        <v>545.6909900669001</v>
      </c>
      <c r="F157" s="361"/>
      <c r="G157" s="361">
        <v>545.6909900669001</v>
      </c>
      <c r="H157" s="362">
        <v>39279</v>
      </c>
      <c r="I157" s="362">
        <v>39358</v>
      </c>
      <c r="J157" s="362">
        <v>43279</v>
      </c>
      <c r="K157" s="356">
        <v>10</v>
      </c>
      <c r="L157" s="356">
        <v>9</v>
      </c>
    </row>
    <row r="158" spans="1:12" s="80" customFormat="1" ht="17.100000000000001" customHeight="1" x14ac:dyDescent="0.25">
      <c r="A158" s="323">
        <v>162</v>
      </c>
      <c r="B158" s="323" t="s">
        <v>122</v>
      </c>
      <c r="C158" s="360" t="s">
        <v>812</v>
      </c>
      <c r="D158" s="361">
        <v>280.4039188452</v>
      </c>
      <c r="E158" s="361">
        <v>280.4039188452</v>
      </c>
      <c r="F158" s="361"/>
      <c r="G158" s="361">
        <v>280.4039188452</v>
      </c>
      <c r="H158" s="362">
        <v>39583</v>
      </c>
      <c r="I158" s="362">
        <v>39619</v>
      </c>
      <c r="J158" s="362">
        <v>43279</v>
      </c>
      <c r="K158" s="356">
        <v>9</v>
      </c>
      <c r="L158" s="356">
        <v>11</v>
      </c>
    </row>
    <row r="159" spans="1:12" s="80" customFormat="1" ht="17.100000000000001" customHeight="1" x14ac:dyDescent="0.25">
      <c r="A159" s="323">
        <v>163</v>
      </c>
      <c r="B159" s="323" t="s">
        <v>102</v>
      </c>
      <c r="C159" s="360" t="s">
        <v>234</v>
      </c>
      <c r="D159" s="361">
        <v>527.59441626509999</v>
      </c>
      <c r="E159" s="361">
        <v>527.59441626509999</v>
      </c>
      <c r="F159" s="361"/>
      <c r="G159" s="361">
        <v>527.59441626509999</v>
      </c>
      <c r="H159" s="362">
        <v>39162</v>
      </c>
      <c r="I159" s="362">
        <v>39162</v>
      </c>
      <c r="J159" s="362">
        <v>42475</v>
      </c>
      <c r="K159" s="356">
        <v>9</v>
      </c>
      <c r="L159" s="356">
        <v>0</v>
      </c>
    </row>
    <row r="160" spans="1:12" s="80" customFormat="1" ht="17.100000000000001" customHeight="1" x14ac:dyDescent="0.25">
      <c r="A160" s="323">
        <v>164</v>
      </c>
      <c r="B160" s="323" t="s">
        <v>102</v>
      </c>
      <c r="C160" s="360" t="s">
        <v>233</v>
      </c>
      <c r="D160" s="361">
        <v>6745.3226026134007</v>
      </c>
      <c r="E160" s="361">
        <v>6745.3226026134007</v>
      </c>
      <c r="F160" s="361"/>
      <c r="G160" s="361">
        <v>6745.3226026134007</v>
      </c>
      <c r="H160" s="362">
        <v>40739</v>
      </c>
      <c r="I160" s="362">
        <v>41465</v>
      </c>
      <c r="J160" s="362">
        <v>44669</v>
      </c>
      <c r="K160" s="356">
        <v>10</v>
      </c>
      <c r="L160" s="356">
        <v>8</v>
      </c>
    </row>
    <row r="161" spans="1:12" s="80" customFormat="1" ht="17.100000000000001" customHeight="1" x14ac:dyDescent="0.25">
      <c r="A161" s="323">
        <v>165</v>
      </c>
      <c r="B161" s="323" t="s">
        <v>108</v>
      </c>
      <c r="C161" s="360" t="s">
        <v>232</v>
      </c>
      <c r="D161" s="361">
        <v>1112.1590086794001</v>
      </c>
      <c r="E161" s="361">
        <v>1112.1590086794001</v>
      </c>
      <c r="F161" s="361"/>
      <c r="G161" s="361">
        <v>1112.1590086794001</v>
      </c>
      <c r="H161" s="362">
        <v>39476</v>
      </c>
      <c r="I161" s="362">
        <v>39476</v>
      </c>
      <c r="J161" s="362">
        <v>43111</v>
      </c>
      <c r="K161" s="356">
        <v>9</v>
      </c>
      <c r="L161" s="356">
        <v>11</v>
      </c>
    </row>
    <row r="162" spans="1:12" s="80" customFormat="1" ht="17.100000000000001" customHeight="1" x14ac:dyDescent="0.25">
      <c r="A162" s="323">
        <v>166</v>
      </c>
      <c r="B162" s="323" t="s">
        <v>100</v>
      </c>
      <c r="C162" s="360" t="s">
        <v>231</v>
      </c>
      <c r="D162" s="361">
        <v>1134.0085219856001</v>
      </c>
      <c r="E162" s="361">
        <v>1134.0085219856001</v>
      </c>
      <c r="F162" s="361"/>
      <c r="G162" s="361">
        <v>1134.0085219856001</v>
      </c>
      <c r="H162" s="362">
        <v>39395</v>
      </c>
      <c r="I162" s="362">
        <v>40203</v>
      </c>
      <c r="J162" s="362">
        <v>46353</v>
      </c>
      <c r="K162" s="356">
        <v>18</v>
      </c>
      <c r="L162" s="356">
        <v>9</v>
      </c>
    </row>
    <row r="163" spans="1:12" s="80" customFormat="1" ht="17.100000000000001" customHeight="1" x14ac:dyDescent="0.25">
      <c r="A163" s="323">
        <v>167</v>
      </c>
      <c r="B163" s="323" t="s">
        <v>120</v>
      </c>
      <c r="C163" s="360" t="s">
        <v>230</v>
      </c>
      <c r="D163" s="361">
        <v>24133.107976790903</v>
      </c>
      <c r="E163" s="361">
        <v>24133.107976790903</v>
      </c>
      <c r="F163" s="361"/>
      <c r="G163" s="361">
        <v>24133.107976790903</v>
      </c>
      <c r="H163" s="362">
        <v>40184</v>
      </c>
      <c r="I163" s="362">
        <v>40184</v>
      </c>
      <c r="J163" s="362">
        <v>45548</v>
      </c>
      <c r="K163" s="356">
        <v>14</v>
      </c>
      <c r="L163" s="356">
        <v>5</v>
      </c>
    </row>
    <row r="164" spans="1:12" s="80" customFormat="1" ht="17.100000000000001" customHeight="1" x14ac:dyDescent="0.25">
      <c r="A164" s="323">
        <v>168</v>
      </c>
      <c r="B164" s="323" t="s">
        <v>100</v>
      </c>
      <c r="C164" s="360" t="s">
        <v>813</v>
      </c>
      <c r="D164" s="361">
        <v>2194.2521199067</v>
      </c>
      <c r="E164" s="361">
        <v>2194.2521199067</v>
      </c>
      <c r="F164" s="361"/>
      <c r="G164" s="361">
        <v>2194.2521199067</v>
      </c>
      <c r="H164" s="362">
        <v>39286</v>
      </c>
      <c r="I164" s="362">
        <v>39286</v>
      </c>
      <c r="J164" s="362">
        <v>42881</v>
      </c>
      <c r="K164" s="356">
        <v>9</v>
      </c>
      <c r="L164" s="356">
        <v>5</v>
      </c>
    </row>
    <row r="165" spans="1:12" s="80" customFormat="1" ht="17.100000000000001" customHeight="1" x14ac:dyDescent="0.25">
      <c r="A165" s="323">
        <v>170</v>
      </c>
      <c r="B165" s="323" t="s">
        <v>108</v>
      </c>
      <c r="C165" s="360" t="s">
        <v>228</v>
      </c>
      <c r="D165" s="361">
        <v>1177.7639471395</v>
      </c>
      <c r="E165" s="361">
        <v>1177.7639471395</v>
      </c>
      <c r="F165" s="361"/>
      <c r="G165" s="361">
        <v>1177.7639471395</v>
      </c>
      <c r="H165" s="362">
        <v>40893</v>
      </c>
      <c r="I165" s="362">
        <v>41040</v>
      </c>
      <c r="J165" s="362">
        <v>46129</v>
      </c>
      <c r="K165" s="356">
        <v>13</v>
      </c>
      <c r="L165" s="356">
        <v>11</v>
      </c>
    </row>
    <row r="166" spans="1:12" s="80" customFormat="1" ht="17.100000000000001" customHeight="1" x14ac:dyDescent="0.25">
      <c r="A166" s="439" t="s">
        <v>814</v>
      </c>
      <c r="B166" s="439"/>
      <c r="C166" s="439"/>
      <c r="D166" s="363">
        <f>SUM(D167:D190)</f>
        <v>547102.17346311186</v>
      </c>
      <c r="E166" s="363">
        <f>SUM(E167:E190)</f>
        <v>547102.17346311186</v>
      </c>
      <c r="F166" s="363"/>
      <c r="G166" s="363">
        <f>SUM(G167:G190)</f>
        <v>547102.17346311186</v>
      </c>
      <c r="H166" s="362"/>
      <c r="I166" s="362"/>
      <c r="J166" s="362"/>
      <c r="K166" s="356"/>
      <c r="L166" s="356"/>
    </row>
    <row r="167" spans="1:12" s="80" customFormat="1" ht="17.100000000000001" customHeight="1" x14ac:dyDescent="0.25">
      <c r="A167" s="323">
        <v>171</v>
      </c>
      <c r="B167" s="323" t="s">
        <v>120</v>
      </c>
      <c r="C167" s="360" t="s">
        <v>227</v>
      </c>
      <c r="D167" s="361">
        <v>375034.72866789851</v>
      </c>
      <c r="E167" s="361">
        <v>375034.72866789851</v>
      </c>
      <c r="F167" s="361"/>
      <c r="G167" s="361">
        <v>375034.72866789851</v>
      </c>
      <c r="H167" s="362">
        <v>42642</v>
      </c>
      <c r="I167" s="362">
        <v>43817</v>
      </c>
      <c r="J167" s="362">
        <v>50039</v>
      </c>
      <c r="K167" s="356">
        <v>20</v>
      </c>
      <c r="L167" s="356">
        <v>2</v>
      </c>
    </row>
    <row r="168" spans="1:12" s="80" customFormat="1" ht="17.100000000000001" customHeight="1" x14ac:dyDescent="0.25">
      <c r="A168" s="323">
        <v>176</v>
      </c>
      <c r="B168" s="323" t="s">
        <v>108</v>
      </c>
      <c r="C168" s="360" t="s">
        <v>226</v>
      </c>
      <c r="D168" s="361">
        <v>1771.8272770433002</v>
      </c>
      <c r="E168" s="361">
        <v>1771.8272770433002</v>
      </c>
      <c r="F168" s="361"/>
      <c r="G168" s="361">
        <v>1771.8272770433002</v>
      </c>
      <c r="H168" s="362">
        <v>41202</v>
      </c>
      <c r="I168" s="362">
        <v>41404</v>
      </c>
      <c r="J168" s="362">
        <v>44727</v>
      </c>
      <c r="K168" s="356">
        <v>9</v>
      </c>
      <c r="L168" s="356">
        <v>6</v>
      </c>
    </row>
    <row r="169" spans="1:12" s="80" customFormat="1" ht="17.100000000000001" customHeight="1" x14ac:dyDescent="0.25">
      <c r="A169" s="323">
        <v>177</v>
      </c>
      <c r="B169" s="323" t="s">
        <v>108</v>
      </c>
      <c r="C169" s="360" t="s">
        <v>225</v>
      </c>
      <c r="D169" s="361">
        <v>126.8075096665</v>
      </c>
      <c r="E169" s="361">
        <v>126.8075096665</v>
      </c>
      <c r="F169" s="361"/>
      <c r="G169" s="361">
        <v>126.8075096665</v>
      </c>
      <c r="H169" s="362">
        <v>40297</v>
      </c>
      <c r="I169" s="362">
        <v>40296</v>
      </c>
      <c r="J169" s="362">
        <v>46353</v>
      </c>
      <c r="K169" s="356">
        <v>16</v>
      </c>
      <c r="L169" s="356">
        <v>5</v>
      </c>
    </row>
    <row r="170" spans="1:12" s="80" customFormat="1" ht="17.100000000000001" customHeight="1" x14ac:dyDescent="0.25">
      <c r="A170" s="323">
        <v>181</v>
      </c>
      <c r="B170" s="323" t="s">
        <v>122</v>
      </c>
      <c r="C170" s="360" t="s">
        <v>224</v>
      </c>
      <c r="D170" s="361">
        <v>33946.111224767097</v>
      </c>
      <c r="E170" s="361">
        <v>33946.111224767097</v>
      </c>
      <c r="F170" s="361"/>
      <c r="G170" s="361">
        <v>33946.111224767097</v>
      </c>
      <c r="H170" s="362">
        <v>40631</v>
      </c>
      <c r="I170" s="362">
        <v>40764</v>
      </c>
      <c r="J170" s="362">
        <v>47340</v>
      </c>
      <c r="K170" s="356">
        <v>17</v>
      </c>
      <c r="L170" s="356">
        <v>11</v>
      </c>
    </row>
    <row r="171" spans="1:12" s="80" customFormat="1" ht="17.100000000000001" customHeight="1" x14ac:dyDescent="0.25">
      <c r="A171" s="323">
        <v>182</v>
      </c>
      <c r="B171" s="323" t="s">
        <v>122</v>
      </c>
      <c r="C171" s="360" t="s">
        <v>222</v>
      </c>
      <c r="D171" s="361">
        <v>2562.3174081276002</v>
      </c>
      <c r="E171" s="361">
        <v>2562.3174081276002</v>
      </c>
      <c r="F171" s="361"/>
      <c r="G171" s="361">
        <v>2562.3174081276002</v>
      </c>
      <c r="H171" s="362">
        <v>39713</v>
      </c>
      <c r="I171" s="362">
        <v>39710</v>
      </c>
      <c r="J171" s="362">
        <v>43111</v>
      </c>
      <c r="K171" s="356">
        <v>9</v>
      </c>
      <c r="L171" s="356">
        <v>6</v>
      </c>
    </row>
    <row r="172" spans="1:12" s="80" customFormat="1" ht="17.100000000000001" customHeight="1" x14ac:dyDescent="0.25">
      <c r="A172" s="323">
        <v>183</v>
      </c>
      <c r="B172" s="323" t="s">
        <v>122</v>
      </c>
      <c r="C172" s="360" t="s">
        <v>221</v>
      </c>
      <c r="D172" s="361">
        <v>452.54993451620004</v>
      </c>
      <c r="E172" s="361">
        <v>452.54993451620004</v>
      </c>
      <c r="F172" s="361"/>
      <c r="G172" s="361">
        <v>452.54993451620004</v>
      </c>
      <c r="H172" s="362">
        <v>39517</v>
      </c>
      <c r="I172" s="362">
        <v>39513</v>
      </c>
      <c r="J172" s="362">
        <v>43279</v>
      </c>
      <c r="K172" s="356">
        <v>9</v>
      </c>
      <c r="L172" s="356">
        <v>11</v>
      </c>
    </row>
    <row r="173" spans="1:12" s="80" customFormat="1" ht="17.100000000000001" customHeight="1" x14ac:dyDescent="0.25">
      <c r="A173" s="323">
        <v>185</v>
      </c>
      <c r="B173" s="323" t="s">
        <v>102</v>
      </c>
      <c r="C173" s="360" t="s">
        <v>220</v>
      </c>
      <c r="D173" s="361">
        <v>2189.8731662987998</v>
      </c>
      <c r="E173" s="361">
        <v>2189.8731662987998</v>
      </c>
      <c r="F173" s="361"/>
      <c r="G173" s="361">
        <v>2189.8731662987998</v>
      </c>
      <c r="H173" s="362">
        <v>40595</v>
      </c>
      <c r="I173" s="362">
        <v>41718</v>
      </c>
      <c r="J173" s="362">
        <v>44669</v>
      </c>
      <c r="K173" s="356">
        <v>10</v>
      </c>
      <c r="L173" s="356">
        <v>9</v>
      </c>
    </row>
    <row r="174" spans="1:12" s="80" customFormat="1" ht="17.100000000000001" customHeight="1" x14ac:dyDescent="0.25">
      <c r="A174" s="323">
        <v>188</v>
      </c>
      <c r="B174" s="323" t="s">
        <v>102</v>
      </c>
      <c r="C174" s="360" t="s">
        <v>219</v>
      </c>
      <c r="D174" s="361">
        <v>18645.3961825568</v>
      </c>
      <c r="E174" s="361">
        <v>18645.3961825568</v>
      </c>
      <c r="F174" s="361"/>
      <c r="G174" s="361">
        <v>18645.3961825568</v>
      </c>
      <c r="H174" s="362">
        <v>39935</v>
      </c>
      <c r="I174" s="362">
        <v>44910</v>
      </c>
      <c r="J174" s="362">
        <v>51639</v>
      </c>
      <c r="K174" s="356">
        <v>32</v>
      </c>
      <c r="L174" s="356">
        <v>0</v>
      </c>
    </row>
    <row r="175" spans="1:12" s="80" customFormat="1" ht="17.100000000000001" customHeight="1" x14ac:dyDescent="0.25">
      <c r="A175" s="323">
        <v>189</v>
      </c>
      <c r="B175" s="323" t="s">
        <v>102</v>
      </c>
      <c r="C175" s="360" t="s">
        <v>218</v>
      </c>
      <c r="D175" s="361">
        <v>994.41023080720004</v>
      </c>
      <c r="E175" s="361">
        <v>994.41023080720004</v>
      </c>
      <c r="F175" s="361"/>
      <c r="G175" s="361">
        <v>994.41023080720004</v>
      </c>
      <c r="H175" s="362">
        <v>40631</v>
      </c>
      <c r="I175" s="362">
        <v>40946</v>
      </c>
      <c r="J175" s="362">
        <v>46066</v>
      </c>
      <c r="K175" s="356">
        <v>14</v>
      </c>
      <c r="L175" s="356">
        <v>7</v>
      </c>
    </row>
    <row r="176" spans="1:12" s="80" customFormat="1" ht="17.100000000000001" customHeight="1" x14ac:dyDescent="0.25">
      <c r="A176" s="323">
        <v>190</v>
      </c>
      <c r="B176" s="323" t="s">
        <v>102</v>
      </c>
      <c r="C176" s="360" t="s">
        <v>217</v>
      </c>
      <c r="D176" s="361">
        <v>5825.2798574998005</v>
      </c>
      <c r="E176" s="361">
        <v>5825.2798574998005</v>
      </c>
      <c r="F176" s="361"/>
      <c r="G176" s="361">
        <v>5825.2798574998005</v>
      </c>
      <c r="H176" s="362">
        <v>40541</v>
      </c>
      <c r="I176" s="362">
        <v>42737</v>
      </c>
      <c r="J176" s="362">
        <v>49947</v>
      </c>
      <c r="K176" s="356">
        <v>25</v>
      </c>
      <c r="L176" s="356">
        <v>4</v>
      </c>
    </row>
    <row r="177" spans="1:12" s="80" customFormat="1" ht="17.100000000000001" customHeight="1" x14ac:dyDescent="0.25">
      <c r="A177" s="323">
        <v>191</v>
      </c>
      <c r="B177" s="323" t="s">
        <v>102</v>
      </c>
      <c r="C177" s="360" t="s">
        <v>216</v>
      </c>
      <c r="D177" s="361">
        <v>1003.1794759742</v>
      </c>
      <c r="E177" s="361">
        <v>1003.1794759742</v>
      </c>
      <c r="F177" s="361"/>
      <c r="G177" s="361">
        <v>1003.1794759742</v>
      </c>
      <c r="H177" s="362">
        <v>40246</v>
      </c>
      <c r="I177" s="362">
        <v>40756</v>
      </c>
      <c r="J177" s="362">
        <v>45548</v>
      </c>
      <c r="K177" s="356">
        <v>14</v>
      </c>
      <c r="L177" s="356">
        <v>5</v>
      </c>
    </row>
    <row r="178" spans="1:12" s="80" customFormat="1" ht="17.100000000000001" customHeight="1" x14ac:dyDescent="0.25">
      <c r="A178" s="323">
        <v>192</v>
      </c>
      <c r="B178" s="323" t="s">
        <v>102</v>
      </c>
      <c r="C178" s="360" t="s">
        <v>215</v>
      </c>
      <c r="D178" s="361">
        <v>9943.5818689319003</v>
      </c>
      <c r="E178" s="361">
        <v>9943.5818689319003</v>
      </c>
      <c r="F178" s="361"/>
      <c r="G178" s="361">
        <v>9943.5818689319003</v>
      </c>
      <c r="H178" s="362">
        <v>40323</v>
      </c>
      <c r="I178" s="362">
        <v>42171</v>
      </c>
      <c r="J178" s="362">
        <v>46276</v>
      </c>
      <c r="K178" s="356">
        <v>16</v>
      </c>
      <c r="L178" s="356">
        <v>3</v>
      </c>
    </row>
    <row r="179" spans="1:12" s="80" customFormat="1" ht="17.100000000000001" customHeight="1" x14ac:dyDescent="0.25">
      <c r="A179" s="323">
        <v>193</v>
      </c>
      <c r="B179" s="323" t="s">
        <v>102</v>
      </c>
      <c r="C179" s="360" t="s">
        <v>214</v>
      </c>
      <c r="D179" s="361">
        <v>694.31194127020012</v>
      </c>
      <c r="E179" s="361">
        <v>694.31194127020012</v>
      </c>
      <c r="F179" s="361"/>
      <c r="G179" s="361">
        <v>694.31194127020012</v>
      </c>
      <c r="H179" s="362">
        <v>40423</v>
      </c>
      <c r="I179" s="362">
        <v>40423</v>
      </c>
      <c r="J179" s="362">
        <v>44022</v>
      </c>
      <c r="K179" s="356">
        <v>9</v>
      </c>
      <c r="L179" s="356">
        <v>6</v>
      </c>
    </row>
    <row r="180" spans="1:12" s="80" customFormat="1" ht="17.100000000000001" customHeight="1" x14ac:dyDescent="0.25">
      <c r="A180" s="323">
        <v>194</v>
      </c>
      <c r="B180" s="323" t="s">
        <v>102</v>
      </c>
      <c r="C180" s="360" t="s">
        <v>213</v>
      </c>
      <c r="D180" s="361">
        <v>16664.532652383103</v>
      </c>
      <c r="E180" s="361">
        <v>16664.532652383103</v>
      </c>
      <c r="F180" s="361"/>
      <c r="G180" s="361">
        <v>16664.532652383103</v>
      </c>
      <c r="H180" s="362">
        <v>40631</v>
      </c>
      <c r="I180" s="362">
        <v>41261</v>
      </c>
      <c r="J180" s="362">
        <v>46129</v>
      </c>
      <c r="K180" s="356">
        <v>14</v>
      </c>
      <c r="L180" s="356">
        <v>9</v>
      </c>
    </row>
    <row r="181" spans="1:12" s="80" customFormat="1" ht="17.100000000000001" customHeight="1" x14ac:dyDescent="0.25">
      <c r="A181" s="323">
        <v>195</v>
      </c>
      <c r="B181" s="323" t="s">
        <v>102</v>
      </c>
      <c r="C181" s="360" t="s">
        <v>212</v>
      </c>
      <c r="D181" s="361">
        <v>7769.3629574949</v>
      </c>
      <c r="E181" s="361">
        <v>7769.3629574949</v>
      </c>
      <c r="F181" s="361"/>
      <c r="G181" s="361">
        <v>7769.3629574949</v>
      </c>
      <c r="H181" s="362">
        <v>39958</v>
      </c>
      <c r="I181" s="362">
        <v>41242</v>
      </c>
      <c r="J181" s="362">
        <v>46129</v>
      </c>
      <c r="K181" s="356">
        <v>16</v>
      </c>
      <c r="L181" s="356">
        <v>9</v>
      </c>
    </row>
    <row r="182" spans="1:12" s="80" customFormat="1" ht="17.100000000000001" customHeight="1" x14ac:dyDescent="0.25">
      <c r="A182" s="323">
        <v>197</v>
      </c>
      <c r="B182" s="323" t="s">
        <v>102</v>
      </c>
      <c r="C182" s="360" t="s">
        <v>211</v>
      </c>
      <c r="D182" s="361">
        <v>330.30220324779998</v>
      </c>
      <c r="E182" s="361">
        <v>330.30220324779998</v>
      </c>
      <c r="F182" s="361"/>
      <c r="G182" s="361">
        <v>330.30220324779998</v>
      </c>
      <c r="H182" s="362">
        <v>40487</v>
      </c>
      <c r="I182" s="362">
        <v>40548</v>
      </c>
      <c r="J182" s="362">
        <v>46346</v>
      </c>
      <c r="K182" s="356">
        <v>15</v>
      </c>
      <c r="L182" s="356">
        <v>11</v>
      </c>
    </row>
    <row r="183" spans="1:12" s="80" customFormat="1" ht="17.100000000000001" customHeight="1" x14ac:dyDescent="0.25">
      <c r="A183" s="323">
        <v>198</v>
      </c>
      <c r="B183" s="323" t="s">
        <v>102</v>
      </c>
      <c r="C183" s="360" t="s">
        <v>210</v>
      </c>
      <c r="D183" s="361">
        <v>7443.1812841077008</v>
      </c>
      <c r="E183" s="361">
        <v>7443.1812841077008</v>
      </c>
      <c r="F183" s="361"/>
      <c r="G183" s="361">
        <v>7443.1812841077008</v>
      </c>
      <c r="H183" s="362">
        <v>40826</v>
      </c>
      <c r="I183" s="362">
        <v>41540</v>
      </c>
      <c r="J183" s="362">
        <v>46129</v>
      </c>
      <c r="K183" s="356">
        <v>14</v>
      </c>
      <c r="L183" s="356">
        <v>3</v>
      </c>
    </row>
    <row r="184" spans="1:12" s="80" customFormat="1" ht="17.100000000000001" customHeight="1" x14ac:dyDescent="0.25">
      <c r="A184" s="323">
        <v>199</v>
      </c>
      <c r="B184" s="323" t="s">
        <v>102</v>
      </c>
      <c r="C184" s="360" t="s">
        <v>209</v>
      </c>
      <c r="D184" s="361">
        <v>743.43278002930003</v>
      </c>
      <c r="E184" s="361">
        <v>743.43278002930003</v>
      </c>
      <c r="F184" s="361"/>
      <c r="G184" s="361">
        <v>743.43278002930003</v>
      </c>
      <c r="H184" s="362">
        <v>39757</v>
      </c>
      <c r="I184" s="362">
        <v>40364</v>
      </c>
      <c r="J184" s="362">
        <v>46276</v>
      </c>
      <c r="K184" s="356">
        <v>17</v>
      </c>
      <c r="L184" s="356">
        <v>8</v>
      </c>
    </row>
    <row r="185" spans="1:12" s="80" customFormat="1" ht="17.100000000000001" customHeight="1" x14ac:dyDescent="0.25">
      <c r="A185" s="323">
        <v>200</v>
      </c>
      <c r="B185" s="323" t="s">
        <v>100</v>
      </c>
      <c r="C185" s="360" t="s">
        <v>208</v>
      </c>
      <c r="D185" s="361">
        <v>6960.5898559145007</v>
      </c>
      <c r="E185" s="361">
        <v>6960.5898559145007</v>
      </c>
      <c r="F185" s="361"/>
      <c r="G185" s="361">
        <v>6960.5898559145007</v>
      </c>
      <c r="H185" s="362">
        <v>40984</v>
      </c>
      <c r="I185" s="362">
        <v>41687</v>
      </c>
      <c r="J185" s="362">
        <v>46367</v>
      </c>
      <c r="K185" s="356">
        <v>14</v>
      </c>
      <c r="L185" s="356">
        <v>8</v>
      </c>
    </row>
    <row r="186" spans="1:12" s="80" customFormat="1" ht="17.100000000000001" customHeight="1" x14ac:dyDescent="0.25">
      <c r="A186" s="323">
        <v>201</v>
      </c>
      <c r="B186" s="323" t="s">
        <v>100</v>
      </c>
      <c r="C186" s="360" t="s">
        <v>207</v>
      </c>
      <c r="D186" s="361">
        <v>15503.217975690401</v>
      </c>
      <c r="E186" s="361">
        <v>15503.217975690401</v>
      </c>
      <c r="F186" s="361"/>
      <c r="G186" s="361">
        <v>15503.217975690401</v>
      </c>
      <c r="H186" s="362">
        <v>40092</v>
      </c>
      <c r="I186" s="362">
        <v>41802</v>
      </c>
      <c r="J186" s="362">
        <v>46142</v>
      </c>
      <c r="K186" s="356">
        <v>16</v>
      </c>
      <c r="L186" s="356">
        <v>2</v>
      </c>
    </row>
    <row r="187" spans="1:12" s="80" customFormat="1" ht="17.100000000000001" customHeight="1" x14ac:dyDescent="0.25">
      <c r="A187" s="323">
        <v>202</v>
      </c>
      <c r="B187" s="323" t="s">
        <v>100</v>
      </c>
      <c r="C187" s="360" t="s">
        <v>206</v>
      </c>
      <c r="D187" s="361">
        <v>18739.140246265499</v>
      </c>
      <c r="E187" s="361">
        <v>18739.140246265499</v>
      </c>
      <c r="F187" s="361"/>
      <c r="G187" s="361">
        <v>18739.140246265499</v>
      </c>
      <c r="H187" s="362">
        <v>41267</v>
      </c>
      <c r="I187" s="362">
        <v>42270</v>
      </c>
      <c r="J187" s="362">
        <v>45950</v>
      </c>
      <c r="K187" s="356">
        <v>12</v>
      </c>
      <c r="L187" s="356">
        <v>6</v>
      </c>
    </row>
    <row r="188" spans="1:12" s="80" customFormat="1" ht="17.100000000000001" customHeight="1" x14ac:dyDescent="0.25">
      <c r="A188" s="323">
        <v>203</v>
      </c>
      <c r="B188" s="323" t="s">
        <v>100</v>
      </c>
      <c r="C188" s="360" t="s">
        <v>204</v>
      </c>
      <c r="D188" s="361">
        <v>1207.1862217180001</v>
      </c>
      <c r="E188" s="361">
        <v>1207.1862217180001</v>
      </c>
      <c r="F188" s="361"/>
      <c r="G188" s="361">
        <v>1207.1862217180001</v>
      </c>
      <c r="H188" s="362">
        <v>39647</v>
      </c>
      <c r="I188" s="362">
        <v>40144</v>
      </c>
      <c r="J188" s="362">
        <v>45548</v>
      </c>
      <c r="K188" s="356">
        <v>16</v>
      </c>
      <c r="L188" s="356">
        <v>1</v>
      </c>
    </row>
    <row r="189" spans="1:12" s="80" customFormat="1" ht="17.100000000000001" customHeight="1" x14ac:dyDescent="0.25">
      <c r="A189" s="323">
        <v>204</v>
      </c>
      <c r="B189" s="323" t="s">
        <v>100</v>
      </c>
      <c r="C189" s="360" t="s">
        <v>203</v>
      </c>
      <c r="D189" s="361">
        <v>13169.805240584501</v>
      </c>
      <c r="E189" s="361">
        <v>13169.805240584501</v>
      </c>
      <c r="F189" s="361"/>
      <c r="G189" s="361">
        <v>13169.805240584501</v>
      </c>
      <c r="H189" s="362">
        <v>40385</v>
      </c>
      <c r="I189" s="362">
        <v>40508</v>
      </c>
      <c r="J189" s="362">
        <v>46346</v>
      </c>
      <c r="K189" s="356">
        <v>15</v>
      </c>
      <c r="L189" s="356">
        <v>11</v>
      </c>
    </row>
    <row r="190" spans="1:12" s="80" customFormat="1" ht="17.100000000000001" customHeight="1" x14ac:dyDescent="0.25">
      <c r="A190" s="323">
        <v>205</v>
      </c>
      <c r="B190" s="323" t="s">
        <v>202</v>
      </c>
      <c r="C190" s="360" t="s">
        <v>201</v>
      </c>
      <c r="D190" s="361">
        <v>5381.0473003180996</v>
      </c>
      <c r="E190" s="361">
        <v>5381.0473003180996</v>
      </c>
      <c r="F190" s="361"/>
      <c r="G190" s="361">
        <v>5381.0473003180996</v>
      </c>
      <c r="H190" s="362">
        <v>39917</v>
      </c>
      <c r="I190" s="362">
        <v>40449</v>
      </c>
      <c r="J190" s="362">
        <v>46213</v>
      </c>
      <c r="K190" s="356">
        <v>17</v>
      </c>
      <c r="L190" s="356">
        <v>0</v>
      </c>
    </row>
    <row r="191" spans="1:12" s="80" customFormat="1" ht="17.100000000000001" customHeight="1" x14ac:dyDescent="0.25">
      <c r="A191" s="444" t="s">
        <v>815</v>
      </c>
      <c r="B191" s="444"/>
      <c r="C191" s="444"/>
      <c r="D191" s="363">
        <f>SUM(D192:D212)</f>
        <v>106598.49434306381</v>
      </c>
      <c r="E191" s="363">
        <f>SUM(E192:E212)</f>
        <v>106598.49434306381</v>
      </c>
      <c r="F191" s="363"/>
      <c r="G191" s="363">
        <f>SUM(G192:G212)</f>
        <v>106598.49434306381</v>
      </c>
      <c r="H191" s="362"/>
      <c r="I191" s="362"/>
      <c r="J191" s="362"/>
      <c r="K191" s="356"/>
      <c r="L191" s="356"/>
    </row>
    <row r="192" spans="1:12" s="80" customFormat="1" ht="17.100000000000001" customHeight="1" x14ac:dyDescent="0.25">
      <c r="A192" s="323">
        <v>206</v>
      </c>
      <c r="B192" s="323" t="s">
        <v>102</v>
      </c>
      <c r="C192" s="360" t="s">
        <v>816</v>
      </c>
      <c r="D192" s="361">
        <v>1079.3395034011</v>
      </c>
      <c r="E192" s="361">
        <v>1079.3395034011</v>
      </c>
      <c r="F192" s="361"/>
      <c r="G192" s="361">
        <v>1079.3395034011</v>
      </c>
      <c r="H192" s="362">
        <v>39936</v>
      </c>
      <c r="I192" s="362">
        <v>39936</v>
      </c>
      <c r="J192" s="362">
        <v>43572</v>
      </c>
      <c r="K192" s="356">
        <v>9</v>
      </c>
      <c r="L192" s="356">
        <v>6</v>
      </c>
    </row>
    <row r="193" spans="1:16" s="80" customFormat="1" ht="17.100000000000001" customHeight="1" x14ac:dyDescent="0.25">
      <c r="A193" s="323">
        <v>207</v>
      </c>
      <c r="B193" s="323" t="s">
        <v>102</v>
      </c>
      <c r="C193" s="360" t="s">
        <v>817</v>
      </c>
      <c r="D193" s="361">
        <v>1758.1896437654</v>
      </c>
      <c r="E193" s="361">
        <v>1758.1896437654</v>
      </c>
      <c r="F193" s="361"/>
      <c r="G193" s="361">
        <v>1758.1896437654</v>
      </c>
      <c r="H193" s="362">
        <v>40022</v>
      </c>
      <c r="I193" s="362">
        <v>40693</v>
      </c>
      <c r="J193" s="362">
        <v>46283</v>
      </c>
      <c r="K193" s="356">
        <v>16</v>
      </c>
      <c r="L193" s="356">
        <v>11</v>
      </c>
    </row>
    <row r="194" spans="1:16" s="80" customFormat="1" ht="17.100000000000001" customHeight="1" x14ac:dyDescent="0.25">
      <c r="A194" s="323">
        <v>208</v>
      </c>
      <c r="B194" s="323" t="s">
        <v>102</v>
      </c>
      <c r="C194" s="360" t="s">
        <v>197</v>
      </c>
      <c r="D194" s="361">
        <v>581.45943044370006</v>
      </c>
      <c r="E194" s="361">
        <v>581.45943044370006</v>
      </c>
      <c r="F194" s="361"/>
      <c r="G194" s="361">
        <v>581.45943044370006</v>
      </c>
      <c r="H194" s="362">
        <v>40144</v>
      </c>
      <c r="I194" s="362">
        <v>40144</v>
      </c>
      <c r="J194" s="362">
        <v>45548</v>
      </c>
      <c r="K194" s="356">
        <v>14</v>
      </c>
      <c r="L194" s="356">
        <v>5</v>
      </c>
    </row>
    <row r="195" spans="1:16" s="80" customFormat="1" ht="17.100000000000001" customHeight="1" x14ac:dyDescent="0.25">
      <c r="A195" s="323">
        <v>209</v>
      </c>
      <c r="B195" s="323" t="s">
        <v>102</v>
      </c>
      <c r="C195" s="360" t="s">
        <v>196</v>
      </c>
      <c r="D195" s="361">
        <v>2574.4154874155001</v>
      </c>
      <c r="E195" s="361">
        <v>2574.4154874155001</v>
      </c>
      <c r="F195" s="361"/>
      <c r="G195" s="361">
        <v>2574.4154874155001</v>
      </c>
      <c r="H195" s="362">
        <v>40532</v>
      </c>
      <c r="I195" s="362">
        <v>46094</v>
      </c>
      <c r="J195" s="362">
        <v>54423</v>
      </c>
      <c r="K195" s="356">
        <v>37</v>
      </c>
      <c r="L195" s="356">
        <v>11</v>
      </c>
    </row>
    <row r="196" spans="1:16" s="80" customFormat="1" ht="17.100000000000001" customHeight="1" x14ac:dyDescent="0.25">
      <c r="A196" s="323">
        <v>210</v>
      </c>
      <c r="B196" s="323" t="s">
        <v>100</v>
      </c>
      <c r="C196" s="360" t="s">
        <v>195</v>
      </c>
      <c r="D196" s="361">
        <v>2402.3305297180004</v>
      </c>
      <c r="E196" s="361">
        <v>2402.3305297180004</v>
      </c>
      <c r="F196" s="361"/>
      <c r="G196" s="361">
        <v>2402.3305297180004</v>
      </c>
      <c r="H196" s="362">
        <v>40497</v>
      </c>
      <c r="I196" s="362">
        <v>40758</v>
      </c>
      <c r="J196" s="362">
        <v>46346</v>
      </c>
      <c r="K196" s="356">
        <v>15</v>
      </c>
      <c r="L196" s="356">
        <v>11</v>
      </c>
    </row>
    <row r="197" spans="1:16" s="80" customFormat="1" ht="17.100000000000001" customHeight="1" x14ac:dyDescent="0.25">
      <c r="A197" s="323">
        <v>211</v>
      </c>
      <c r="B197" s="323" t="s">
        <v>100</v>
      </c>
      <c r="C197" s="360" t="s">
        <v>194</v>
      </c>
      <c r="D197" s="361">
        <v>3145.8746119292</v>
      </c>
      <c r="E197" s="361">
        <v>3145.8746119292</v>
      </c>
      <c r="F197" s="361"/>
      <c r="G197" s="361">
        <v>3145.8746119292</v>
      </c>
      <c r="H197" s="362">
        <v>40343</v>
      </c>
      <c r="I197" s="362">
        <v>41921</v>
      </c>
      <c r="J197" s="362">
        <v>46234</v>
      </c>
      <c r="K197" s="356">
        <v>15</v>
      </c>
      <c r="L197" s="356">
        <v>11</v>
      </c>
    </row>
    <row r="198" spans="1:16" s="80" customFormat="1" ht="17.100000000000001" customHeight="1" x14ac:dyDescent="0.25">
      <c r="A198" s="323">
        <v>212</v>
      </c>
      <c r="B198" s="323" t="s">
        <v>102</v>
      </c>
      <c r="C198" s="360" t="s">
        <v>193</v>
      </c>
      <c r="D198" s="361">
        <v>5531.2802985076005</v>
      </c>
      <c r="E198" s="361">
        <v>5531.2802985076005</v>
      </c>
      <c r="F198" s="361"/>
      <c r="G198" s="361">
        <v>5531.2802985076005</v>
      </c>
      <c r="H198" s="362">
        <v>40471</v>
      </c>
      <c r="I198" s="362">
        <v>42278</v>
      </c>
      <c r="J198" s="362">
        <v>51439</v>
      </c>
      <c r="K198" s="356">
        <v>30</v>
      </c>
      <c r="L198" s="356">
        <v>0</v>
      </c>
    </row>
    <row r="199" spans="1:16" s="80" customFormat="1" ht="17.100000000000001" customHeight="1" x14ac:dyDescent="0.25">
      <c r="A199" s="323">
        <v>213</v>
      </c>
      <c r="B199" s="323" t="s">
        <v>102</v>
      </c>
      <c r="C199" s="360" t="s">
        <v>192</v>
      </c>
      <c r="D199" s="361">
        <v>13702.269365132899</v>
      </c>
      <c r="E199" s="361">
        <v>13702.269365132899</v>
      </c>
      <c r="F199" s="361"/>
      <c r="G199" s="361">
        <v>13702.269365132899</v>
      </c>
      <c r="H199" s="362">
        <v>40448</v>
      </c>
      <c r="I199" s="362">
        <v>43070</v>
      </c>
      <c r="J199" s="362">
        <v>53885</v>
      </c>
      <c r="K199" s="356">
        <v>36</v>
      </c>
      <c r="L199" s="356">
        <v>7</v>
      </c>
    </row>
    <row r="200" spans="1:16" s="80" customFormat="1" ht="17.100000000000001" customHeight="1" x14ac:dyDescent="0.25">
      <c r="A200" s="323">
        <v>214</v>
      </c>
      <c r="B200" s="323" t="s">
        <v>102</v>
      </c>
      <c r="C200" s="360" t="s">
        <v>191</v>
      </c>
      <c r="D200" s="361">
        <v>4889.7800291552003</v>
      </c>
      <c r="E200" s="361">
        <v>4889.7800291552003</v>
      </c>
      <c r="F200" s="361"/>
      <c r="G200" s="361">
        <v>4889.7800291552003</v>
      </c>
      <c r="H200" s="362">
        <v>40548</v>
      </c>
      <c r="I200" s="362">
        <v>46251</v>
      </c>
      <c r="J200" s="362">
        <v>48441</v>
      </c>
      <c r="K200" s="356">
        <v>21</v>
      </c>
      <c r="L200" s="356">
        <v>1</v>
      </c>
      <c r="M200" s="81"/>
      <c r="N200" s="81"/>
      <c r="O200" s="87"/>
      <c r="P200" s="87"/>
    </row>
    <row r="201" spans="1:16" s="80" customFormat="1" ht="17.100000000000001" customHeight="1" x14ac:dyDescent="0.25">
      <c r="A201" s="323">
        <v>215</v>
      </c>
      <c r="B201" s="323" t="s">
        <v>100</v>
      </c>
      <c r="C201" s="360" t="s">
        <v>190</v>
      </c>
      <c r="D201" s="361">
        <v>2098.4395401902002</v>
      </c>
      <c r="E201" s="361">
        <v>2098.4395401902002</v>
      </c>
      <c r="F201" s="361"/>
      <c r="G201" s="361">
        <v>2098.4395401902002</v>
      </c>
      <c r="H201" s="362">
        <v>40357</v>
      </c>
      <c r="I201" s="362">
        <v>43069</v>
      </c>
      <c r="J201" s="362">
        <v>53885</v>
      </c>
      <c r="K201" s="356">
        <v>36</v>
      </c>
      <c r="L201" s="356">
        <v>11</v>
      </c>
      <c r="M201" s="81"/>
      <c r="N201" s="81"/>
      <c r="O201" s="87"/>
      <c r="P201" s="87"/>
    </row>
    <row r="202" spans="1:16" s="80" customFormat="1" ht="17.100000000000001" customHeight="1" x14ac:dyDescent="0.25">
      <c r="A202" s="323">
        <v>216</v>
      </c>
      <c r="B202" s="323" t="s">
        <v>122</v>
      </c>
      <c r="C202" s="360" t="s">
        <v>189</v>
      </c>
      <c r="D202" s="361">
        <v>3925.0533894045002</v>
      </c>
      <c r="E202" s="361">
        <v>3925.0533894045002</v>
      </c>
      <c r="F202" s="361"/>
      <c r="G202" s="361">
        <v>3925.0533894045002</v>
      </c>
      <c r="H202" s="362">
        <v>41264</v>
      </c>
      <c r="I202" s="362">
        <v>42612</v>
      </c>
      <c r="J202" s="362">
        <v>46139</v>
      </c>
      <c r="K202" s="356">
        <v>13</v>
      </c>
      <c r="L202" s="356">
        <v>0</v>
      </c>
      <c r="M202" s="81"/>
      <c r="N202" s="81"/>
      <c r="O202" s="87"/>
      <c r="P202" s="87"/>
    </row>
    <row r="203" spans="1:16" s="80" customFormat="1" ht="17.100000000000001" customHeight="1" x14ac:dyDescent="0.25">
      <c r="A203" s="323">
        <v>217</v>
      </c>
      <c r="B203" s="323" t="s">
        <v>122</v>
      </c>
      <c r="C203" s="360" t="s">
        <v>188</v>
      </c>
      <c r="D203" s="361">
        <v>12509.054333781101</v>
      </c>
      <c r="E203" s="361">
        <v>12509.054333781101</v>
      </c>
      <c r="F203" s="361"/>
      <c r="G203" s="361">
        <v>12509.054333781101</v>
      </c>
      <c r="H203" s="362">
        <v>41688</v>
      </c>
      <c r="I203" s="362">
        <v>41705</v>
      </c>
      <c r="J203" s="362">
        <v>48319</v>
      </c>
      <c r="K203" s="356">
        <v>17</v>
      </c>
      <c r="L203" s="356">
        <v>10</v>
      </c>
      <c r="M203" s="81"/>
      <c r="N203" s="81"/>
      <c r="O203" s="87"/>
      <c r="P203" s="87"/>
    </row>
    <row r="204" spans="1:16" s="80" customFormat="1" ht="17.100000000000001" customHeight="1" x14ac:dyDescent="0.25">
      <c r="A204" s="323">
        <v>218</v>
      </c>
      <c r="B204" s="323" t="s">
        <v>108</v>
      </c>
      <c r="C204" s="360" t="s">
        <v>187</v>
      </c>
      <c r="D204" s="361">
        <v>790.72894638860009</v>
      </c>
      <c r="E204" s="361">
        <v>790.72894638860009</v>
      </c>
      <c r="F204" s="361"/>
      <c r="G204" s="361">
        <v>790.72894638860009</v>
      </c>
      <c r="H204" s="362">
        <v>40448</v>
      </c>
      <c r="I204" s="362">
        <v>40505</v>
      </c>
      <c r="J204" s="362">
        <v>46213</v>
      </c>
      <c r="K204" s="356">
        <v>15</v>
      </c>
      <c r="L204" s="356">
        <v>7</v>
      </c>
      <c r="M204" s="81"/>
      <c r="N204" s="81"/>
      <c r="O204" s="87"/>
      <c r="P204" s="87"/>
    </row>
    <row r="205" spans="1:16" s="80" customFormat="1" ht="17.100000000000001" customHeight="1" x14ac:dyDescent="0.25">
      <c r="A205" s="323">
        <v>219</v>
      </c>
      <c r="B205" s="323" t="s">
        <v>100</v>
      </c>
      <c r="C205" s="360" t="s">
        <v>186</v>
      </c>
      <c r="D205" s="361">
        <v>5644.9119828502999</v>
      </c>
      <c r="E205" s="361">
        <v>5644.9119828502999</v>
      </c>
      <c r="F205" s="361"/>
      <c r="G205" s="361">
        <v>5644.9119828502999</v>
      </c>
      <c r="H205" s="362">
        <v>40973</v>
      </c>
      <c r="I205" s="362">
        <v>40973</v>
      </c>
      <c r="J205" s="362">
        <v>46304</v>
      </c>
      <c r="K205" s="356">
        <v>14</v>
      </c>
      <c r="L205" s="356">
        <v>6</v>
      </c>
      <c r="M205" s="81"/>
      <c r="N205" s="81"/>
      <c r="O205" s="87"/>
      <c r="P205" s="87"/>
    </row>
    <row r="206" spans="1:16" s="80" customFormat="1" ht="17.100000000000001" customHeight="1" x14ac:dyDescent="0.25">
      <c r="A206" s="323">
        <v>222</v>
      </c>
      <c r="B206" s="323" t="s">
        <v>120</v>
      </c>
      <c r="C206" s="360" t="s">
        <v>185</v>
      </c>
      <c r="D206" s="361">
        <v>37911.864034362501</v>
      </c>
      <c r="E206" s="361">
        <v>37911.864034362501</v>
      </c>
      <c r="F206" s="361"/>
      <c r="G206" s="361">
        <v>37911.864034362501</v>
      </c>
      <c r="H206" s="362">
        <v>40826</v>
      </c>
      <c r="I206" s="362">
        <v>42705</v>
      </c>
      <c r="J206" s="362">
        <v>48319</v>
      </c>
      <c r="K206" s="356">
        <v>20</v>
      </c>
      <c r="L206" s="356">
        <v>0</v>
      </c>
      <c r="M206" s="81"/>
      <c r="N206" s="81"/>
      <c r="O206" s="87"/>
      <c r="P206" s="87"/>
    </row>
    <row r="207" spans="1:16" s="80" customFormat="1" ht="17.100000000000001" customHeight="1" x14ac:dyDescent="0.25">
      <c r="A207" s="323">
        <v>223</v>
      </c>
      <c r="B207" s="323" t="s">
        <v>108</v>
      </c>
      <c r="C207" s="360" t="s">
        <v>184</v>
      </c>
      <c r="D207" s="361">
        <v>119.7749901203</v>
      </c>
      <c r="E207" s="361">
        <v>119.7749901203</v>
      </c>
      <c r="F207" s="361"/>
      <c r="G207" s="361">
        <v>119.7749901203</v>
      </c>
      <c r="H207" s="362">
        <v>40850</v>
      </c>
      <c r="I207" s="362">
        <v>40913</v>
      </c>
      <c r="J207" s="362">
        <v>44022</v>
      </c>
      <c r="K207" s="356">
        <v>8</v>
      </c>
      <c r="L207" s="356">
        <v>6</v>
      </c>
      <c r="M207" s="81"/>
      <c r="N207" s="81"/>
      <c r="O207" s="87"/>
      <c r="P207" s="87"/>
    </row>
    <row r="208" spans="1:16" s="80" customFormat="1" ht="17.100000000000001" customHeight="1" x14ac:dyDescent="0.25">
      <c r="A208" s="323">
        <v>225</v>
      </c>
      <c r="B208" s="323" t="s">
        <v>108</v>
      </c>
      <c r="C208" s="360" t="s">
        <v>745</v>
      </c>
      <c r="D208" s="361">
        <v>10.744087177300001</v>
      </c>
      <c r="E208" s="361">
        <v>10.744087177300001</v>
      </c>
      <c r="F208" s="361"/>
      <c r="G208" s="361">
        <v>10.744087177300001</v>
      </c>
      <c r="H208" s="362">
        <v>40571</v>
      </c>
      <c r="I208" s="362">
        <v>40571</v>
      </c>
      <c r="J208" s="362">
        <v>44224</v>
      </c>
      <c r="K208" s="356">
        <v>9</v>
      </c>
      <c r="L208" s="356">
        <v>5</v>
      </c>
      <c r="M208" s="81"/>
      <c r="N208" s="81"/>
      <c r="O208" s="87"/>
      <c r="P208" s="87"/>
    </row>
    <row r="209" spans="1:16" s="80" customFormat="1" ht="17.100000000000001" customHeight="1" x14ac:dyDescent="0.25">
      <c r="A209" s="323">
        <v>226</v>
      </c>
      <c r="B209" s="323" t="s">
        <v>140</v>
      </c>
      <c r="C209" s="360" t="s">
        <v>182</v>
      </c>
      <c r="D209" s="361">
        <v>467.21398242080005</v>
      </c>
      <c r="E209" s="361">
        <v>467.21398242080005</v>
      </c>
      <c r="F209" s="361"/>
      <c r="G209" s="361">
        <v>467.21398242080005</v>
      </c>
      <c r="H209" s="362">
        <v>42612</v>
      </c>
      <c r="I209" s="362">
        <v>42612</v>
      </c>
      <c r="J209" s="362">
        <v>46139</v>
      </c>
      <c r="K209" s="356">
        <v>9</v>
      </c>
      <c r="L209" s="356">
        <v>6</v>
      </c>
      <c r="M209" s="81"/>
      <c r="N209" s="81"/>
      <c r="O209" s="87"/>
      <c r="P209" s="87"/>
    </row>
    <row r="210" spans="1:16" s="80" customFormat="1" ht="17.100000000000001" customHeight="1" x14ac:dyDescent="0.25">
      <c r="A210" s="323">
        <v>227</v>
      </c>
      <c r="B210" s="323" t="s">
        <v>110</v>
      </c>
      <c r="C210" s="360" t="s">
        <v>181</v>
      </c>
      <c r="D210" s="361">
        <v>2822.5646047265</v>
      </c>
      <c r="E210" s="361">
        <v>2822.5646047265</v>
      </c>
      <c r="F210" s="361"/>
      <c r="G210" s="361">
        <v>2822.5646047265</v>
      </c>
      <c r="H210" s="362">
        <v>41254</v>
      </c>
      <c r="I210" s="362">
        <v>41360</v>
      </c>
      <c r="J210" s="362">
        <v>44669</v>
      </c>
      <c r="K210" s="356">
        <v>9</v>
      </c>
      <c r="L210" s="356">
        <v>0</v>
      </c>
      <c r="M210" s="81"/>
      <c r="N210" s="81"/>
      <c r="O210" s="87"/>
      <c r="P210" s="87"/>
    </row>
    <row r="211" spans="1:16" s="80" customFormat="1" ht="17.100000000000001" customHeight="1" x14ac:dyDescent="0.25">
      <c r="A211" s="323">
        <v>228</v>
      </c>
      <c r="B211" s="323" t="s">
        <v>108</v>
      </c>
      <c r="C211" s="360" t="s">
        <v>180</v>
      </c>
      <c r="D211" s="361">
        <v>1513.6197662167001</v>
      </c>
      <c r="E211" s="361">
        <v>1513.6197662167001</v>
      </c>
      <c r="F211" s="361"/>
      <c r="G211" s="361">
        <v>1513.6197662167001</v>
      </c>
      <c r="H211" s="362">
        <v>41227</v>
      </c>
      <c r="I211" s="362">
        <v>41243</v>
      </c>
      <c r="J211" s="362">
        <v>45035</v>
      </c>
      <c r="K211" s="356">
        <v>10</v>
      </c>
      <c r="L211" s="356">
        <v>0</v>
      </c>
      <c r="M211" s="81"/>
      <c r="N211" s="81"/>
      <c r="O211" s="87"/>
      <c r="P211" s="87"/>
    </row>
    <row r="212" spans="1:16" s="80" customFormat="1" ht="17.100000000000001" customHeight="1" x14ac:dyDescent="0.25">
      <c r="A212" s="323">
        <v>229</v>
      </c>
      <c r="B212" s="323" t="s">
        <v>179</v>
      </c>
      <c r="C212" s="360" t="s">
        <v>178</v>
      </c>
      <c r="D212" s="361">
        <v>3119.5857859563998</v>
      </c>
      <c r="E212" s="361">
        <v>3119.5857859563998</v>
      </c>
      <c r="F212" s="361"/>
      <c r="G212" s="361">
        <v>3119.5857859563998</v>
      </c>
      <c r="H212" s="362">
        <v>41662</v>
      </c>
      <c r="I212" s="362">
        <v>41662</v>
      </c>
      <c r="J212" s="362">
        <v>46367</v>
      </c>
      <c r="K212" s="356">
        <v>12</v>
      </c>
      <c r="L212" s="356">
        <v>8</v>
      </c>
      <c r="M212" s="81"/>
      <c r="N212" s="81"/>
      <c r="O212" s="87"/>
      <c r="P212" s="87"/>
    </row>
    <row r="213" spans="1:16" s="80" customFormat="1" ht="17.100000000000001" customHeight="1" x14ac:dyDescent="0.25">
      <c r="A213" s="444" t="s">
        <v>818</v>
      </c>
      <c r="B213" s="444"/>
      <c r="C213" s="444"/>
      <c r="D213" s="363">
        <f>SUM(D214:D223)</f>
        <v>46498.163534787607</v>
      </c>
      <c r="E213" s="363">
        <f>SUM(E214:E223)</f>
        <v>46498.163534787607</v>
      </c>
      <c r="F213" s="363"/>
      <c r="G213" s="363">
        <f>SUM(G214:G223)</f>
        <v>46498.163534787607</v>
      </c>
      <c r="H213" s="362"/>
      <c r="I213" s="362"/>
      <c r="J213" s="362"/>
      <c r="K213" s="356"/>
      <c r="L213" s="356"/>
      <c r="M213" s="81"/>
      <c r="N213" s="81"/>
      <c r="O213" s="87"/>
      <c r="P213" s="87"/>
    </row>
    <row r="214" spans="1:16" s="80" customFormat="1" ht="17.100000000000001" customHeight="1" x14ac:dyDescent="0.25">
      <c r="A214" s="323">
        <v>231</v>
      </c>
      <c r="B214" s="323" t="s">
        <v>100</v>
      </c>
      <c r="C214" s="360" t="s">
        <v>177</v>
      </c>
      <c r="D214" s="361">
        <v>385.55617469129999</v>
      </c>
      <c r="E214" s="361">
        <v>385.55617469129999</v>
      </c>
      <c r="F214" s="361"/>
      <c r="G214" s="361">
        <v>385.55617469129999</v>
      </c>
      <c r="H214" s="362">
        <v>40403</v>
      </c>
      <c r="I214" s="362">
        <v>40403</v>
      </c>
      <c r="J214" s="362">
        <v>46199</v>
      </c>
      <c r="K214" s="356">
        <v>15</v>
      </c>
      <c r="L214" s="356">
        <v>6</v>
      </c>
      <c r="M214" s="81"/>
      <c r="N214" s="81"/>
      <c r="O214" s="87"/>
      <c r="P214" s="87"/>
    </row>
    <row r="215" spans="1:16" s="80" customFormat="1" ht="17.100000000000001" customHeight="1" x14ac:dyDescent="0.25">
      <c r="A215" s="323">
        <v>233</v>
      </c>
      <c r="B215" s="323" t="s">
        <v>100</v>
      </c>
      <c r="C215" s="360" t="s">
        <v>176</v>
      </c>
      <c r="D215" s="361">
        <v>146.85147365840001</v>
      </c>
      <c r="E215" s="361">
        <v>146.85147365840001</v>
      </c>
      <c r="F215" s="361"/>
      <c r="G215" s="361">
        <v>146.85147365840001</v>
      </c>
      <c r="H215" s="362">
        <v>40371</v>
      </c>
      <c r="I215" s="362">
        <v>40371</v>
      </c>
      <c r="J215" s="362">
        <v>46199</v>
      </c>
      <c r="K215" s="356">
        <v>15</v>
      </c>
      <c r="L215" s="356">
        <v>6</v>
      </c>
      <c r="M215" s="81"/>
      <c r="N215" s="81"/>
      <c r="O215" s="87"/>
      <c r="P215" s="87"/>
    </row>
    <row r="216" spans="1:16" s="80" customFormat="1" ht="17.100000000000001" customHeight="1" x14ac:dyDescent="0.25">
      <c r="A216" s="323">
        <v>234</v>
      </c>
      <c r="B216" s="323" t="s">
        <v>100</v>
      </c>
      <c r="C216" s="360" t="s">
        <v>175</v>
      </c>
      <c r="D216" s="361">
        <v>3808.6366654839003</v>
      </c>
      <c r="E216" s="361">
        <v>3808.6366654839003</v>
      </c>
      <c r="F216" s="361"/>
      <c r="G216" s="361">
        <v>3808.6366654839003</v>
      </c>
      <c r="H216" s="362">
        <v>42936</v>
      </c>
      <c r="I216" s="362">
        <v>42977</v>
      </c>
      <c r="J216" s="362">
        <v>53885</v>
      </c>
      <c r="K216" s="356">
        <v>29</v>
      </c>
      <c r="L216" s="356">
        <v>6</v>
      </c>
      <c r="M216" s="81"/>
      <c r="N216" s="81"/>
      <c r="O216" s="87"/>
      <c r="P216" s="87"/>
    </row>
    <row r="217" spans="1:16" s="80" customFormat="1" ht="17.100000000000001" customHeight="1" x14ac:dyDescent="0.25">
      <c r="A217" s="323">
        <v>235</v>
      </c>
      <c r="B217" s="323" t="s">
        <v>140</v>
      </c>
      <c r="C217" s="360" t="s">
        <v>174</v>
      </c>
      <c r="D217" s="361">
        <v>1908.0813191466002</v>
      </c>
      <c r="E217" s="361">
        <v>1908.0813191466002</v>
      </c>
      <c r="F217" s="361"/>
      <c r="G217" s="361">
        <v>1908.0813191466002</v>
      </c>
      <c r="H217" s="362">
        <v>41831</v>
      </c>
      <c r="I217" s="362">
        <v>41901</v>
      </c>
      <c r="J217" s="362">
        <v>46142</v>
      </c>
      <c r="K217" s="356">
        <v>11</v>
      </c>
      <c r="L217" s="356">
        <v>6</v>
      </c>
      <c r="M217" s="81"/>
      <c r="N217" s="81"/>
      <c r="O217" s="87"/>
      <c r="P217" s="87"/>
    </row>
    <row r="218" spans="1:16" s="80" customFormat="1" ht="17.100000000000001" customHeight="1" x14ac:dyDescent="0.25">
      <c r="A218" s="323">
        <v>236</v>
      </c>
      <c r="B218" s="323" t="s">
        <v>140</v>
      </c>
      <c r="C218" s="360" t="s">
        <v>173</v>
      </c>
      <c r="D218" s="361">
        <v>1234.5171490719001</v>
      </c>
      <c r="E218" s="361">
        <v>1234.5171490719001</v>
      </c>
      <c r="F218" s="361"/>
      <c r="G218" s="361">
        <v>1234.5171490719001</v>
      </c>
      <c r="H218" s="362">
        <v>41217</v>
      </c>
      <c r="I218" s="362">
        <v>41217</v>
      </c>
      <c r="J218" s="362">
        <v>44727</v>
      </c>
      <c r="K218" s="356">
        <v>9</v>
      </c>
      <c r="L218" s="356">
        <v>6</v>
      </c>
      <c r="M218" s="81"/>
      <c r="N218" s="81"/>
      <c r="O218" s="87"/>
      <c r="P218" s="87"/>
    </row>
    <row r="219" spans="1:16" s="80" customFormat="1" ht="17.100000000000001" customHeight="1" x14ac:dyDescent="0.25">
      <c r="A219" s="323">
        <v>237</v>
      </c>
      <c r="B219" s="323" t="s">
        <v>108</v>
      </c>
      <c r="C219" s="360" t="s">
        <v>172</v>
      </c>
      <c r="D219" s="361">
        <v>1096.8707910298001</v>
      </c>
      <c r="E219" s="361">
        <v>1096.8707910298001</v>
      </c>
      <c r="F219" s="361"/>
      <c r="G219" s="361">
        <v>1096.8707910298001</v>
      </c>
      <c r="H219" s="362">
        <v>42429</v>
      </c>
      <c r="I219" s="362">
        <v>42755</v>
      </c>
      <c r="J219" s="362">
        <v>46365</v>
      </c>
      <c r="K219" s="356">
        <v>10</v>
      </c>
      <c r="L219" s="356">
        <v>8</v>
      </c>
    </row>
    <row r="220" spans="1:16" s="80" customFormat="1" ht="17.100000000000001" customHeight="1" x14ac:dyDescent="0.25">
      <c r="A220" s="323">
        <v>242</v>
      </c>
      <c r="B220" s="323" t="s">
        <v>102</v>
      </c>
      <c r="C220" s="360" t="s">
        <v>819</v>
      </c>
      <c r="D220" s="361">
        <v>12910.543455610701</v>
      </c>
      <c r="E220" s="361">
        <v>12910.543455610701</v>
      </c>
      <c r="F220" s="361"/>
      <c r="G220" s="361">
        <v>12910.543455610701</v>
      </c>
      <c r="H220" s="362">
        <v>40716</v>
      </c>
      <c r="I220" s="362">
        <v>43277</v>
      </c>
      <c r="J220" s="362">
        <v>54128</v>
      </c>
      <c r="K220" s="356">
        <v>36</v>
      </c>
      <c r="L220" s="356">
        <v>2</v>
      </c>
    </row>
    <row r="221" spans="1:16" s="80" customFormat="1" ht="17.100000000000001" customHeight="1" x14ac:dyDescent="0.25">
      <c r="A221" s="323">
        <v>243</v>
      </c>
      <c r="B221" s="323" t="s">
        <v>102</v>
      </c>
      <c r="C221" s="360" t="s">
        <v>820</v>
      </c>
      <c r="D221" s="361">
        <v>10508.133346676999</v>
      </c>
      <c r="E221" s="361">
        <v>10508.133346676999</v>
      </c>
      <c r="F221" s="361"/>
      <c r="G221" s="361">
        <v>10508.133346676999</v>
      </c>
      <c r="H221" s="362">
        <v>40737</v>
      </c>
      <c r="I221" s="362">
        <v>42577</v>
      </c>
      <c r="J221" s="362">
        <v>46139</v>
      </c>
      <c r="K221" s="356">
        <v>14</v>
      </c>
      <c r="L221" s="356">
        <v>3</v>
      </c>
    </row>
    <row r="222" spans="1:16" s="80" customFormat="1" ht="17.100000000000001" customHeight="1" x14ac:dyDescent="0.25">
      <c r="A222" s="323">
        <v>244</v>
      </c>
      <c r="B222" s="323" t="s">
        <v>102</v>
      </c>
      <c r="C222" s="360" t="s">
        <v>821</v>
      </c>
      <c r="D222" s="361">
        <v>12742.140148107999</v>
      </c>
      <c r="E222" s="361">
        <v>12742.140148107999</v>
      </c>
      <c r="F222" s="361"/>
      <c r="G222" s="361">
        <v>12742.140148107999</v>
      </c>
      <c r="H222" s="362">
        <v>40420</v>
      </c>
      <c r="I222" s="362">
        <v>42516</v>
      </c>
      <c r="J222" s="362">
        <v>46318</v>
      </c>
      <c r="K222" s="356">
        <v>15</v>
      </c>
      <c r="L222" s="356">
        <v>9</v>
      </c>
    </row>
    <row r="223" spans="1:16" s="80" customFormat="1" ht="17.100000000000001" customHeight="1" x14ac:dyDescent="0.25">
      <c r="A223" s="323">
        <v>245</v>
      </c>
      <c r="B223" s="323" t="s">
        <v>102</v>
      </c>
      <c r="C223" s="360" t="s">
        <v>822</v>
      </c>
      <c r="D223" s="361">
        <v>1756.8330113100001</v>
      </c>
      <c r="E223" s="361">
        <v>1756.8330113100001</v>
      </c>
      <c r="F223" s="361"/>
      <c r="G223" s="361">
        <v>1756.8330113100001</v>
      </c>
      <c r="H223" s="362">
        <v>40805</v>
      </c>
      <c r="I223" s="362">
        <v>46251</v>
      </c>
      <c r="J223" s="362">
        <v>48541</v>
      </c>
      <c r="K223" s="356">
        <v>21</v>
      </c>
      <c r="L223" s="356">
        <v>1</v>
      </c>
    </row>
    <row r="224" spans="1:16" s="80" customFormat="1" ht="17.100000000000001" customHeight="1" x14ac:dyDescent="0.25">
      <c r="A224" s="444" t="s">
        <v>823</v>
      </c>
      <c r="B224" s="444"/>
      <c r="C224" s="444"/>
      <c r="D224" s="363">
        <f>SUM(D225:D233)</f>
        <v>34071.852772877799</v>
      </c>
      <c r="E224" s="363">
        <f>SUM(E225:E233)</f>
        <v>34071.852772877799</v>
      </c>
      <c r="F224" s="363"/>
      <c r="G224" s="363">
        <f>SUM(G225:G233)</f>
        <v>34071.852772877799</v>
      </c>
      <c r="H224" s="362"/>
      <c r="I224" s="362"/>
      <c r="J224" s="362"/>
      <c r="K224" s="356"/>
      <c r="L224" s="356"/>
    </row>
    <row r="225" spans="1:12" s="80" customFormat="1" ht="17.100000000000001" customHeight="1" x14ac:dyDescent="0.25">
      <c r="A225" s="323">
        <v>247</v>
      </c>
      <c r="B225" s="323" t="s">
        <v>100</v>
      </c>
      <c r="C225" s="360" t="s">
        <v>824</v>
      </c>
      <c r="D225" s="361">
        <v>3786.0500300353006</v>
      </c>
      <c r="E225" s="361">
        <v>3786.0500300353006</v>
      </c>
      <c r="F225" s="361"/>
      <c r="G225" s="361">
        <v>3786.0500300353006</v>
      </c>
      <c r="H225" s="362">
        <v>41401</v>
      </c>
      <c r="I225" s="362">
        <v>41796</v>
      </c>
      <c r="J225" s="362">
        <v>46142</v>
      </c>
      <c r="K225" s="356">
        <v>12</v>
      </c>
      <c r="L225" s="356">
        <v>9</v>
      </c>
    </row>
    <row r="226" spans="1:12" s="80" customFormat="1" ht="17.100000000000001" customHeight="1" x14ac:dyDescent="0.25">
      <c r="A226" s="323">
        <v>248</v>
      </c>
      <c r="B226" s="323" t="s">
        <v>100</v>
      </c>
      <c r="C226" s="360" t="s">
        <v>166</v>
      </c>
      <c r="D226" s="361">
        <v>4005.0788039614004</v>
      </c>
      <c r="E226" s="361">
        <v>4005.0788039614004</v>
      </c>
      <c r="F226" s="361"/>
      <c r="G226" s="361">
        <v>4005.0788039614004</v>
      </c>
      <c r="H226" s="362">
        <v>40876</v>
      </c>
      <c r="I226" s="362">
        <v>41197</v>
      </c>
      <c r="J226" s="362">
        <v>46185</v>
      </c>
      <c r="K226" s="356">
        <v>14</v>
      </c>
      <c r="L226" s="356">
        <v>1</v>
      </c>
    </row>
    <row r="227" spans="1:12" s="80" customFormat="1" ht="17.100000000000001" customHeight="1" x14ac:dyDescent="0.25">
      <c r="A227" s="323">
        <v>249</v>
      </c>
      <c r="B227" s="323" t="s">
        <v>100</v>
      </c>
      <c r="C227" s="360" t="s">
        <v>165</v>
      </c>
      <c r="D227" s="361">
        <v>4841.9376220511003</v>
      </c>
      <c r="E227" s="361">
        <v>4841.9376220511003</v>
      </c>
      <c r="F227" s="361"/>
      <c r="G227" s="361">
        <v>4841.9376220511003</v>
      </c>
      <c r="H227" s="362">
        <v>41700</v>
      </c>
      <c r="I227" s="362">
        <v>44910</v>
      </c>
      <c r="J227" s="362">
        <v>53051</v>
      </c>
      <c r="K227" s="356">
        <v>31</v>
      </c>
      <c r="L227" s="356">
        <v>0</v>
      </c>
    </row>
    <row r="228" spans="1:12" s="80" customFormat="1" ht="17.100000000000001" customHeight="1" x14ac:dyDescent="0.25">
      <c r="A228" s="323">
        <v>250</v>
      </c>
      <c r="B228" s="323" t="s">
        <v>100</v>
      </c>
      <c r="C228" s="360" t="s">
        <v>164</v>
      </c>
      <c r="D228" s="361">
        <v>1783.8070067584001</v>
      </c>
      <c r="E228" s="361">
        <v>1783.8070067584001</v>
      </c>
      <c r="F228" s="361"/>
      <c r="G228" s="361">
        <v>1783.8070067584001</v>
      </c>
      <c r="H228" s="362">
        <v>40822</v>
      </c>
      <c r="I228" s="362">
        <v>40928</v>
      </c>
      <c r="J228" s="362">
        <v>46311</v>
      </c>
      <c r="K228" s="356">
        <v>14</v>
      </c>
      <c r="L228" s="356">
        <v>6</v>
      </c>
    </row>
    <row r="229" spans="1:12" s="80" customFormat="1" ht="17.100000000000001" customHeight="1" x14ac:dyDescent="0.25">
      <c r="A229" s="323">
        <v>251</v>
      </c>
      <c r="B229" s="323" t="s">
        <v>102</v>
      </c>
      <c r="C229" s="360" t="s">
        <v>163</v>
      </c>
      <c r="D229" s="361">
        <v>1534.2240463209</v>
      </c>
      <c r="E229" s="361">
        <v>1534.2240463209</v>
      </c>
      <c r="F229" s="361"/>
      <c r="G229" s="361">
        <v>1534.2240463209</v>
      </c>
      <c r="H229" s="362">
        <v>41472</v>
      </c>
      <c r="I229" s="362">
        <v>42689</v>
      </c>
      <c r="J229" s="362">
        <v>49947</v>
      </c>
      <c r="K229" s="356">
        <v>22</v>
      </c>
      <c r="L229" s="356">
        <v>11</v>
      </c>
    </row>
    <row r="230" spans="1:12" s="80" customFormat="1" ht="17.100000000000001" customHeight="1" x14ac:dyDescent="0.25">
      <c r="A230" s="323">
        <v>252</v>
      </c>
      <c r="B230" s="323" t="s">
        <v>102</v>
      </c>
      <c r="C230" s="360" t="s">
        <v>162</v>
      </c>
      <c r="D230" s="361">
        <v>104.79256711000001</v>
      </c>
      <c r="E230" s="361">
        <v>104.79256711000001</v>
      </c>
      <c r="F230" s="361"/>
      <c r="G230" s="361">
        <v>104.79256711000001</v>
      </c>
      <c r="H230" s="362">
        <v>40689</v>
      </c>
      <c r="I230" s="362">
        <v>40689</v>
      </c>
      <c r="J230" s="362">
        <v>44022</v>
      </c>
      <c r="K230" s="356">
        <v>9</v>
      </c>
      <c r="L230" s="356">
        <v>0</v>
      </c>
    </row>
    <row r="231" spans="1:12" s="80" customFormat="1" ht="17.100000000000001" customHeight="1" x14ac:dyDescent="0.25">
      <c r="A231" s="323">
        <v>253</v>
      </c>
      <c r="B231" s="323" t="s">
        <v>102</v>
      </c>
      <c r="C231" s="360" t="s">
        <v>161</v>
      </c>
      <c r="D231" s="361">
        <v>13555.345146092401</v>
      </c>
      <c r="E231" s="361">
        <v>13555.345146092401</v>
      </c>
      <c r="F231" s="361"/>
      <c r="G231" s="361">
        <v>13555.345146092401</v>
      </c>
      <c r="H231" s="362">
        <v>41320</v>
      </c>
      <c r="I231" s="362">
        <v>43234</v>
      </c>
      <c r="J231" s="362">
        <v>54128</v>
      </c>
      <c r="K231" s="356">
        <v>34</v>
      </c>
      <c r="L231" s="356">
        <v>8</v>
      </c>
    </row>
    <row r="232" spans="1:12" s="80" customFormat="1" ht="17.100000000000001" customHeight="1" x14ac:dyDescent="0.25">
      <c r="A232" s="323">
        <v>257</v>
      </c>
      <c r="B232" s="323" t="s">
        <v>140</v>
      </c>
      <c r="C232" s="360" t="s">
        <v>825</v>
      </c>
      <c r="D232" s="361">
        <v>1062.8971250308</v>
      </c>
      <c r="E232" s="361">
        <v>1062.8971250308</v>
      </c>
      <c r="F232" s="361"/>
      <c r="G232" s="361">
        <v>1062.8971250308</v>
      </c>
      <c r="H232" s="362">
        <v>44929</v>
      </c>
      <c r="I232" s="362">
        <v>45316</v>
      </c>
      <c r="J232" s="362">
        <v>48271</v>
      </c>
      <c r="K232" s="356">
        <v>9</v>
      </c>
      <c r="L232" s="356">
        <v>0</v>
      </c>
    </row>
    <row r="233" spans="1:12" s="80" customFormat="1" ht="17.100000000000001" customHeight="1" x14ac:dyDescent="0.25">
      <c r="A233" s="323">
        <v>258</v>
      </c>
      <c r="B233" s="323" t="s">
        <v>122</v>
      </c>
      <c r="C233" s="360" t="s">
        <v>160</v>
      </c>
      <c r="D233" s="361">
        <v>3397.7204255175002</v>
      </c>
      <c r="E233" s="361">
        <v>3397.7204255175002</v>
      </c>
      <c r="F233" s="361"/>
      <c r="G233" s="361">
        <v>3397.7204255175002</v>
      </c>
      <c r="H233" s="362">
        <v>44505</v>
      </c>
      <c r="I233" s="362">
        <v>45289</v>
      </c>
      <c r="J233" s="362">
        <v>47879</v>
      </c>
      <c r="K233" s="356">
        <v>9</v>
      </c>
      <c r="L233" s="356">
        <v>0</v>
      </c>
    </row>
    <row r="234" spans="1:12" s="80" customFormat="1" ht="17.100000000000001" customHeight="1" x14ac:dyDescent="0.25">
      <c r="A234" s="444" t="s">
        <v>826</v>
      </c>
      <c r="B234" s="444"/>
      <c r="C234" s="444"/>
      <c r="D234" s="363">
        <f>SUM(D235:D237)</f>
        <v>47911.763894863703</v>
      </c>
      <c r="E234" s="363">
        <f>SUM(E235:E237)</f>
        <v>47911.763894863703</v>
      </c>
      <c r="F234" s="363"/>
      <c r="G234" s="363">
        <f>SUM(G235:G237)</f>
        <v>47911.763894863703</v>
      </c>
      <c r="H234" s="362"/>
      <c r="I234" s="362"/>
      <c r="J234" s="362"/>
      <c r="K234" s="356"/>
      <c r="L234" s="356"/>
    </row>
    <row r="235" spans="1:12" s="80" customFormat="1" ht="17.100000000000001" customHeight="1" x14ac:dyDescent="0.25">
      <c r="A235" s="323">
        <v>259</v>
      </c>
      <c r="B235" s="323" t="s">
        <v>102</v>
      </c>
      <c r="C235" s="360" t="s">
        <v>827</v>
      </c>
      <c r="D235" s="361">
        <v>27502.500337092199</v>
      </c>
      <c r="E235" s="361">
        <v>27502.500337092199</v>
      </c>
      <c r="F235" s="361"/>
      <c r="G235" s="361">
        <v>27502.500337092199</v>
      </c>
      <c r="H235" s="362">
        <v>41674</v>
      </c>
      <c r="I235" s="362">
        <v>43291</v>
      </c>
      <c r="J235" s="362">
        <v>54128</v>
      </c>
      <c r="K235" s="356">
        <v>33</v>
      </c>
      <c r="L235" s="356">
        <v>11</v>
      </c>
    </row>
    <row r="236" spans="1:12" s="80" customFormat="1" ht="17.100000000000001" customHeight="1" x14ac:dyDescent="0.25">
      <c r="A236" s="323">
        <v>260</v>
      </c>
      <c r="B236" s="323" t="s">
        <v>102</v>
      </c>
      <c r="C236" s="360" t="s">
        <v>828</v>
      </c>
      <c r="D236" s="361">
        <v>7445.4375752250999</v>
      </c>
      <c r="E236" s="361">
        <v>7445.4375752250999</v>
      </c>
      <c r="F236" s="361"/>
      <c r="G236" s="361">
        <v>7445.4375752250999</v>
      </c>
      <c r="H236" s="362">
        <v>41506</v>
      </c>
      <c r="I236" s="362">
        <v>43067</v>
      </c>
      <c r="J236" s="362">
        <v>53885</v>
      </c>
      <c r="K236" s="356">
        <v>33</v>
      </c>
      <c r="L236" s="356">
        <v>9</v>
      </c>
    </row>
    <row r="237" spans="1:12" s="80" customFormat="1" ht="17.100000000000001" customHeight="1" x14ac:dyDescent="0.25">
      <c r="A237" s="323">
        <v>261</v>
      </c>
      <c r="B237" s="323" t="s">
        <v>157</v>
      </c>
      <c r="C237" s="360" t="s">
        <v>156</v>
      </c>
      <c r="D237" s="361">
        <v>12963.825982546401</v>
      </c>
      <c r="E237" s="361">
        <v>12963.825982546401</v>
      </c>
      <c r="F237" s="361"/>
      <c r="G237" s="361">
        <v>12963.825982546401</v>
      </c>
      <c r="H237" s="362">
        <v>42031</v>
      </c>
      <c r="I237" s="362">
        <v>44910</v>
      </c>
      <c r="J237" s="362">
        <v>53904</v>
      </c>
      <c r="K237" s="356">
        <v>32</v>
      </c>
      <c r="L237" s="356">
        <v>5</v>
      </c>
    </row>
    <row r="238" spans="1:12" s="80" customFormat="1" ht="17.100000000000001" customHeight="1" x14ac:dyDescent="0.25">
      <c r="A238" s="444" t="s">
        <v>829</v>
      </c>
      <c r="B238" s="444"/>
      <c r="C238" s="444"/>
      <c r="D238" s="363">
        <f>SUM(D239:D247)</f>
        <v>40347.579239046099</v>
      </c>
      <c r="E238" s="363">
        <f>SUM(E239:E247)</f>
        <v>40347.579239046099</v>
      </c>
      <c r="F238" s="363"/>
      <c r="G238" s="363">
        <f>SUM(G239:G247)</f>
        <v>40347.579239046099</v>
      </c>
      <c r="H238" s="362"/>
      <c r="I238" s="362"/>
      <c r="J238" s="362"/>
      <c r="K238" s="356"/>
      <c r="L238" s="356"/>
    </row>
    <row r="239" spans="1:12" s="80" customFormat="1" ht="17.100000000000001" customHeight="1" x14ac:dyDescent="0.25">
      <c r="A239" s="323">
        <v>262</v>
      </c>
      <c r="B239" s="323" t="s">
        <v>100</v>
      </c>
      <c r="C239" s="360" t="s">
        <v>155</v>
      </c>
      <c r="D239" s="361">
        <v>1928.7397069049002</v>
      </c>
      <c r="E239" s="361">
        <v>1928.7397069049002</v>
      </c>
      <c r="F239" s="361"/>
      <c r="G239" s="361">
        <v>1928.7397069049002</v>
      </c>
      <c r="H239" s="362">
        <v>41290</v>
      </c>
      <c r="I239" s="362">
        <v>41761</v>
      </c>
      <c r="J239" s="362">
        <v>46374</v>
      </c>
      <c r="K239" s="356">
        <v>13</v>
      </c>
      <c r="L239" s="356">
        <v>8</v>
      </c>
    </row>
    <row r="240" spans="1:12" s="80" customFormat="1" ht="17.100000000000001" customHeight="1" x14ac:dyDescent="0.25">
      <c r="A240" s="323">
        <v>264</v>
      </c>
      <c r="B240" s="323" t="s">
        <v>120</v>
      </c>
      <c r="C240" s="360" t="s">
        <v>154</v>
      </c>
      <c r="D240" s="361">
        <v>14640.2619313546</v>
      </c>
      <c r="E240" s="361">
        <v>14640.2619313546</v>
      </c>
      <c r="F240" s="361"/>
      <c r="G240" s="361">
        <v>14640.2619313546</v>
      </c>
      <c r="H240" s="362">
        <v>43001</v>
      </c>
      <c r="I240" s="362">
        <v>44910</v>
      </c>
      <c r="J240" s="362">
        <v>54041</v>
      </c>
      <c r="K240" s="356">
        <v>30</v>
      </c>
      <c r="L240" s="356">
        <v>2</v>
      </c>
    </row>
    <row r="241" spans="1:12" s="80" customFormat="1" ht="17.100000000000001" customHeight="1" x14ac:dyDescent="0.25">
      <c r="A241" s="323">
        <v>266</v>
      </c>
      <c r="B241" s="323" t="s">
        <v>100</v>
      </c>
      <c r="C241" s="360" t="s">
        <v>153</v>
      </c>
      <c r="D241" s="361">
        <v>5876.8951620087</v>
      </c>
      <c r="E241" s="361">
        <v>5876.8951620087</v>
      </c>
      <c r="F241" s="361"/>
      <c r="G241" s="361">
        <v>5876.8951620087</v>
      </c>
      <c r="H241" s="362">
        <v>43495</v>
      </c>
      <c r="I241" s="362">
        <v>44910</v>
      </c>
      <c r="J241" s="362">
        <v>54128</v>
      </c>
      <c r="K241" s="356">
        <v>29</v>
      </c>
      <c r="L241" s="356">
        <v>0</v>
      </c>
    </row>
    <row r="242" spans="1:12" s="80" customFormat="1" ht="17.100000000000001" customHeight="1" x14ac:dyDescent="0.25">
      <c r="A242" s="323">
        <v>267</v>
      </c>
      <c r="B242" s="323" t="s">
        <v>100</v>
      </c>
      <c r="C242" s="360" t="s">
        <v>152</v>
      </c>
      <c r="D242" s="361">
        <v>2387.5405218350002</v>
      </c>
      <c r="E242" s="361">
        <v>2387.5405218350002</v>
      </c>
      <c r="F242" s="361"/>
      <c r="G242" s="361">
        <v>2387.5405218350002</v>
      </c>
      <c r="H242" s="362">
        <v>41912</v>
      </c>
      <c r="I242" s="362">
        <v>42062</v>
      </c>
      <c r="J242" s="362">
        <v>45504</v>
      </c>
      <c r="K242" s="356">
        <v>9</v>
      </c>
      <c r="L242" s="356">
        <v>5</v>
      </c>
    </row>
    <row r="243" spans="1:12" s="80" customFormat="1" ht="17.100000000000001" customHeight="1" x14ac:dyDescent="0.25">
      <c r="A243" s="323">
        <v>268</v>
      </c>
      <c r="B243" s="323" t="s">
        <v>140</v>
      </c>
      <c r="C243" s="360" t="s">
        <v>151</v>
      </c>
      <c r="D243" s="361">
        <v>221.75718199090002</v>
      </c>
      <c r="E243" s="361">
        <v>221.75718199090002</v>
      </c>
      <c r="F243" s="361"/>
      <c r="G243" s="361">
        <v>221.75718199090002</v>
      </c>
      <c r="H243" s="362">
        <v>44505</v>
      </c>
      <c r="I243" s="362">
        <v>44910</v>
      </c>
      <c r="J243" s="362">
        <v>48456</v>
      </c>
      <c r="K243" s="356">
        <v>10</v>
      </c>
      <c r="L243" s="356">
        <v>9</v>
      </c>
    </row>
    <row r="244" spans="1:12" s="80" customFormat="1" ht="17.100000000000001" customHeight="1" x14ac:dyDescent="0.25">
      <c r="A244" s="323">
        <v>269</v>
      </c>
      <c r="B244" s="323" t="s">
        <v>108</v>
      </c>
      <c r="C244" s="360" t="s">
        <v>150</v>
      </c>
      <c r="D244" s="361">
        <v>145.82958256360001</v>
      </c>
      <c r="E244" s="361">
        <v>145.82958256360001</v>
      </c>
      <c r="F244" s="361"/>
      <c r="G244" s="361">
        <v>145.82958256360001</v>
      </c>
      <c r="H244" s="362">
        <v>42136</v>
      </c>
      <c r="I244" s="362">
        <v>42136</v>
      </c>
      <c r="J244" s="362">
        <v>45504</v>
      </c>
      <c r="K244" s="356">
        <v>9</v>
      </c>
      <c r="L244" s="356">
        <v>0</v>
      </c>
    </row>
    <row r="245" spans="1:12" s="80" customFormat="1" ht="17.100000000000001" customHeight="1" x14ac:dyDescent="0.25">
      <c r="A245" s="323">
        <v>273</v>
      </c>
      <c r="B245" s="323" t="s">
        <v>102</v>
      </c>
      <c r="C245" s="360" t="s">
        <v>149</v>
      </c>
      <c r="D245" s="361">
        <v>2687.6776593863001</v>
      </c>
      <c r="E245" s="361">
        <v>2687.6776593863001</v>
      </c>
      <c r="F245" s="361"/>
      <c r="G245" s="361">
        <v>2687.6776593863001</v>
      </c>
      <c r="H245" s="362">
        <v>42129</v>
      </c>
      <c r="I245" s="362">
        <v>44377</v>
      </c>
      <c r="J245" s="362">
        <v>54865</v>
      </c>
      <c r="K245" s="356">
        <v>34</v>
      </c>
      <c r="L245" s="356">
        <v>8</v>
      </c>
    </row>
    <row r="246" spans="1:12" s="80" customFormat="1" ht="17.100000000000001" customHeight="1" x14ac:dyDescent="0.25">
      <c r="A246" s="323">
        <v>274</v>
      </c>
      <c r="B246" s="323" t="s">
        <v>102</v>
      </c>
      <c r="C246" s="360" t="s">
        <v>148</v>
      </c>
      <c r="D246" s="361">
        <v>7110.8330660258007</v>
      </c>
      <c r="E246" s="361">
        <v>7110.8330660258007</v>
      </c>
      <c r="F246" s="361"/>
      <c r="G246" s="361">
        <v>7110.8330660258007</v>
      </c>
      <c r="H246" s="362">
        <v>41605</v>
      </c>
      <c r="I246" s="362">
        <v>46251</v>
      </c>
      <c r="J246" s="362">
        <v>54696</v>
      </c>
      <c r="K246" s="356">
        <v>35</v>
      </c>
      <c r="L246" s="356">
        <v>9</v>
      </c>
    </row>
    <row r="247" spans="1:12" s="80" customFormat="1" ht="17.100000000000001" customHeight="1" x14ac:dyDescent="0.25">
      <c r="A247" s="323">
        <v>275</v>
      </c>
      <c r="B247" s="323" t="s">
        <v>110</v>
      </c>
      <c r="C247" s="360" t="s">
        <v>147</v>
      </c>
      <c r="D247" s="361">
        <v>5348.0444269763002</v>
      </c>
      <c r="E247" s="361">
        <v>5348.0444269763002</v>
      </c>
      <c r="F247" s="361"/>
      <c r="G247" s="361">
        <v>5348.0444269763002</v>
      </c>
      <c r="H247" s="362">
        <v>42061</v>
      </c>
      <c r="I247" s="362">
        <v>42061</v>
      </c>
      <c r="J247" s="362">
        <v>45504</v>
      </c>
      <c r="K247" s="356">
        <v>9</v>
      </c>
      <c r="L247" s="356">
        <v>0</v>
      </c>
    </row>
    <row r="248" spans="1:12" s="80" customFormat="1" ht="17.100000000000001" customHeight="1" x14ac:dyDescent="0.25">
      <c r="A248" s="444" t="s">
        <v>830</v>
      </c>
      <c r="B248" s="444"/>
      <c r="C248" s="444"/>
      <c r="D248" s="363">
        <f>SUM(D249:D262)</f>
        <v>38295.474585565011</v>
      </c>
      <c r="E248" s="363">
        <f>SUM(E249:E262)</f>
        <v>38295.474585565011</v>
      </c>
      <c r="F248" s="363"/>
      <c r="G248" s="363">
        <f>SUM(G249:G262)</f>
        <v>38295.474585565011</v>
      </c>
      <c r="H248" s="362"/>
      <c r="I248" s="362"/>
      <c r="J248" s="362"/>
      <c r="K248" s="356"/>
      <c r="L248" s="356"/>
    </row>
    <row r="249" spans="1:12" s="80" customFormat="1" ht="17.100000000000001" customHeight="1" x14ac:dyDescent="0.25">
      <c r="A249" s="323">
        <v>278</v>
      </c>
      <c r="B249" s="323" t="s">
        <v>122</v>
      </c>
      <c r="C249" s="360" t="s">
        <v>146</v>
      </c>
      <c r="D249" s="361">
        <v>346.63292997880001</v>
      </c>
      <c r="E249" s="361">
        <v>346.63292997880001</v>
      </c>
      <c r="F249" s="361"/>
      <c r="G249" s="361">
        <v>346.63292997880001</v>
      </c>
      <c r="H249" s="362">
        <v>42983</v>
      </c>
      <c r="I249" s="362">
        <v>44918</v>
      </c>
      <c r="J249" s="362">
        <v>54128</v>
      </c>
      <c r="K249" s="356">
        <v>30</v>
      </c>
      <c r="L249" s="356">
        <v>2</v>
      </c>
    </row>
    <row r="250" spans="1:12" s="80" customFormat="1" ht="17.100000000000001" customHeight="1" x14ac:dyDescent="0.25">
      <c r="A250" s="323">
        <v>280</v>
      </c>
      <c r="B250" s="323" t="s">
        <v>100</v>
      </c>
      <c r="C250" s="360" t="s">
        <v>145</v>
      </c>
      <c r="D250" s="361">
        <v>1515.5206979869001</v>
      </c>
      <c r="E250" s="361">
        <v>1515.5206979869001</v>
      </c>
      <c r="F250" s="361"/>
      <c r="G250" s="361">
        <v>1515.5206979869001</v>
      </c>
      <c r="H250" s="362">
        <v>42129</v>
      </c>
      <c r="I250" s="362">
        <v>46157</v>
      </c>
      <c r="J250" s="362">
        <v>54583</v>
      </c>
      <c r="K250" s="356">
        <v>34</v>
      </c>
      <c r="L250" s="356">
        <v>0</v>
      </c>
    </row>
    <row r="251" spans="1:12" s="80" customFormat="1" ht="17.100000000000001" customHeight="1" x14ac:dyDescent="0.25">
      <c r="A251" s="323">
        <v>281</v>
      </c>
      <c r="B251" s="323" t="s">
        <v>108</v>
      </c>
      <c r="C251" s="360" t="s">
        <v>144</v>
      </c>
      <c r="D251" s="361">
        <v>1963.9222237077001</v>
      </c>
      <c r="E251" s="361">
        <v>1963.9222237077001</v>
      </c>
      <c r="F251" s="361"/>
      <c r="G251" s="361">
        <v>1963.9222237077001</v>
      </c>
      <c r="H251" s="362">
        <v>43073</v>
      </c>
      <c r="I251" s="362">
        <v>44910</v>
      </c>
      <c r="J251" s="362">
        <v>51194</v>
      </c>
      <c r="K251" s="356">
        <v>22</v>
      </c>
      <c r="L251" s="356">
        <v>0</v>
      </c>
    </row>
    <row r="252" spans="1:12" s="80" customFormat="1" ht="17.100000000000001" customHeight="1" x14ac:dyDescent="0.25">
      <c r="A252" s="323">
        <v>282</v>
      </c>
      <c r="B252" s="323" t="s">
        <v>100</v>
      </c>
      <c r="C252" s="360" t="s">
        <v>143</v>
      </c>
      <c r="D252" s="361">
        <v>6247.5629953875005</v>
      </c>
      <c r="E252" s="361">
        <v>6247.5629953875005</v>
      </c>
      <c r="F252" s="361"/>
      <c r="G252" s="361">
        <v>6247.5629953875005</v>
      </c>
      <c r="H252" s="362">
        <v>43329</v>
      </c>
      <c r="I252" s="362">
        <v>46248</v>
      </c>
      <c r="J252" s="362">
        <v>54322</v>
      </c>
      <c r="K252" s="356">
        <v>30</v>
      </c>
      <c r="L252" s="356">
        <v>0</v>
      </c>
    </row>
    <row r="253" spans="1:12" s="80" customFormat="1" ht="17.100000000000001" customHeight="1" x14ac:dyDescent="0.25">
      <c r="A253" s="323">
        <v>283</v>
      </c>
      <c r="B253" s="323" t="s">
        <v>108</v>
      </c>
      <c r="C253" s="360" t="s">
        <v>142</v>
      </c>
      <c r="D253" s="361">
        <v>3348.3691196031</v>
      </c>
      <c r="E253" s="361">
        <v>3348.3691196031</v>
      </c>
      <c r="F253" s="361"/>
      <c r="G253" s="361">
        <v>3348.3691196031</v>
      </c>
      <c r="H253" s="362">
        <v>43535</v>
      </c>
      <c r="I253" s="362">
        <v>43535</v>
      </c>
      <c r="J253" s="362">
        <v>47087</v>
      </c>
      <c r="K253" s="356">
        <v>9</v>
      </c>
      <c r="L253" s="356">
        <v>4</v>
      </c>
    </row>
    <row r="254" spans="1:12" s="80" customFormat="1" ht="17.100000000000001" customHeight="1" x14ac:dyDescent="0.25">
      <c r="A254" s="323">
        <v>284</v>
      </c>
      <c r="B254" s="323" t="s">
        <v>110</v>
      </c>
      <c r="C254" s="360" t="s">
        <v>141</v>
      </c>
      <c r="D254" s="361">
        <v>2568.7467253728</v>
      </c>
      <c r="E254" s="361">
        <v>2568.7467253728</v>
      </c>
      <c r="F254" s="361"/>
      <c r="G254" s="361">
        <v>2568.7467253728</v>
      </c>
      <c r="H254" s="362">
        <v>42916</v>
      </c>
      <c r="I254" s="362">
        <v>45417</v>
      </c>
      <c r="J254" s="362">
        <v>52071</v>
      </c>
      <c r="K254" s="356">
        <v>25</v>
      </c>
      <c r="L254" s="356">
        <v>0</v>
      </c>
    </row>
    <row r="255" spans="1:12" s="80" customFormat="1" ht="17.100000000000001" customHeight="1" x14ac:dyDescent="0.25">
      <c r="A255" s="323">
        <v>286</v>
      </c>
      <c r="B255" s="323" t="s">
        <v>140</v>
      </c>
      <c r="C255" s="360" t="s">
        <v>139</v>
      </c>
      <c r="D255" s="361">
        <v>3271.1103204533997</v>
      </c>
      <c r="E255" s="361">
        <v>3271.1103204533997</v>
      </c>
      <c r="F255" s="361"/>
      <c r="G255" s="361">
        <v>3271.1103204533997</v>
      </c>
      <c r="H255" s="362">
        <v>42625</v>
      </c>
      <c r="I255" s="362">
        <v>42625</v>
      </c>
      <c r="J255" s="362">
        <v>46139</v>
      </c>
      <c r="K255" s="356">
        <v>9</v>
      </c>
      <c r="L255" s="356">
        <v>6</v>
      </c>
    </row>
    <row r="256" spans="1:12" s="80" customFormat="1" ht="17.100000000000001" customHeight="1" x14ac:dyDescent="0.25">
      <c r="A256" s="323">
        <v>288</v>
      </c>
      <c r="B256" s="323" t="s">
        <v>100</v>
      </c>
      <c r="C256" s="360" t="s">
        <v>138</v>
      </c>
      <c r="D256" s="361">
        <v>2225.2498455159002</v>
      </c>
      <c r="E256" s="361">
        <v>2225.2498455159002</v>
      </c>
      <c r="F256" s="361"/>
      <c r="G256" s="361">
        <v>2225.2498455159002</v>
      </c>
      <c r="H256" s="362">
        <v>42601</v>
      </c>
      <c r="I256" s="362">
        <v>43962</v>
      </c>
      <c r="J256" s="362">
        <v>54332</v>
      </c>
      <c r="K256" s="356">
        <v>32</v>
      </c>
      <c r="L256" s="356">
        <v>1</v>
      </c>
    </row>
    <row r="257" spans="1:12" s="80" customFormat="1" ht="17.100000000000001" customHeight="1" x14ac:dyDescent="0.25">
      <c r="A257" s="323">
        <v>289</v>
      </c>
      <c r="B257" s="323" t="s">
        <v>351</v>
      </c>
      <c r="C257" s="360" t="s">
        <v>748</v>
      </c>
      <c r="D257" s="361">
        <v>3230.5292498353001</v>
      </c>
      <c r="E257" s="361">
        <v>3230.5292498353001</v>
      </c>
      <c r="F257" s="361"/>
      <c r="G257" s="361">
        <v>3230.5292498353001</v>
      </c>
      <c r="H257" s="362">
        <v>45514</v>
      </c>
      <c r="I257" s="362">
        <v>46323</v>
      </c>
      <c r="J257" s="362">
        <v>56501</v>
      </c>
      <c r="K257" s="356">
        <v>30</v>
      </c>
      <c r="L257" s="356">
        <v>0</v>
      </c>
    </row>
    <row r="258" spans="1:12" s="80" customFormat="1" ht="17.100000000000001" customHeight="1" x14ac:dyDescent="0.25">
      <c r="A258" s="323">
        <v>290</v>
      </c>
      <c r="B258" s="323" t="s">
        <v>108</v>
      </c>
      <c r="C258" s="360" t="s">
        <v>831</v>
      </c>
      <c r="D258" s="361">
        <v>796.71623885140013</v>
      </c>
      <c r="E258" s="361">
        <v>796.71623885140013</v>
      </c>
      <c r="F258" s="361"/>
      <c r="G258" s="361">
        <v>796.71623885140013</v>
      </c>
      <c r="H258" s="362">
        <v>44928</v>
      </c>
      <c r="I258" s="362">
        <v>45289</v>
      </c>
      <c r="J258" s="362">
        <v>48582</v>
      </c>
      <c r="K258" s="356">
        <v>9</v>
      </c>
      <c r="L258" s="356">
        <v>8</v>
      </c>
    </row>
    <row r="259" spans="1:12" s="80" customFormat="1" ht="17.100000000000001" customHeight="1" x14ac:dyDescent="0.25">
      <c r="A259" s="323">
        <v>292</v>
      </c>
      <c r="B259" s="323" t="s">
        <v>102</v>
      </c>
      <c r="C259" s="360" t="s">
        <v>137</v>
      </c>
      <c r="D259" s="361">
        <v>4033.5331591991003</v>
      </c>
      <c r="E259" s="361">
        <v>4033.5331591991003</v>
      </c>
      <c r="F259" s="361"/>
      <c r="G259" s="361">
        <v>4033.5331591991003</v>
      </c>
      <c r="H259" s="362">
        <v>42662</v>
      </c>
      <c r="I259" s="362">
        <v>42866</v>
      </c>
      <c r="J259" s="362">
        <v>49947</v>
      </c>
      <c r="K259" s="356">
        <v>19</v>
      </c>
      <c r="L259" s="356">
        <v>4</v>
      </c>
    </row>
    <row r="260" spans="1:12" s="80" customFormat="1" ht="17.100000000000001" customHeight="1" x14ac:dyDescent="0.25">
      <c r="A260" s="323">
        <v>293</v>
      </c>
      <c r="B260" s="323" t="s">
        <v>100</v>
      </c>
      <c r="C260" s="360" t="s">
        <v>136</v>
      </c>
      <c r="D260" s="361">
        <v>4001.4328372499999</v>
      </c>
      <c r="E260" s="361">
        <v>4001.4328372499999</v>
      </c>
      <c r="F260" s="361"/>
      <c r="G260" s="361">
        <v>4001.4328372499999</v>
      </c>
      <c r="H260" s="362">
        <v>42048</v>
      </c>
      <c r="I260" s="362">
        <v>42156</v>
      </c>
      <c r="J260" s="362">
        <v>45504</v>
      </c>
      <c r="K260" s="356">
        <v>9</v>
      </c>
      <c r="L260" s="356">
        <v>0</v>
      </c>
    </row>
    <row r="261" spans="1:12" s="80" customFormat="1" ht="17.100000000000001" customHeight="1" x14ac:dyDescent="0.25">
      <c r="A261" s="323">
        <v>294</v>
      </c>
      <c r="B261" s="323" t="s">
        <v>100</v>
      </c>
      <c r="C261" s="360" t="s">
        <v>135</v>
      </c>
      <c r="D261" s="361">
        <v>3957.4170275045003</v>
      </c>
      <c r="E261" s="361">
        <v>3957.4170275045003</v>
      </c>
      <c r="F261" s="361"/>
      <c r="G261" s="361">
        <v>3957.4170275045003</v>
      </c>
      <c r="H261" s="362">
        <v>41606</v>
      </c>
      <c r="I261" s="362">
        <v>42223</v>
      </c>
      <c r="J261" s="362">
        <v>46234</v>
      </c>
      <c r="K261" s="356">
        <v>12</v>
      </c>
      <c r="L261" s="356">
        <v>3</v>
      </c>
    </row>
    <row r="262" spans="1:12" s="80" customFormat="1" ht="17.100000000000001" customHeight="1" x14ac:dyDescent="0.25">
      <c r="A262" s="323">
        <v>295</v>
      </c>
      <c r="B262" s="323" t="s">
        <v>100</v>
      </c>
      <c r="C262" s="360" t="s">
        <v>134</v>
      </c>
      <c r="D262" s="361">
        <v>788.73121491860013</v>
      </c>
      <c r="E262" s="361">
        <v>788.73121491860013</v>
      </c>
      <c r="F262" s="361"/>
      <c r="G262" s="361">
        <v>788.73121491860013</v>
      </c>
      <c r="H262" s="362">
        <v>41842</v>
      </c>
      <c r="I262" s="362">
        <v>42027</v>
      </c>
      <c r="J262" s="362">
        <v>46234</v>
      </c>
      <c r="K262" s="356">
        <v>11</v>
      </c>
      <c r="L262" s="356">
        <v>9</v>
      </c>
    </row>
    <row r="263" spans="1:12" s="80" customFormat="1" ht="17.100000000000001" customHeight="1" x14ac:dyDescent="0.25">
      <c r="A263" s="444" t="s">
        <v>832</v>
      </c>
      <c r="B263" s="444"/>
      <c r="C263" s="444"/>
      <c r="D263" s="363">
        <f>SUM(D264:D276)</f>
        <v>94295.42235419451</v>
      </c>
      <c r="E263" s="363">
        <f>SUM(E264:E276)</f>
        <v>94295.42235419451</v>
      </c>
      <c r="F263" s="363"/>
      <c r="G263" s="363">
        <f>SUM(G264:G276)</f>
        <v>94295.42235419451</v>
      </c>
      <c r="H263" s="362"/>
      <c r="I263" s="362"/>
      <c r="J263" s="362"/>
      <c r="K263" s="356"/>
      <c r="L263" s="356"/>
    </row>
    <row r="264" spans="1:12" s="80" customFormat="1" ht="17.100000000000001" customHeight="1" x14ac:dyDescent="0.25">
      <c r="A264" s="323">
        <v>296</v>
      </c>
      <c r="B264" s="323" t="s">
        <v>833</v>
      </c>
      <c r="C264" s="360" t="s">
        <v>133</v>
      </c>
      <c r="D264" s="361">
        <v>9071.3808902505007</v>
      </c>
      <c r="E264" s="361">
        <v>9071.3808902505007</v>
      </c>
      <c r="F264" s="361"/>
      <c r="G264" s="361">
        <v>9071.3808902505007</v>
      </c>
      <c r="H264" s="362">
        <v>43551</v>
      </c>
      <c r="I264" s="362">
        <v>44910</v>
      </c>
      <c r="J264" s="362">
        <v>54543</v>
      </c>
      <c r="K264" s="356">
        <v>30</v>
      </c>
      <c r="L264" s="356">
        <v>0</v>
      </c>
    </row>
    <row r="265" spans="1:12" s="80" customFormat="1" ht="17.100000000000001" customHeight="1" x14ac:dyDescent="0.25">
      <c r="A265" s="323">
        <v>297</v>
      </c>
      <c r="B265" s="323" t="s">
        <v>834</v>
      </c>
      <c r="C265" s="360" t="s">
        <v>132</v>
      </c>
      <c r="D265" s="361">
        <v>4065.4551608027004</v>
      </c>
      <c r="E265" s="361">
        <v>4065.4551608027004</v>
      </c>
      <c r="F265" s="361"/>
      <c r="G265" s="361">
        <v>4065.4551608027004</v>
      </c>
      <c r="H265" s="362">
        <v>42946</v>
      </c>
      <c r="I265" s="362">
        <v>44910</v>
      </c>
      <c r="J265" s="362">
        <v>53929</v>
      </c>
      <c r="K265" s="356">
        <v>30</v>
      </c>
      <c r="L265" s="356">
        <v>0</v>
      </c>
    </row>
    <row r="266" spans="1:12" s="80" customFormat="1" ht="17.100000000000001" customHeight="1" x14ac:dyDescent="0.25">
      <c r="A266" s="323">
        <v>298</v>
      </c>
      <c r="B266" s="323" t="s">
        <v>833</v>
      </c>
      <c r="C266" s="360" t="s">
        <v>131</v>
      </c>
      <c r="D266" s="361">
        <v>19581.1799838675</v>
      </c>
      <c r="E266" s="361">
        <v>19581.1799838675</v>
      </c>
      <c r="F266" s="361"/>
      <c r="G266" s="361">
        <v>19581.1799838675</v>
      </c>
      <c r="H266" s="362">
        <v>44431</v>
      </c>
      <c r="I266" s="362">
        <v>44910</v>
      </c>
      <c r="J266" s="362">
        <v>48121</v>
      </c>
      <c r="K266" s="356">
        <v>10</v>
      </c>
      <c r="L266" s="356">
        <v>0</v>
      </c>
    </row>
    <row r="267" spans="1:12" s="80" customFormat="1" ht="17.100000000000001" customHeight="1" x14ac:dyDescent="0.25">
      <c r="A267" s="323">
        <v>300</v>
      </c>
      <c r="B267" s="323" t="s">
        <v>835</v>
      </c>
      <c r="C267" s="360" t="s">
        <v>130</v>
      </c>
      <c r="D267" s="361">
        <v>4169.9770343278005</v>
      </c>
      <c r="E267" s="361">
        <v>4169.9770343278005</v>
      </c>
      <c r="F267" s="361"/>
      <c r="G267" s="361">
        <v>4169.9770343278005</v>
      </c>
      <c r="H267" s="362">
        <v>43601</v>
      </c>
      <c r="I267" s="362">
        <v>43636</v>
      </c>
      <c r="J267" s="362">
        <v>47087</v>
      </c>
      <c r="K267" s="356">
        <v>9</v>
      </c>
      <c r="L267" s="356">
        <v>4</v>
      </c>
    </row>
    <row r="268" spans="1:12" s="80" customFormat="1" ht="17.100000000000001" customHeight="1" x14ac:dyDescent="0.25">
      <c r="A268" s="323">
        <v>304</v>
      </c>
      <c r="B268" s="323" t="s">
        <v>834</v>
      </c>
      <c r="C268" s="360" t="s">
        <v>749</v>
      </c>
      <c r="D268" s="361">
        <v>6961.9879184861002</v>
      </c>
      <c r="E268" s="361">
        <v>6961.9879184861002</v>
      </c>
      <c r="F268" s="361"/>
      <c r="G268" s="361">
        <v>6961.9879184861002</v>
      </c>
      <c r="H268" s="362">
        <v>45040</v>
      </c>
      <c r="I268" s="362">
        <v>46371</v>
      </c>
      <c r="J268" s="362">
        <v>48358</v>
      </c>
      <c r="K268" s="356">
        <v>9</v>
      </c>
      <c r="L268" s="356">
        <v>0</v>
      </c>
    </row>
    <row r="269" spans="1:12" s="80" customFormat="1" ht="17.100000000000001" customHeight="1" x14ac:dyDescent="0.25">
      <c r="A269" s="323">
        <v>305</v>
      </c>
      <c r="B269" s="323" t="s">
        <v>836</v>
      </c>
      <c r="C269" s="360" t="s">
        <v>129</v>
      </c>
      <c r="D269" s="361">
        <v>323.79522880259998</v>
      </c>
      <c r="E269" s="361">
        <v>323.79522880259998</v>
      </c>
      <c r="F269" s="361"/>
      <c r="G269" s="361">
        <v>323.79522880259998</v>
      </c>
      <c r="H269" s="362">
        <v>41977</v>
      </c>
      <c r="I269" s="362">
        <v>42194</v>
      </c>
      <c r="J269" s="362">
        <v>45504</v>
      </c>
      <c r="K269" s="356">
        <v>9</v>
      </c>
      <c r="L269" s="356">
        <v>5</v>
      </c>
    </row>
    <row r="270" spans="1:12" s="80" customFormat="1" ht="17.100000000000001" customHeight="1" x14ac:dyDescent="0.25">
      <c r="A270" s="323">
        <v>306</v>
      </c>
      <c r="B270" s="323" t="s">
        <v>836</v>
      </c>
      <c r="C270" s="360" t="s">
        <v>128</v>
      </c>
      <c r="D270" s="361">
        <v>16224.712538476801</v>
      </c>
      <c r="E270" s="361">
        <v>16224.712538476801</v>
      </c>
      <c r="F270" s="361"/>
      <c r="G270" s="361">
        <v>16224.712538476801</v>
      </c>
      <c r="H270" s="362">
        <v>42139</v>
      </c>
      <c r="I270" s="362">
        <v>42697</v>
      </c>
      <c r="J270" s="362">
        <v>49947</v>
      </c>
      <c r="K270" s="356">
        <v>21</v>
      </c>
      <c r="L270" s="356">
        <v>2</v>
      </c>
    </row>
    <row r="271" spans="1:12" s="80" customFormat="1" ht="17.100000000000001" customHeight="1" x14ac:dyDescent="0.25">
      <c r="A271" s="323">
        <v>307</v>
      </c>
      <c r="B271" s="323" t="s">
        <v>837</v>
      </c>
      <c r="C271" s="360" t="s">
        <v>127</v>
      </c>
      <c r="D271" s="361">
        <v>3876.664314441</v>
      </c>
      <c r="E271" s="361">
        <v>3876.664314441</v>
      </c>
      <c r="F271" s="361"/>
      <c r="G271" s="361">
        <v>3876.664314441</v>
      </c>
      <c r="H271" s="362">
        <v>42416</v>
      </c>
      <c r="I271" s="362">
        <v>43052</v>
      </c>
      <c r="J271" s="362">
        <v>53885</v>
      </c>
      <c r="K271" s="356">
        <v>31</v>
      </c>
      <c r="L271" s="356">
        <v>3</v>
      </c>
    </row>
    <row r="272" spans="1:12" s="80" customFormat="1" ht="17.100000000000001" customHeight="1" x14ac:dyDescent="0.25">
      <c r="A272" s="323">
        <v>308</v>
      </c>
      <c r="B272" s="323" t="s">
        <v>837</v>
      </c>
      <c r="C272" s="360" t="s">
        <v>126</v>
      </c>
      <c r="D272" s="361">
        <v>5234.2252393242006</v>
      </c>
      <c r="E272" s="361">
        <v>5234.2252393242006</v>
      </c>
      <c r="F272" s="361"/>
      <c r="G272" s="361">
        <v>5234.2252393242006</v>
      </c>
      <c r="H272" s="362">
        <v>42324</v>
      </c>
      <c r="I272" s="362">
        <v>42797</v>
      </c>
      <c r="J272" s="362">
        <v>46365</v>
      </c>
      <c r="K272" s="356">
        <v>10</v>
      </c>
      <c r="L272" s="356">
        <v>10</v>
      </c>
    </row>
    <row r="273" spans="1:12" s="80" customFormat="1" ht="17.100000000000001" customHeight="1" x14ac:dyDescent="0.25">
      <c r="A273" s="323">
        <v>309</v>
      </c>
      <c r="B273" s="323" t="s">
        <v>837</v>
      </c>
      <c r="C273" s="360" t="s">
        <v>125</v>
      </c>
      <c r="D273" s="361">
        <v>14349.9973730536</v>
      </c>
      <c r="E273" s="361">
        <v>14349.9973730536</v>
      </c>
      <c r="F273" s="361"/>
      <c r="G273" s="361">
        <v>14349.9973730536</v>
      </c>
      <c r="H273" s="362">
        <v>43251</v>
      </c>
      <c r="I273" s="362">
        <v>43529</v>
      </c>
      <c r="J273" s="362">
        <v>54128</v>
      </c>
      <c r="K273" s="356">
        <v>29</v>
      </c>
      <c r="L273" s="356">
        <v>8</v>
      </c>
    </row>
    <row r="274" spans="1:12" s="80" customFormat="1" ht="17.100000000000001" customHeight="1" x14ac:dyDescent="0.25">
      <c r="A274" s="323">
        <v>310</v>
      </c>
      <c r="B274" s="323" t="s">
        <v>837</v>
      </c>
      <c r="C274" s="360" t="s">
        <v>124</v>
      </c>
      <c r="D274" s="361">
        <v>2421.3066101384002</v>
      </c>
      <c r="E274" s="361">
        <v>2421.3066101384002</v>
      </c>
      <c r="F274" s="361"/>
      <c r="G274" s="361">
        <v>2421.3066101384002</v>
      </c>
      <c r="H274" s="362">
        <v>42890</v>
      </c>
      <c r="I274" s="362">
        <v>46178</v>
      </c>
      <c r="J274" s="362">
        <v>54613</v>
      </c>
      <c r="K274" s="356">
        <v>32</v>
      </c>
      <c r="L274" s="356">
        <v>0</v>
      </c>
    </row>
    <row r="275" spans="1:12" s="80" customFormat="1" ht="17.100000000000001" customHeight="1" x14ac:dyDescent="0.25">
      <c r="A275" s="323">
        <v>311</v>
      </c>
      <c r="B275" s="323" t="s">
        <v>838</v>
      </c>
      <c r="C275" s="360" t="s">
        <v>123</v>
      </c>
      <c r="D275" s="361">
        <v>6119.7450490632009</v>
      </c>
      <c r="E275" s="361">
        <v>6119.7450490632009</v>
      </c>
      <c r="F275" s="361"/>
      <c r="G275" s="361">
        <v>6119.7450490632009</v>
      </c>
      <c r="H275" s="362">
        <v>43441</v>
      </c>
      <c r="I275" s="362">
        <v>44910</v>
      </c>
      <c r="J275" s="362">
        <v>54128</v>
      </c>
      <c r="K275" s="356">
        <v>29</v>
      </c>
      <c r="L275" s="356">
        <v>3</v>
      </c>
    </row>
    <row r="276" spans="1:12" s="80" customFormat="1" ht="17.100000000000001" customHeight="1" x14ac:dyDescent="0.25">
      <c r="A276" s="323">
        <v>312</v>
      </c>
      <c r="B276" s="323" t="s">
        <v>838</v>
      </c>
      <c r="C276" s="360" t="s">
        <v>121</v>
      </c>
      <c r="D276" s="361">
        <v>1894.9950131600999</v>
      </c>
      <c r="E276" s="361">
        <v>1894.9950131600999</v>
      </c>
      <c r="F276" s="361"/>
      <c r="G276" s="361">
        <v>1894.9950131600999</v>
      </c>
      <c r="H276" s="362">
        <v>42901</v>
      </c>
      <c r="I276" s="362">
        <v>43632</v>
      </c>
      <c r="J276" s="362">
        <v>54128</v>
      </c>
      <c r="K276" s="356">
        <v>30</v>
      </c>
      <c r="L276" s="356">
        <v>5</v>
      </c>
    </row>
    <row r="277" spans="1:12" s="80" customFormat="1" ht="17.100000000000001" customHeight="1" x14ac:dyDescent="0.25">
      <c r="A277" s="444" t="s">
        <v>839</v>
      </c>
      <c r="B277" s="444"/>
      <c r="C277" s="444"/>
      <c r="D277" s="363">
        <f>SUM(D278:D286)</f>
        <v>67151.572961795799</v>
      </c>
      <c r="E277" s="363">
        <f>SUM(E278:E286)</f>
        <v>67151.572961795799</v>
      </c>
      <c r="F277" s="363"/>
      <c r="G277" s="363">
        <f>SUM(G278:G286)</f>
        <v>67151.572961795799</v>
      </c>
      <c r="H277" s="362"/>
      <c r="I277" s="362"/>
      <c r="J277" s="362"/>
      <c r="K277" s="356"/>
      <c r="L277" s="356"/>
    </row>
    <row r="278" spans="1:12" s="80" customFormat="1" ht="17.100000000000001" customHeight="1" x14ac:dyDescent="0.25">
      <c r="A278" s="323">
        <v>313</v>
      </c>
      <c r="B278" s="323" t="s">
        <v>120</v>
      </c>
      <c r="C278" s="360" t="s">
        <v>119</v>
      </c>
      <c r="D278" s="361">
        <v>8967.0687688226008</v>
      </c>
      <c r="E278" s="361">
        <v>8967.0687688226008</v>
      </c>
      <c r="F278" s="361"/>
      <c r="G278" s="361">
        <v>8967.0687688226008</v>
      </c>
      <c r="H278" s="362">
        <v>43692</v>
      </c>
      <c r="I278" s="362">
        <v>44910</v>
      </c>
      <c r="J278" s="362">
        <v>55773</v>
      </c>
      <c r="K278" s="356">
        <v>33</v>
      </c>
      <c r="L278" s="356">
        <v>0</v>
      </c>
    </row>
    <row r="279" spans="1:12" s="80" customFormat="1" ht="17.100000000000001" customHeight="1" x14ac:dyDescent="0.25">
      <c r="A279" s="323">
        <v>314</v>
      </c>
      <c r="B279" s="323" t="s">
        <v>108</v>
      </c>
      <c r="C279" s="360" t="s">
        <v>118</v>
      </c>
      <c r="D279" s="361">
        <v>4566.3198135133998</v>
      </c>
      <c r="E279" s="361">
        <v>4566.3198135133998</v>
      </c>
      <c r="F279" s="361"/>
      <c r="G279" s="361">
        <v>4566.3198135133998</v>
      </c>
      <c r="H279" s="362">
        <v>42963</v>
      </c>
      <c r="I279" s="362">
        <v>43151</v>
      </c>
      <c r="J279" s="362">
        <v>54128</v>
      </c>
      <c r="K279" s="356">
        <v>30</v>
      </c>
      <c r="L279" s="356">
        <v>2</v>
      </c>
    </row>
    <row r="280" spans="1:12" s="80" customFormat="1" ht="17.100000000000001" customHeight="1" x14ac:dyDescent="0.25">
      <c r="A280" s="323">
        <v>316</v>
      </c>
      <c r="B280" s="323" t="s">
        <v>102</v>
      </c>
      <c r="C280" s="360" t="s">
        <v>117</v>
      </c>
      <c r="D280" s="361">
        <v>604.50977644780005</v>
      </c>
      <c r="E280" s="361">
        <v>604.50977644780005</v>
      </c>
      <c r="F280" s="361"/>
      <c r="G280" s="361">
        <v>604.50977644780005</v>
      </c>
      <c r="H280" s="362">
        <v>42643</v>
      </c>
      <c r="I280" s="362">
        <v>42909</v>
      </c>
      <c r="J280" s="362">
        <v>49947</v>
      </c>
      <c r="K280" s="356">
        <v>19</v>
      </c>
      <c r="L280" s="356">
        <v>11</v>
      </c>
    </row>
    <row r="281" spans="1:12" s="80" customFormat="1" ht="17.100000000000001" customHeight="1" x14ac:dyDescent="0.25">
      <c r="A281" s="323">
        <v>317</v>
      </c>
      <c r="B281" s="323" t="s">
        <v>100</v>
      </c>
      <c r="C281" s="360" t="s">
        <v>116</v>
      </c>
      <c r="D281" s="361">
        <v>3567.6178769624998</v>
      </c>
      <c r="E281" s="361">
        <v>3567.6178769624998</v>
      </c>
      <c r="F281" s="361"/>
      <c r="G281" s="361">
        <v>3567.6178769624998</v>
      </c>
      <c r="H281" s="362">
        <v>42619</v>
      </c>
      <c r="I281" s="362">
        <v>42891</v>
      </c>
      <c r="J281" s="362">
        <v>49947</v>
      </c>
      <c r="K281" s="356">
        <v>19</v>
      </c>
      <c r="L281" s="356">
        <v>11</v>
      </c>
    </row>
    <row r="282" spans="1:12" s="80" customFormat="1" ht="17.100000000000001" customHeight="1" x14ac:dyDescent="0.25">
      <c r="A282" s="323">
        <v>318</v>
      </c>
      <c r="B282" s="323" t="s">
        <v>840</v>
      </c>
      <c r="C282" s="360" t="s">
        <v>841</v>
      </c>
      <c r="D282" s="361">
        <v>1624.5684137137002</v>
      </c>
      <c r="E282" s="361">
        <v>1624.5684137137002</v>
      </c>
      <c r="F282" s="361"/>
      <c r="G282" s="361">
        <v>1624.5684137137002</v>
      </c>
      <c r="H282" s="362">
        <v>42485</v>
      </c>
      <c r="I282" s="362">
        <v>42545</v>
      </c>
      <c r="J282" s="362">
        <v>46139</v>
      </c>
      <c r="K282" s="356">
        <v>9</v>
      </c>
      <c r="L282" s="356">
        <v>6</v>
      </c>
    </row>
    <row r="283" spans="1:12" s="80" customFormat="1" ht="17.100000000000001" customHeight="1" x14ac:dyDescent="0.25">
      <c r="A283" s="323">
        <v>319</v>
      </c>
      <c r="B283" s="323" t="s">
        <v>205</v>
      </c>
      <c r="C283" s="360" t="s">
        <v>114</v>
      </c>
      <c r="D283" s="361">
        <v>4174.5188933270001</v>
      </c>
      <c r="E283" s="361">
        <v>4174.5188933270001</v>
      </c>
      <c r="F283" s="361"/>
      <c r="G283" s="361">
        <v>4174.5188933270001</v>
      </c>
      <c r="H283" s="362">
        <v>42853</v>
      </c>
      <c r="I283" s="362">
        <v>42870</v>
      </c>
      <c r="J283" s="362">
        <v>46365</v>
      </c>
      <c r="K283" s="356">
        <v>9</v>
      </c>
      <c r="L283" s="356">
        <v>6</v>
      </c>
    </row>
    <row r="284" spans="1:12" s="80" customFormat="1" ht="17.100000000000001" customHeight="1" x14ac:dyDescent="0.25">
      <c r="A284" s="323">
        <v>320</v>
      </c>
      <c r="B284" s="323" t="s">
        <v>108</v>
      </c>
      <c r="C284" s="360" t="s">
        <v>842</v>
      </c>
      <c r="D284" s="361">
        <v>14407.726881304401</v>
      </c>
      <c r="E284" s="361">
        <v>14407.726881304401</v>
      </c>
      <c r="F284" s="361"/>
      <c r="G284" s="361">
        <v>14407.726881304401</v>
      </c>
      <c r="H284" s="362">
        <v>42584</v>
      </c>
      <c r="I284" s="362">
        <v>42919</v>
      </c>
      <c r="J284" s="362">
        <v>49947</v>
      </c>
      <c r="K284" s="356">
        <v>19</v>
      </c>
      <c r="L284" s="356">
        <v>11</v>
      </c>
    </row>
    <row r="285" spans="1:12" s="80" customFormat="1" ht="17.100000000000001" customHeight="1" x14ac:dyDescent="0.25">
      <c r="A285" s="323">
        <v>321</v>
      </c>
      <c r="B285" s="323" t="s">
        <v>100</v>
      </c>
      <c r="C285" s="360" t="s">
        <v>112</v>
      </c>
      <c r="D285" s="361">
        <v>638.84142272450003</v>
      </c>
      <c r="E285" s="361">
        <v>638.84142272450003</v>
      </c>
      <c r="F285" s="361"/>
      <c r="G285" s="361">
        <v>638.84142272450003</v>
      </c>
      <c r="H285" s="362">
        <v>42658</v>
      </c>
      <c r="I285" s="362">
        <v>46279</v>
      </c>
      <c r="J285" s="362">
        <v>54389</v>
      </c>
      <c r="K285" s="356">
        <v>32</v>
      </c>
      <c r="L285" s="356">
        <v>0</v>
      </c>
    </row>
    <row r="286" spans="1:12" s="80" customFormat="1" ht="17.100000000000001" customHeight="1" x14ac:dyDescent="0.25">
      <c r="A286" s="323">
        <v>322</v>
      </c>
      <c r="B286" s="323" t="s">
        <v>205</v>
      </c>
      <c r="C286" s="360" t="s">
        <v>843</v>
      </c>
      <c r="D286" s="361">
        <v>28600.401114979901</v>
      </c>
      <c r="E286" s="361">
        <v>28600.401114979901</v>
      </c>
      <c r="F286" s="361"/>
      <c r="G286" s="361">
        <v>28600.401114979901</v>
      </c>
      <c r="H286" s="362">
        <v>42392</v>
      </c>
      <c r="I286" s="362">
        <v>43287</v>
      </c>
      <c r="J286" s="362">
        <v>54128</v>
      </c>
      <c r="K286" s="356">
        <v>31</v>
      </c>
      <c r="L286" s="356">
        <v>11</v>
      </c>
    </row>
    <row r="287" spans="1:12" s="88" customFormat="1" ht="17.100000000000001" customHeight="1" x14ac:dyDescent="0.25">
      <c r="A287" s="444" t="s">
        <v>844</v>
      </c>
      <c r="B287" s="444"/>
      <c r="C287" s="444"/>
      <c r="D287" s="363">
        <f>SUM(D288:D299)</f>
        <v>63506.280819663603</v>
      </c>
      <c r="E287" s="363">
        <f>SUM(E288:E299)</f>
        <v>63506.280819663603</v>
      </c>
      <c r="F287" s="363"/>
      <c r="G287" s="363">
        <f>SUM(G288:G299)</f>
        <v>63506.280819663603</v>
      </c>
      <c r="H287" s="362"/>
      <c r="I287" s="362"/>
      <c r="J287" s="362"/>
      <c r="K287" s="356"/>
      <c r="L287" s="356"/>
    </row>
    <row r="288" spans="1:12" s="80" customFormat="1" ht="17.100000000000001" customHeight="1" x14ac:dyDescent="0.25">
      <c r="A288" s="323">
        <v>323</v>
      </c>
      <c r="B288" s="323" t="s">
        <v>120</v>
      </c>
      <c r="C288" s="360" t="s">
        <v>845</v>
      </c>
      <c r="D288" s="361">
        <v>3022.8986890964002</v>
      </c>
      <c r="E288" s="361">
        <v>3022.8986890964002</v>
      </c>
      <c r="F288" s="361"/>
      <c r="G288" s="361">
        <v>3022.8986890964002</v>
      </c>
      <c r="H288" s="362">
        <v>44928</v>
      </c>
      <c r="I288" s="362">
        <v>45932</v>
      </c>
      <c r="J288" s="362">
        <v>55519</v>
      </c>
      <c r="K288" s="356">
        <v>28</v>
      </c>
      <c r="L288" s="356">
        <v>9</v>
      </c>
    </row>
    <row r="289" spans="1:12" s="80" customFormat="1" ht="17.100000000000001" customHeight="1" x14ac:dyDescent="0.25">
      <c r="A289" s="323">
        <v>325</v>
      </c>
      <c r="B289" s="323" t="s">
        <v>120</v>
      </c>
      <c r="C289" s="360" t="s">
        <v>846</v>
      </c>
      <c r="D289" s="361">
        <v>5810.7798992588005</v>
      </c>
      <c r="E289" s="361">
        <v>5810.7798992588005</v>
      </c>
      <c r="F289" s="361"/>
      <c r="G289" s="361">
        <v>5810.7798992588005</v>
      </c>
      <c r="H289" s="362">
        <v>45019</v>
      </c>
      <c r="I289" s="362">
        <v>46114</v>
      </c>
      <c r="J289" s="362">
        <v>56158</v>
      </c>
      <c r="K289" s="356">
        <v>30</v>
      </c>
      <c r="L289" s="356">
        <v>0</v>
      </c>
    </row>
    <row r="290" spans="1:12" s="80" customFormat="1" ht="17.100000000000001" customHeight="1" x14ac:dyDescent="0.25">
      <c r="A290" s="323">
        <v>327</v>
      </c>
      <c r="B290" s="323" t="s">
        <v>110</v>
      </c>
      <c r="C290" s="360" t="s">
        <v>109</v>
      </c>
      <c r="D290" s="361">
        <v>1200.1545175724</v>
      </c>
      <c r="E290" s="361">
        <v>1200.1545175724</v>
      </c>
      <c r="F290" s="361"/>
      <c r="G290" s="361">
        <v>1200.1545175724</v>
      </c>
      <c r="H290" s="362">
        <v>43747</v>
      </c>
      <c r="I290" s="362">
        <v>44910</v>
      </c>
      <c r="J290" s="362">
        <v>51073</v>
      </c>
      <c r="K290" s="356">
        <v>20</v>
      </c>
      <c r="L290" s="356">
        <v>0</v>
      </c>
    </row>
    <row r="291" spans="1:12" s="80" customFormat="1" ht="17.100000000000001" customHeight="1" x14ac:dyDescent="0.25">
      <c r="A291" s="323">
        <v>328</v>
      </c>
      <c r="B291" s="323" t="s">
        <v>108</v>
      </c>
      <c r="C291" s="360" t="s">
        <v>107</v>
      </c>
      <c r="D291" s="361">
        <v>256.12559895180004</v>
      </c>
      <c r="E291" s="361">
        <v>256.12559895180004</v>
      </c>
      <c r="F291" s="361"/>
      <c r="G291" s="361">
        <v>256.12559895180004</v>
      </c>
      <c r="H291" s="362">
        <v>43208</v>
      </c>
      <c r="I291" s="362">
        <v>43208</v>
      </c>
      <c r="J291" s="362">
        <v>54128</v>
      </c>
      <c r="K291" s="356">
        <v>29</v>
      </c>
      <c r="L291" s="356">
        <v>8</v>
      </c>
    </row>
    <row r="292" spans="1:12" s="80" customFormat="1" ht="17.100000000000001" customHeight="1" x14ac:dyDescent="0.25">
      <c r="A292" s="323">
        <v>329</v>
      </c>
      <c r="B292" s="323" t="s">
        <v>110</v>
      </c>
      <c r="C292" s="360" t="s">
        <v>847</v>
      </c>
      <c r="D292" s="361">
        <v>668.95300202450005</v>
      </c>
      <c r="E292" s="361">
        <v>668.95300202450005</v>
      </c>
      <c r="F292" s="361"/>
      <c r="G292" s="361">
        <v>668.95300202450005</v>
      </c>
      <c r="H292" s="362">
        <v>44928</v>
      </c>
      <c r="I292" s="362">
        <v>45289</v>
      </c>
      <c r="J292" s="362">
        <v>49094</v>
      </c>
      <c r="K292" s="356">
        <v>10</v>
      </c>
      <c r="L292" s="356">
        <v>0</v>
      </c>
    </row>
    <row r="293" spans="1:12" s="80" customFormat="1" ht="17.100000000000001" customHeight="1" x14ac:dyDescent="0.25">
      <c r="A293" s="323">
        <v>330</v>
      </c>
      <c r="B293" s="323" t="s">
        <v>351</v>
      </c>
      <c r="C293" s="360" t="s">
        <v>848</v>
      </c>
      <c r="D293" s="361">
        <v>7775.0441446896002</v>
      </c>
      <c r="E293" s="361">
        <v>7775.0441446896002</v>
      </c>
      <c r="F293" s="361"/>
      <c r="G293" s="361">
        <v>7775.0441446896002</v>
      </c>
      <c r="H293" s="362">
        <v>44928</v>
      </c>
      <c r="I293" s="362">
        <v>46262</v>
      </c>
      <c r="J293" s="362">
        <v>55061</v>
      </c>
      <c r="K293" s="356">
        <v>25</v>
      </c>
      <c r="L293" s="356">
        <v>11</v>
      </c>
    </row>
    <row r="294" spans="1:12" s="80" customFormat="1" ht="17.100000000000001" customHeight="1" x14ac:dyDescent="0.25">
      <c r="A294" s="323">
        <v>331</v>
      </c>
      <c r="B294" s="323" t="s">
        <v>108</v>
      </c>
      <c r="C294" s="360" t="s">
        <v>849</v>
      </c>
      <c r="D294" s="361">
        <v>299.9937435315</v>
      </c>
      <c r="E294" s="361">
        <v>299.9937435315</v>
      </c>
      <c r="F294" s="361"/>
      <c r="G294" s="361">
        <v>299.9937435315</v>
      </c>
      <c r="H294" s="362">
        <v>44928</v>
      </c>
      <c r="I294" s="362">
        <v>45289</v>
      </c>
      <c r="J294" s="362">
        <v>48337</v>
      </c>
      <c r="K294" s="356">
        <v>9</v>
      </c>
      <c r="L294" s="356">
        <v>3</v>
      </c>
    </row>
    <row r="295" spans="1:12" s="80" customFormat="1" ht="17.100000000000001" customHeight="1" x14ac:dyDescent="0.25">
      <c r="A295" s="323">
        <v>334</v>
      </c>
      <c r="B295" s="323" t="s">
        <v>108</v>
      </c>
      <c r="C295" s="360" t="s">
        <v>850</v>
      </c>
      <c r="D295" s="361">
        <v>308.91876904169999</v>
      </c>
      <c r="E295" s="361">
        <v>308.91876904169999</v>
      </c>
      <c r="F295" s="361"/>
      <c r="G295" s="361">
        <v>308.91876904169999</v>
      </c>
      <c r="H295" s="362">
        <v>44928</v>
      </c>
      <c r="I295" s="362">
        <v>45282</v>
      </c>
      <c r="J295" s="362">
        <v>48579</v>
      </c>
      <c r="K295" s="356">
        <v>9</v>
      </c>
      <c r="L295" s="356">
        <v>6</v>
      </c>
    </row>
    <row r="296" spans="1:12" s="80" customFormat="1" ht="17.100000000000001" customHeight="1" x14ac:dyDescent="0.25">
      <c r="A296" s="323">
        <v>336</v>
      </c>
      <c r="B296" s="323" t="s">
        <v>100</v>
      </c>
      <c r="C296" s="360" t="s">
        <v>106</v>
      </c>
      <c r="D296" s="361">
        <v>12431.862280994801</v>
      </c>
      <c r="E296" s="361">
        <v>12431.862280994801</v>
      </c>
      <c r="F296" s="361"/>
      <c r="G296" s="361">
        <v>12431.862280994801</v>
      </c>
      <c r="H296" s="362">
        <v>43069</v>
      </c>
      <c r="I296" s="362">
        <v>43845</v>
      </c>
      <c r="J296" s="362">
        <v>54633</v>
      </c>
      <c r="K296" s="356">
        <v>31</v>
      </c>
      <c r="L296" s="356">
        <v>7</v>
      </c>
    </row>
    <row r="297" spans="1:12" s="80" customFormat="1" ht="17.100000000000001" customHeight="1" x14ac:dyDescent="0.25">
      <c r="A297" s="323">
        <v>337</v>
      </c>
      <c r="B297" s="323" t="s">
        <v>100</v>
      </c>
      <c r="C297" s="360" t="s">
        <v>105</v>
      </c>
      <c r="D297" s="361">
        <v>11814.217332767399</v>
      </c>
      <c r="E297" s="361">
        <v>11814.217332767399</v>
      </c>
      <c r="F297" s="361"/>
      <c r="G297" s="361">
        <v>11814.217332767399</v>
      </c>
      <c r="H297" s="362">
        <v>43322</v>
      </c>
      <c r="I297" s="362">
        <v>44910</v>
      </c>
      <c r="J297" s="362">
        <v>54493</v>
      </c>
      <c r="K297" s="356">
        <v>30</v>
      </c>
      <c r="L297" s="356">
        <v>6</v>
      </c>
    </row>
    <row r="298" spans="1:12" s="80" customFormat="1" ht="17.100000000000001" customHeight="1" x14ac:dyDescent="0.25">
      <c r="A298" s="323">
        <v>338</v>
      </c>
      <c r="B298" s="323" t="s">
        <v>100</v>
      </c>
      <c r="C298" s="360" t="s">
        <v>88</v>
      </c>
      <c r="D298" s="361">
        <v>2575.8586105773998</v>
      </c>
      <c r="E298" s="361">
        <v>2575.8586105773998</v>
      </c>
      <c r="F298" s="361"/>
      <c r="G298" s="361">
        <v>2575.8586105773998</v>
      </c>
      <c r="H298" s="362">
        <v>43416</v>
      </c>
      <c r="I298" s="362">
        <v>46276</v>
      </c>
      <c r="J298" s="362">
        <v>54766</v>
      </c>
      <c r="K298" s="356">
        <v>31</v>
      </c>
      <c r="L298" s="356">
        <v>0</v>
      </c>
    </row>
    <row r="299" spans="1:12" s="80" customFormat="1" ht="17.100000000000001" customHeight="1" x14ac:dyDescent="0.25">
      <c r="A299" s="323">
        <v>339</v>
      </c>
      <c r="B299" s="323" t="s">
        <v>100</v>
      </c>
      <c r="C299" s="360" t="s">
        <v>103</v>
      </c>
      <c r="D299" s="361">
        <v>17341.474231157303</v>
      </c>
      <c r="E299" s="361">
        <v>17341.474231157303</v>
      </c>
      <c r="F299" s="361"/>
      <c r="G299" s="361">
        <v>17341.474231157303</v>
      </c>
      <c r="H299" s="362">
        <v>42636</v>
      </c>
      <c r="I299" s="362">
        <v>43191</v>
      </c>
      <c r="J299" s="362">
        <v>54494</v>
      </c>
      <c r="K299" s="356">
        <v>31</v>
      </c>
      <c r="L299" s="356">
        <v>10</v>
      </c>
    </row>
    <row r="300" spans="1:12" s="80" customFormat="1" ht="17.100000000000001" customHeight="1" x14ac:dyDescent="0.25">
      <c r="A300" s="444" t="s">
        <v>851</v>
      </c>
      <c r="B300" s="444"/>
      <c r="C300" s="444"/>
      <c r="D300" s="363">
        <f>SUM(D301:D309)</f>
        <v>63126.2581670012</v>
      </c>
      <c r="E300" s="363">
        <f>SUM(E301:E309)</f>
        <v>63126.2581670012</v>
      </c>
      <c r="F300" s="363"/>
      <c r="G300" s="363">
        <f>SUM(G301:G309)</f>
        <v>63126.2581670012</v>
      </c>
      <c r="H300" s="362"/>
      <c r="I300" s="362"/>
      <c r="J300" s="362"/>
      <c r="K300" s="356"/>
      <c r="L300" s="356"/>
    </row>
    <row r="301" spans="1:12" s="80" customFormat="1" ht="17.100000000000001" customHeight="1" x14ac:dyDescent="0.25">
      <c r="A301" s="323">
        <v>340</v>
      </c>
      <c r="B301" s="323" t="s">
        <v>120</v>
      </c>
      <c r="C301" s="360" t="s">
        <v>852</v>
      </c>
      <c r="D301" s="361">
        <v>3880.0889193038001</v>
      </c>
      <c r="E301" s="361">
        <v>3880.0889193038001</v>
      </c>
      <c r="F301" s="361"/>
      <c r="G301" s="361">
        <v>3880.0889193038001</v>
      </c>
      <c r="H301" s="362">
        <v>44929</v>
      </c>
      <c r="I301" s="362">
        <v>46114</v>
      </c>
      <c r="J301" s="362">
        <v>55701</v>
      </c>
      <c r="K301" s="356">
        <v>29</v>
      </c>
      <c r="L301" s="356">
        <v>0</v>
      </c>
    </row>
    <row r="302" spans="1:12" s="80" customFormat="1" ht="17.100000000000001" customHeight="1" x14ac:dyDescent="0.25">
      <c r="A302" s="323">
        <v>341</v>
      </c>
      <c r="B302" s="323" t="s">
        <v>108</v>
      </c>
      <c r="C302" s="360" t="s">
        <v>853</v>
      </c>
      <c r="D302" s="361">
        <v>3024.0841068401</v>
      </c>
      <c r="E302" s="361">
        <v>3024.0841068401</v>
      </c>
      <c r="F302" s="361"/>
      <c r="G302" s="361">
        <v>3024.0841068401</v>
      </c>
      <c r="H302" s="362">
        <v>45538</v>
      </c>
      <c r="I302" s="362">
        <v>45658</v>
      </c>
      <c r="J302" s="362">
        <v>55701</v>
      </c>
      <c r="K302" s="356">
        <v>27</v>
      </c>
      <c r="L302" s="356">
        <v>9</v>
      </c>
    </row>
    <row r="303" spans="1:12" s="80" customFormat="1" ht="17.100000000000001" customHeight="1" x14ac:dyDescent="0.25">
      <c r="A303" s="323">
        <v>342</v>
      </c>
      <c r="B303" s="323" t="s">
        <v>120</v>
      </c>
      <c r="C303" s="360" t="s">
        <v>854</v>
      </c>
      <c r="D303" s="361">
        <v>23878.5691085781</v>
      </c>
      <c r="E303" s="361">
        <v>23878.5691085781</v>
      </c>
      <c r="F303" s="361"/>
      <c r="G303" s="361">
        <v>23878.5691085781</v>
      </c>
      <c r="H303" s="362">
        <v>44928</v>
      </c>
      <c r="I303" s="362">
        <v>46175</v>
      </c>
      <c r="J303" s="362">
        <v>48914</v>
      </c>
      <c r="K303" s="356">
        <v>10</v>
      </c>
      <c r="L303" s="356">
        <v>0</v>
      </c>
    </row>
    <row r="304" spans="1:12" s="80" customFormat="1" ht="17.100000000000001" customHeight="1" x14ac:dyDescent="0.25">
      <c r="A304" s="323">
        <v>343</v>
      </c>
      <c r="B304" s="323" t="s">
        <v>108</v>
      </c>
      <c r="C304" s="360" t="s">
        <v>855</v>
      </c>
      <c r="D304" s="361">
        <v>5078.4603499069999</v>
      </c>
      <c r="E304" s="361">
        <v>5078.4603499069999</v>
      </c>
      <c r="F304" s="361"/>
      <c r="G304" s="361">
        <v>5078.4603499069999</v>
      </c>
      <c r="H304" s="362">
        <v>44928</v>
      </c>
      <c r="I304" s="362">
        <v>45583</v>
      </c>
      <c r="J304" s="362">
        <v>49293</v>
      </c>
      <c r="K304" s="356">
        <v>10</v>
      </c>
      <c r="L304" s="356">
        <v>0</v>
      </c>
    </row>
    <row r="305" spans="1:12" s="80" customFormat="1" ht="17.100000000000001" customHeight="1" x14ac:dyDescent="0.25">
      <c r="A305" s="323">
        <v>346</v>
      </c>
      <c r="B305" s="323" t="s">
        <v>120</v>
      </c>
      <c r="C305" s="360" t="s">
        <v>856</v>
      </c>
      <c r="D305" s="361">
        <v>11919.786258320102</v>
      </c>
      <c r="E305" s="361">
        <v>11919.786258320102</v>
      </c>
      <c r="F305" s="361"/>
      <c r="G305" s="361">
        <v>11919.786258320102</v>
      </c>
      <c r="H305" s="362">
        <v>45001</v>
      </c>
      <c r="I305" s="362">
        <v>46202</v>
      </c>
      <c r="J305" s="362">
        <v>49125</v>
      </c>
      <c r="K305" s="356">
        <v>10</v>
      </c>
      <c r="L305" s="356">
        <v>0</v>
      </c>
    </row>
    <row r="306" spans="1:12" s="80" customFormat="1" ht="17.100000000000001" customHeight="1" x14ac:dyDescent="0.25">
      <c r="A306" s="323">
        <v>347</v>
      </c>
      <c r="B306" s="323" t="s">
        <v>120</v>
      </c>
      <c r="C306" s="360" t="s">
        <v>289</v>
      </c>
      <c r="D306" s="361">
        <v>7955.2875930904002</v>
      </c>
      <c r="E306" s="361">
        <v>7955.2875930904002</v>
      </c>
      <c r="F306" s="361"/>
      <c r="G306" s="361">
        <v>7955.2875930904002</v>
      </c>
      <c r="H306" s="362">
        <v>44928</v>
      </c>
      <c r="I306" s="362">
        <v>45968</v>
      </c>
      <c r="J306" s="362">
        <v>49097</v>
      </c>
      <c r="K306" s="356">
        <v>9</v>
      </c>
      <c r="L306" s="356">
        <v>6</v>
      </c>
    </row>
    <row r="307" spans="1:12" s="80" customFormat="1" ht="17.100000000000001" customHeight="1" x14ac:dyDescent="0.25">
      <c r="A307" s="323">
        <v>348</v>
      </c>
      <c r="B307" s="323" t="s">
        <v>102</v>
      </c>
      <c r="C307" s="360" t="s">
        <v>101</v>
      </c>
      <c r="D307" s="361">
        <v>1305.2191372683001</v>
      </c>
      <c r="E307" s="361">
        <v>1305.2191372683001</v>
      </c>
      <c r="F307" s="361"/>
      <c r="G307" s="361">
        <v>1305.2191372683001</v>
      </c>
      <c r="H307" s="362">
        <v>43995</v>
      </c>
      <c r="I307" s="362">
        <v>44910</v>
      </c>
      <c r="J307" s="362">
        <v>47694</v>
      </c>
      <c r="K307" s="356">
        <v>10</v>
      </c>
      <c r="L307" s="356">
        <v>0</v>
      </c>
    </row>
    <row r="308" spans="1:12" s="80" customFormat="1" ht="17.100000000000001" customHeight="1" x14ac:dyDescent="0.25">
      <c r="A308" s="323">
        <v>349</v>
      </c>
      <c r="B308" s="323" t="s">
        <v>100</v>
      </c>
      <c r="C308" s="360" t="s">
        <v>89</v>
      </c>
      <c r="D308" s="361">
        <v>1419.0118438152001</v>
      </c>
      <c r="E308" s="361">
        <v>1419.0118438152001</v>
      </c>
      <c r="F308" s="361"/>
      <c r="G308" s="361">
        <v>1419.0118438152001</v>
      </c>
      <c r="H308" s="362">
        <v>43425</v>
      </c>
      <c r="I308" s="362">
        <v>46234</v>
      </c>
      <c r="J308" s="362">
        <v>54060</v>
      </c>
      <c r="K308" s="356">
        <v>29</v>
      </c>
      <c r="L308" s="356">
        <v>0</v>
      </c>
    </row>
    <row r="309" spans="1:12" s="80" customFormat="1" ht="17.100000000000001" customHeight="1" x14ac:dyDescent="0.25">
      <c r="A309" s="323">
        <v>350</v>
      </c>
      <c r="B309" s="323" t="s">
        <v>100</v>
      </c>
      <c r="C309" s="360" t="s">
        <v>99</v>
      </c>
      <c r="D309" s="361">
        <v>4665.7508498782008</v>
      </c>
      <c r="E309" s="361">
        <v>4665.7508498782008</v>
      </c>
      <c r="F309" s="361"/>
      <c r="G309" s="361">
        <v>4665.7508498782008</v>
      </c>
      <c r="H309" s="362">
        <v>43261</v>
      </c>
      <c r="I309" s="362">
        <v>46185</v>
      </c>
      <c r="J309" s="362">
        <v>54254</v>
      </c>
      <c r="K309" s="356">
        <v>30</v>
      </c>
      <c r="L309" s="356">
        <v>0</v>
      </c>
    </row>
    <row r="310" spans="1:12" s="80" customFormat="1" ht="17.100000000000001" customHeight="1" x14ac:dyDescent="0.25">
      <c r="A310" s="365" t="s">
        <v>857</v>
      </c>
      <c r="B310" s="323"/>
      <c r="C310" s="360"/>
      <c r="D310" s="363">
        <f>+D311</f>
        <v>3620.1367229933999</v>
      </c>
      <c r="E310" s="363">
        <f>+E311</f>
        <v>3620.1367229933999</v>
      </c>
      <c r="F310" s="363"/>
      <c r="G310" s="363">
        <f>+G311</f>
        <v>3620.1367229933999</v>
      </c>
      <c r="H310" s="362"/>
      <c r="I310" s="362"/>
      <c r="J310" s="362"/>
      <c r="K310" s="356"/>
      <c r="L310" s="356"/>
    </row>
    <row r="311" spans="1:12" s="80" customFormat="1" ht="17.100000000000001" customHeight="1" x14ac:dyDescent="0.25">
      <c r="A311" s="323">
        <v>351</v>
      </c>
      <c r="B311" s="323" t="s">
        <v>140</v>
      </c>
      <c r="C311" s="360" t="s">
        <v>94</v>
      </c>
      <c r="D311" s="361">
        <v>3620.1367229933999</v>
      </c>
      <c r="E311" s="361">
        <v>3620.1367229933999</v>
      </c>
      <c r="F311" s="361"/>
      <c r="G311" s="361">
        <v>3620.1367229933999</v>
      </c>
      <c r="H311" s="362">
        <v>45294</v>
      </c>
      <c r="I311" s="362">
        <v>45660</v>
      </c>
      <c r="J311" s="362">
        <v>52749</v>
      </c>
      <c r="K311" s="356">
        <v>20</v>
      </c>
      <c r="L311" s="356">
        <v>0</v>
      </c>
    </row>
    <row r="312" spans="1:12" s="80" customFormat="1" ht="17.100000000000001" customHeight="1" x14ac:dyDescent="0.25">
      <c r="A312" s="365" t="s">
        <v>858</v>
      </c>
      <c r="B312" s="323"/>
      <c r="C312" s="360"/>
      <c r="D312" s="363">
        <f>SUM(D313:D316)</f>
        <v>40639.1346153255</v>
      </c>
      <c r="E312" s="363">
        <f>SUM(E313:E316)</f>
        <v>40639.1346153255</v>
      </c>
      <c r="F312" s="363"/>
      <c r="G312" s="363">
        <f>SUM(G313:G316)</f>
        <v>40639.1346153255</v>
      </c>
      <c r="H312" s="362"/>
      <c r="I312" s="362"/>
      <c r="J312" s="362"/>
      <c r="K312" s="356"/>
      <c r="L312" s="356"/>
    </row>
    <row r="313" spans="1:12" s="80" customFormat="1" ht="17.100000000000001" customHeight="1" x14ac:dyDescent="0.25">
      <c r="A313" s="323">
        <v>352</v>
      </c>
      <c r="B313" s="323" t="s">
        <v>100</v>
      </c>
      <c r="C313" s="360" t="s">
        <v>859</v>
      </c>
      <c r="D313" s="361">
        <v>17707.664195069701</v>
      </c>
      <c r="E313" s="361">
        <v>17707.664195069701</v>
      </c>
      <c r="F313" s="361"/>
      <c r="G313" s="361">
        <v>17707.664195069701</v>
      </c>
      <c r="H313" s="362">
        <v>45079</v>
      </c>
      <c r="I313" s="362">
        <v>45413</v>
      </c>
      <c r="J313" s="362">
        <v>56037</v>
      </c>
      <c r="K313" s="356">
        <v>30</v>
      </c>
      <c r="L313" s="356">
        <v>0</v>
      </c>
    </row>
    <row r="314" spans="1:12" s="80" customFormat="1" ht="17.100000000000001" customHeight="1" x14ac:dyDescent="0.25">
      <c r="A314" s="323">
        <v>353</v>
      </c>
      <c r="B314" s="323" t="s">
        <v>108</v>
      </c>
      <c r="C314" s="360" t="s">
        <v>860</v>
      </c>
      <c r="D314" s="361">
        <v>1229.7052371597001</v>
      </c>
      <c r="E314" s="361">
        <v>1229.7052371597001</v>
      </c>
      <c r="F314" s="361"/>
      <c r="G314" s="361">
        <v>1229.7052371597001</v>
      </c>
      <c r="H314" s="362">
        <v>45233</v>
      </c>
      <c r="I314" s="362">
        <v>45232</v>
      </c>
      <c r="J314" s="362">
        <v>56189</v>
      </c>
      <c r="K314" s="356">
        <v>29</v>
      </c>
      <c r="L314" s="356">
        <v>6</v>
      </c>
    </row>
    <row r="315" spans="1:12" s="80" customFormat="1" ht="17.100000000000001" customHeight="1" x14ac:dyDescent="0.25">
      <c r="A315" s="323">
        <v>354</v>
      </c>
      <c r="B315" s="323" t="s">
        <v>100</v>
      </c>
      <c r="C315" s="360" t="s">
        <v>861</v>
      </c>
      <c r="D315" s="361">
        <v>16189.6686009474</v>
      </c>
      <c r="E315" s="361">
        <v>16189.6686009474</v>
      </c>
      <c r="F315" s="361"/>
      <c r="G315" s="361">
        <v>16189.6686009474</v>
      </c>
      <c r="H315" s="362">
        <v>45414</v>
      </c>
      <c r="I315" s="362">
        <v>45414</v>
      </c>
      <c r="J315" s="362">
        <v>56371</v>
      </c>
      <c r="K315" s="356">
        <v>30</v>
      </c>
      <c r="L315" s="356">
        <v>0</v>
      </c>
    </row>
    <row r="316" spans="1:12" s="80" customFormat="1" ht="17.100000000000001" customHeight="1" x14ac:dyDescent="0.25">
      <c r="A316" s="323">
        <v>355</v>
      </c>
      <c r="B316" s="323" t="s">
        <v>100</v>
      </c>
      <c r="C316" s="360" t="s">
        <v>862</v>
      </c>
      <c r="D316" s="361">
        <v>5512.0965821486998</v>
      </c>
      <c r="E316" s="361">
        <v>5512.0965821486998</v>
      </c>
      <c r="F316" s="361"/>
      <c r="G316" s="361">
        <v>5512.0965821486998</v>
      </c>
      <c r="H316" s="362">
        <v>45414</v>
      </c>
      <c r="I316" s="362">
        <v>45413</v>
      </c>
      <c r="J316" s="362">
        <v>56371</v>
      </c>
      <c r="K316" s="356">
        <v>30</v>
      </c>
      <c r="L316" s="356">
        <v>0</v>
      </c>
    </row>
    <row r="317" spans="1:12" s="80" customFormat="1" ht="17.100000000000001" customHeight="1" x14ac:dyDescent="0.25">
      <c r="A317" s="365" t="s">
        <v>863</v>
      </c>
      <c r="B317" s="323"/>
      <c r="C317" s="366"/>
      <c r="D317" s="363">
        <f>SUM(D318:D321)</f>
        <v>72795.462645851003</v>
      </c>
      <c r="E317" s="363">
        <f>SUM(E318:E321)</f>
        <v>72795.462645851003</v>
      </c>
      <c r="F317" s="363"/>
      <c r="G317" s="363">
        <f>SUM(G318:G321)</f>
        <v>72795.462645851003</v>
      </c>
      <c r="H317" s="362"/>
      <c r="I317" s="362"/>
      <c r="J317" s="362"/>
      <c r="K317" s="356"/>
      <c r="L317" s="356"/>
    </row>
    <row r="318" spans="1:12" s="80" customFormat="1" ht="17.100000000000001" customHeight="1" x14ac:dyDescent="0.25">
      <c r="A318" s="323">
        <v>356</v>
      </c>
      <c r="B318" s="366" t="s">
        <v>100</v>
      </c>
      <c r="C318" s="360" t="s">
        <v>864</v>
      </c>
      <c r="D318" s="361">
        <v>7907.3913501323996</v>
      </c>
      <c r="E318" s="361">
        <v>7907.3913501323996</v>
      </c>
      <c r="F318" s="361"/>
      <c r="G318" s="361">
        <v>7907.3913501323996</v>
      </c>
      <c r="H318" s="362">
        <v>45383</v>
      </c>
      <c r="I318" s="362">
        <v>45383</v>
      </c>
      <c r="J318" s="362">
        <v>56340</v>
      </c>
      <c r="K318" s="356">
        <v>30</v>
      </c>
      <c r="L318" s="356">
        <v>0</v>
      </c>
    </row>
    <row r="319" spans="1:12" s="80" customFormat="1" ht="17.100000000000001" customHeight="1" x14ac:dyDescent="0.25">
      <c r="A319" s="323">
        <v>357</v>
      </c>
      <c r="B319" s="366" t="s">
        <v>100</v>
      </c>
      <c r="C319" s="360" t="s">
        <v>865</v>
      </c>
      <c r="D319" s="361">
        <v>18715.981743196098</v>
      </c>
      <c r="E319" s="361">
        <v>18715.981743196098</v>
      </c>
      <c r="F319" s="361"/>
      <c r="G319" s="361">
        <v>18715.981743196098</v>
      </c>
      <c r="H319" s="362">
        <v>45383</v>
      </c>
      <c r="I319" s="362">
        <v>45383</v>
      </c>
      <c r="J319" s="362">
        <v>56340</v>
      </c>
      <c r="K319" s="356">
        <v>30</v>
      </c>
      <c r="L319" s="356">
        <v>0</v>
      </c>
    </row>
    <row r="320" spans="1:12" s="80" customFormat="1" ht="17.100000000000001" customHeight="1" x14ac:dyDescent="0.25">
      <c r="A320" s="323">
        <v>358</v>
      </c>
      <c r="B320" s="366" t="s">
        <v>100</v>
      </c>
      <c r="C320" s="360" t="s">
        <v>866</v>
      </c>
      <c r="D320" s="361">
        <v>32140.672766120104</v>
      </c>
      <c r="E320" s="361">
        <v>32140.672766120104</v>
      </c>
      <c r="F320" s="361"/>
      <c r="G320" s="361">
        <v>32140.672766120104</v>
      </c>
      <c r="H320" s="362">
        <v>45748</v>
      </c>
      <c r="I320" s="362">
        <v>45748</v>
      </c>
      <c r="J320" s="362">
        <v>56705</v>
      </c>
      <c r="K320" s="356">
        <v>30</v>
      </c>
      <c r="L320" s="356">
        <v>0</v>
      </c>
    </row>
    <row r="321" spans="1:12" s="80" customFormat="1" ht="17.100000000000001" customHeight="1" thickBot="1" x14ac:dyDescent="0.3">
      <c r="A321" s="339">
        <v>359</v>
      </c>
      <c r="B321" s="375" t="s">
        <v>100</v>
      </c>
      <c r="C321" s="376" t="s">
        <v>867</v>
      </c>
      <c r="D321" s="377">
        <v>14031.4167864024</v>
      </c>
      <c r="E321" s="377">
        <v>14031.4167864024</v>
      </c>
      <c r="F321" s="377"/>
      <c r="G321" s="377">
        <v>14031.4167864024</v>
      </c>
      <c r="H321" s="378">
        <v>45748</v>
      </c>
      <c r="I321" s="378">
        <v>45748</v>
      </c>
      <c r="J321" s="378">
        <v>56705</v>
      </c>
      <c r="K321" s="379">
        <v>30</v>
      </c>
      <c r="L321" s="379">
        <v>0</v>
      </c>
    </row>
    <row r="322" spans="1:12" ht="12.95" customHeight="1" x14ac:dyDescent="0.25">
      <c r="A322" s="347" t="s">
        <v>896</v>
      </c>
      <c r="B322" s="348"/>
      <c r="C322" s="348"/>
      <c r="D322" s="348"/>
      <c r="E322" s="348"/>
      <c r="F322" s="348"/>
      <c r="G322" s="348"/>
      <c r="H322" s="348"/>
      <c r="I322" s="348"/>
      <c r="J322" s="348"/>
      <c r="K322" s="348"/>
      <c r="L322" s="348"/>
    </row>
    <row r="323" spans="1:12" ht="12.95" customHeight="1" x14ac:dyDescent="0.25">
      <c r="A323" s="443" t="s">
        <v>868</v>
      </c>
      <c r="B323" s="443"/>
      <c r="C323" s="443"/>
      <c r="D323" s="443"/>
      <c r="E323" s="443"/>
      <c r="F323" s="443"/>
      <c r="G323" s="443"/>
      <c r="H323" s="443"/>
      <c r="I323" s="443"/>
      <c r="J323" s="443"/>
      <c r="K323" s="443"/>
      <c r="L323" s="443"/>
    </row>
    <row r="324" spans="1:12" ht="12.95" customHeight="1" x14ac:dyDescent="0.25">
      <c r="A324" s="446" t="s">
        <v>941</v>
      </c>
      <c r="B324" s="446"/>
      <c r="C324" s="446"/>
      <c r="D324" s="446"/>
      <c r="E324" s="446"/>
      <c r="F324" s="446"/>
      <c r="G324" s="446"/>
      <c r="H324" s="446"/>
      <c r="I324" s="446"/>
      <c r="J324" s="446"/>
      <c r="K324" s="446"/>
      <c r="L324" s="349"/>
    </row>
    <row r="325" spans="1:12" ht="12.95" customHeight="1" x14ac:dyDescent="0.25">
      <c r="A325" s="348" t="s">
        <v>869</v>
      </c>
      <c r="B325" s="349"/>
      <c r="C325" s="349"/>
      <c r="D325" s="349"/>
      <c r="E325" s="349"/>
      <c r="F325" s="349"/>
      <c r="G325" s="349"/>
      <c r="H325" s="349"/>
      <c r="I325" s="349"/>
      <c r="J325" s="349"/>
      <c r="K325" s="349"/>
      <c r="L325" s="349"/>
    </row>
    <row r="326" spans="1:12" ht="12.95" customHeight="1" x14ac:dyDescent="0.25">
      <c r="A326" s="443" t="s">
        <v>870</v>
      </c>
      <c r="B326" s="443"/>
      <c r="C326" s="443"/>
      <c r="D326" s="443"/>
      <c r="E326" s="443"/>
      <c r="F326" s="443"/>
      <c r="G326" s="443"/>
      <c r="H326" s="443"/>
      <c r="I326" s="443"/>
      <c r="J326" s="443"/>
      <c r="K326" s="443"/>
      <c r="L326" s="443"/>
    </row>
    <row r="327" spans="1:12" ht="11.65" customHeight="1" x14ac:dyDescent="0.25">
      <c r="A327" s="447" t="s">
        <v>95</v>
      </c>
      <c r="B327" s="447"/>
      <c r="C327" s="447"/>
      <c r="D327" s="447"/>
      <c r="E327" s="447"/>
      <c r="F327" s="447"/>
      <c r="G327" s="447"/>
      <c r="H327" s="447"/>
      <c r="I327" s="447"/>
      <c r="J327" s="447"/>
      <c r="K327" s="447"/>
      <c r="L327" s="349"/>
    </row>
    <row r="328" spans="1:12" ht="11.65" customHeight="1" x14ac:dyDescent="0.25">
      <c r="A328" s="350"/>
      <c r="B328" s="350"/>
      <c r="C328" s="349"/>
      <c r="D328" s="351"/>
      <c r="E328" s="352"/>
      <c r="F328" s="352"/>
      <c r="G328" s="352"/>
      <c r="H328" s="352"/>
      <c r="I328" s="352"/>
      <c r="J328" s="353"/>
      <c r="K328" s="353"/>
      <c r="L328" s="349"/>
    </row>
    <row r="329" spans="1:12" ht="11.65" customHeight="1" x14ac:dyDescent="0.25">
      <c r="A329" s="350"/>
      <c r="B329" s="350"/>
      <c r="C329" s="349"/>
      <c r="D329" s="351"/>
      <c r="E329" s="352"/>
      <c r="F329" s="352"/>
      <c r="G329" s="352"/>
      <c r="H329" s="352"/>
      <c r="I329" s="352"/>
      <c r="J329" s="353"/>
      <c r="K329" s="353"/>
      <c r="L329" s="349"/>
    </row>
    <row r="330" spans="1:12" ht="11.65" customHeight="1" x14ac:dyDescent="0.25">
      <c r="A330" s="90"/>
      <c r="B330" s="90"/>
      <c r="C330" s="91"/>
      <c r="D330" s="92"/>
      <c r="E330" s="93"/>
      <c r="F330" s="93"/>
      <c r="G330" s="93"/>
      <c r="H330" s="93"/>
      <c r="I330" s="93"/>
      <c r="J330" s="94"/>
      <c r="K330" s="94"/>
    </row>
    <row r="331" spans="1:12" ht="11.65" customHeight="1" x14ac:dyDescent="0.25"/>
    <row r="332" spans="1:12" ht="11.65" customHeight="1" x14ac:dyDescent="0.25"/>
    <row r="333" spans="1:12" ht="11.65" customHeight="1" x14ac:dyDescent="0.25"/>
    <row r="334" spans="1:12" ht="11.65" customHeight="1" x14ac:dyDescent="0.25"/>
    <row r="335" spans="1:12" ht="11.65" customHeight="1" x14ac:dyDescent="0.25"/>
    <row r="336" spans="1:12" ht="11.65" customHeight="1" x14ac:dyDescent="0.25"/>
    <row r="337" spans="1:11" ht="11.65" customHeight="1" x14ac:dyDescent="0.25"/>
    <row r="338" spans="1:11" ht="11.65" customHeight="1" x14ac:dyDescent="0.25">
      <c r="A338" s="90"/>
      <c r="B338" s="90"/>
      <c r="C338" s="91"/>
      <c r="D338" s="92"/>
      <c r="E338" s="93"/>
      <c r="F338" s="93"/>
      <c r="G338" s="93"/>
      <c r="H338" s="93"/>
      <c r="I338" s="93"/>
      <c r="J338" s="94"/>
      <c r="K338" s="94"/>
    </row>
    <row r="339" spans="1:11" ht="11.65" customHeight="1" x14ac:dyDescent="0.25">
      <c r="A339" s="90"/>
      <c r="B339" s="90"/>
      <c r="C339" s="91"/>
      <c r="D339" s="92"/>
      <c r="E339" s="93"/>
      <c r="F339" s="93"/>
      <c r="G339" s="93"/>
      <c r="H339" s="93"/>
      <c r="I339" s="93"/>
      <c r="J339" s="94"/>
      <c r="K339" s="94"/>
    </row>
    <row r="340" spans="1:11" ht="11.65" customHeight="1" x14ac:dyDescent="0.25">
      <c r="A340" s="90"/>
      <c r="B340" s="90"/>
      <c r="C340" s="91"/>
      <c r="D340" s="92"/>
      <c r="E340" s="93"/>
      <c r="F340" s="93"/>
      <c r="G340" s="93"/>
      <c r="H340" s="93"/>
      <c r="I340" s="93"/>
      <c r="J340" s="94"/>
      <c r="K340" s="94"/>
    </row>
    <row r="341" spans="1:11" ht="11.65" customHeight="1" x14ac:dyDescent="0.25">
      <c r="A341" s="90"/>
      <c r="B341" s="90"/>
      <c r="C341" s="91"/>
      <c r="D341" s="92"/>
      <c r="E341" s="93"/>
      <c r="F341" s="93"/>
      <c r="G341" s="93"/>
      <c r="H341" s="93"/>
      <c r="I341" s="93"/>
      <c r="J341" s="94"/>
      <c r="K341" s="94"/>
    </row>
    <row r="342" spans="1:11" ht="11.65" customHeight="1" x14ac:dyDescent="0.25">
      <c r="A342" s="90"/>
      <c r="B342" s="90"/>
      <c r="C342" s="91"/>
      <c r="D342" s="92"/>
      <c r="E342" s="93"/>
      <c r="F342" s="93"/>
      <c r="G342" s="93"/>
      <c r="H342" s="93"/>
      <c r="I342" s="93"/>
      <c r="J342" s="94"/>
      <c r="K342" s="94"/>
    </row>
    <row r="343" spans="1:11" ht="11.65" customHeight="1" x14ac:dyDescent="0.25">
      <c r="A343" s="90"/>
      <c r="B343" s="90"/>
      <c r="C343" s="91"/>
      <c r="D343" s="92"/>
      <c r="E343" s="93"/>
      <c r="F343" s="93"/>
      <c r="G343" s="93"/>
      <c r="H343" s="93"/>
      <c r="I343" s="93"/>
      <c r="J343" s="94"/>
      <c r="K343" s="94"/>
    </row>
    <row r="344" spans="1:11" ht="11.65" customHeight="1" x14ac:dyDescent="0.25">
      <c r="A344" s="90"/>
      <c r="B344" s="90"/>
      <c r="C344" s="91"/>
      <c r="D344" s="92"/>
      <c r="E344" s="93"/>
      <c r="F344" s="93"/>
      <c r="G344" s="93"/>
      <c r="H344" s="93"/>
      <c r="I344" s="93"/>
      <c r="J344" s="94"/>
      <c r="K344" s="94"/>
    </row>
    <row r="345" spans="1:11" ht="11.65" customHeight="1" x14ac:dyDescent="0.25">
      <c r="A345" s="90"/>
      <c r="B345" s="90"/>
      <c r="C345" s="91"/>
      <c r="D345" s="92"/>
      <c r="E345" s="93"/>
      <c r="F345" s="93"/>
      <c r="G345" s="93"/>
      <c r="H345" s="93"/>
      <c r="I345" s="93"/>
      <c r="J345" s="94"/>
      <c r="K345" s="94"/>
    </row>
    <row r="346" spans="1:11" ht="11.65" customHeight="1" x14ac:dyDescent="0.25">
      <c r="A346" s="90"/>
      <c r="B346" s="90"/>
      <c r="C346" s="91"/>
      <c r="D346" s="92"/>
      <c r="E346" s="93"/>
      <c r="F346" s="93"/>
      <c r="G346" s="93"/>
      <c r="H346" s="93"/>
      <c r="I346" s="93"/>
      <c r="J346" s="94"/>
      <c r="K346" s="94"/>
    </row>
    <row r="347" spans="1:11" ht="11.65" customHeight="1" x14ac:dyDescent="0.25">
      <c r="A347" s="90"/>
      <c r="B347" s="90"/>
      <c r="C347" s="91"/>
      <c r="D347" s="92"/>
      <c r="E347" s="93"/>
      <c r="F347" s="93"/>
      <c r="G347" s="93"/>
      <c r="H347" s="93"/>
      <c r="I347" s="93"/>
      <c r="J347" s="94"/>
      <c r="K347" s="94"/>
    </row>
    <row r="348" spans="1:11" ht="11.65" customHeight="1" x14ac:dyDescent="0.25">
      <c r="A348" s="90"/>
      <c r="B348" s="90"/>
      <c r="C348" s="91"/>
      <c r="D348" s="92"/>
      <c r="E348" s="93"/>
      <c r="F348" s="93"/>
      <c r="G348" s="93"/>
      <c r="H348" s="93"/>
      <c r="I348" s="93"/>
      <c r="J348" s="94"/>
      <c r="K348" s="94"/>
    </row>
    <row r="349" spans="1:11" ht="11.65" customHeight="1" x14ac:dyDescent="0.25">
      <c r="A349" s="90"/>
      <c r="B349" s="90"/>
      <c r="C349" s="91"/>
      <c r="D349" s="92"/>
      <c r="E349" s="93"/>
      <c r="F349" s="93"/>
      <c r="G349" s="93"/>
      <c r="H349" s="93"/>
      <c r="I349" s="93"/>
      <c r="J349" s="94"/>
      <c r="K349" s="94"/>
    </row>
    <row r="350" spans="1:11" ht="11.65" customHeight="1" x14ac:dyDescent="0.25">
      <c r="A350" s="90"/>
      <c r="B350" s="90"/>
      <c r="C350" s="91"/>
      <c r="D350" s="92"/>
      <c r="E350" s="93"/>
      <c r="F350" s="93"/>
      <c r="G350" s="93"/>
      <c r="H350" s="93"/>
      <c r="I350" s="93"/>
      <c r="J350" s="94"/>
      <c r="K350" s="94"/>
    </row>
    <row r="351" spans="1:11" ht="14.25" customHeight="1" x14ac:dyDescent="0.25">
      <c r="A351" s="448"/>
      <c r="B351" s="448"/>
      <c r="C351" s="448"/>
      <c r="D351" s="448"/>
      <c r="E351" s="448"/>
      <c r="F351" s="448"/>
      <c r="G351" s="448"/>
      <c r="H351" s="448"/>
      <c r="I351" s="448"/>
      <c r="J351" s="448"/>
      <c r="K351" s="448"/>
    </row>
    <row r="352" spans="1:11" ht="14.25" customHeight="1" x14ac:dyDescent="0.25">
      <c r="A352" s="445"/>
      <c r="B352" s="445"/>
      <c r="C352" s="445"/>
      <c r="D352" s="445"/>
      <c r="E352" s="445"/>
      <c r="F352" s="445"/>
      <c r="G352" s="445"/>
      <c r="H352" s="445"/>
      <c r="I352" s="445"/>
      <c r="J352" s="445"/>
      <c r="K352" s="445"/>
    </row>
    <row r="353" spans="1:12" ht="14.25" customHeight="1" x14ac:dyDescent="0.25">
      <c r="A353" s="95"/>
      <c r="B353" s="95"/>
      <c r="C353" s="95"/>
      <c r="D353" s="95"/>
      <c r="E353" s="95"/>
      <c r="F353" s="95"/>
      <c r="G353" s="95"/>
      <c r="H353" s="95"/>
      <c r="I353" s="95"/>
      <c r="J353" s="95"/>
      <c r="K353" s="95"/>
    </row>
    <row r="354" spans="1:12" ht="12.75" customHeight="1" x14ac:dyDescent="0.25">
      <c r="A354" s="449"/>
      <c r="B354" s="449"/>
      <c r="C354" s="449"/>
      <c r="D354" s="449"/>
      <c r="E354" s="449"/>
      <c r="F354" s="449"/>
      <c r="G354" s="449"/>
      <c r="H354" s="449"/>
      <c r="I354" s="449"/>
      <c r="J354" s="449"/>
      <c r="K354" s="449"/>
      <c r="L354" s="449"/>
    </row>
    <row r="355" spans="1:12" x14ac:dyDescent="0.25">
      <c r="A355" s="445"/>
      <c r="B355" s="445"/>
      <c r="C355" s="445"/>
      <c r="D355" s="445"/>
      <c r="E355" s="445"/>
      <c r="F355" s="445"/>
      <c r="G355" s="445"/>
      <c r="H355" s="445"/>
      <c r="I355" s="445"/>
      <c r="J355" s="445"/>
      <c r="K355" s="445"/>
    </row>
  </sheetData>
  <mergeCells count="45">
    <mergeCell ref="A355:K355"/>
    <mergeCell ref="A324:K324"/>
    <mergeCell ref="A326:L326"/>
    <mergeCell ref="A327:K327"/>
    <mergeCell ref="A351:K351"/>
    <mergeCell ref="A352:K352"/>
    <mergeCell ref="A354:L354"/>
    <mergeCell ref="A323:L323"/>
    <mergeCell ref="A166:C166"/>
    <mergeCell ref="A191:C191"/>
    <mergeCell ref="A213:C213"/>
    <mergeCell ref="A224:C224"/>
    <mergeCell ref="A234:C234"/>
    <mergeCell ref="A238:C238"/>
    <mergeCell ref="A248:C248"/>
    <mergeCell ref="A263:C263"/>
    <mergeCell ref="A277:C277"/>
    <mergeCell ref="A287:C287"/>
    <mergeCell ref="A300:C300"/>
    <mergeCell ref="A144:C144"/>
    <mergeCell ref="D10:D11"/>
    <mergeCell ref="E10:E11"/>
    <mergeCell ref="G10:G11"/>
    <mergeCell ref="A14:C14"/>
    <mergeCell ref="A30:C30"/>
    <mergeCell ref="A39:C39"/>
    <mergeCell ref="A53:C53"/>
    <mergeCell ref="A64:C64"/>
    <mergeCell ref="A77:C77"/>
    <mergeCell ref="A116:C116"/>
    <mergeCell ref="A134:C134"/>
    <mergeCell ref="M6:P6"/>
    <mergeCell ref="M7:P7"/>
    <mergeCell ref="A9:A11"/>
    <mergeCell ref="B9:C11"/>
    <mergeCell ref="D9:E9"/>
    <mergeCell ref="H9:H11"/>
    <mergeCell ref="I9:I11"/>
    <mergeCell ref="J9:J11"/>
    <mergeCell ref="K9:L10"/>
    <mergeCell ref="A1:C1"/>
    <mergeCell ref="A2:L2"/>
    <mergeCell ref="A3:G3"/>
    <mergeCell ref="H3:L3"/>
    <mergeCell ref="M3:O3"/>
  </mergeCells>
  <printOptions horizontalCentered="1"/>
  <pageMargins left="0.39370078740157483" right="0.59055118110236227" top="0.59055118110236227" bottom="0.59055118110236227" header="0.19685039370078741" footer="0.19685039370078741"/>
  <pageSetup scale="67" fitToHeight="0" orientation="landscape" r:id="rId1"/>
  <rowBreaks count="1" manualBreakCount="1">
    <brk id="309" max="11"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72"/>
  <sheetViews>
    <sheetView showGridLines="0" zoomScale="90" zoomScaleNormal="90" zoomScaleSheetLayoutView="90" workbookViewId="0">
      <selection sqref="A1:C1"/>
    </sheetView>
  </sheetViews>
  <sheetFormatPr baseColWidth="10" defaultColWidth="11.42578125" defaultRowHeight="12.75" x14ac:dyDescent="0.25"/>
  <cols>
    <col min="1" max="2" width="5" style="58" customWidth="1"/>
    <col min="3" max="3" width="53.85546875" style="58" bestFit="1" customWidth="1"/>
    <col min="4" max="4" width="18.7109375" style="112" customWidth="1"/>
    <col min="5" max="5" width="18.7109375" style="58" customWidth="1"/>
    <col min="6" max="6" width="2" style="58" customWidth="1"/>
    <col min="7" max="7" width="18.7109375" style="58" customWidth="1"/>
    <col min="8" max="10" width="13.7109375" style="58" customWidth="1"/>
    <col min="11" max="11" width="9.7109375" style="113" customWidth="1"/>
    <col min="12" max="12" width="9.7109375" style="83" customWidth="1"/>
    <col min="13" max="13" width="11.28515625" style="79" bestFit="1" customWidth="1"/>
    <col min="14" max="14" width="12" style="79" bestFit="1" customWidth="1"/>
    <col min="15" max="15" width="11.42578125" style="79"/>
    <col min="16" max="17" width="9.140625" style="79" customWidth="1"/>
    <col min="18" max="18" width="9" style="79" customWidth="1"/>
    <col min="19" max="19" width="9.140625" style="79" customWidth="1"/>
    <col min="20" max="20" width="9.28515625" style="79" customWidth="1"/>
    <col min="21" max="23" width="9.140625" style="79" customWidth="1"/>
    <col min="24" max="26" width="11.42578125" style="79"/>
    <col min="27" max="16384" width="11.42578125" style="58"/>
  </cols>
  <sheetData>
    <row r="1" spans="1:26" s="217" customFormat="1" ht="64.5" customHeight="1" x14ac:dyDescent="0.2">
      <c r="A1" s="403" t="s">
        <v>899</v>
      </c>
      <c r="B1" s="403"/>
      <c r="C1" s="403"/>
      <c r="D1" s="114" t="s">
        <v>901</v>
      </c>
      <c r="E1" s="114"/>
      <c r="F1" s="114"/>
      <c r="G1" s="114"/>
      <c r="H1" s="293"/>
      <c r="I1" s="293"/>
      <c r="J1" s="293"/>
      <c r="K1" s="293"/>
      <c r="L1" s="293"/>
      <c r="M1" s="293"/>
    </row>
    <row r="2" spans="1:26" s="1" customFormat="1" ht="36" customHeight="1" thickBot="1" x14ac:dyDescent="0.45">
      <c r="A2" s="418" t="s">
        <v>900</v>
      </c>
      <c r="B2" s="418"/>
      <c r="C2" s="418"/>
      <c r="D2" s="418"/>
      <c r="E2" s="418"/>
      <c r="F2" s="418"/>
      <c r="G2" s="418"/>
      <c r="H2" s="418"/>
      <c r="I2" s="418"/>
      <c r="J2" s="418"/>
      <c r="K2" s="418"/>
      <c r="L2" s="418"/>
      <c r="N2" s="295"/>
      <c r="O2" s="295"/>
    </row>
    <row r="3" spans="1:26" customFormat="1" ht="6" customHeight="1" x14ac:dyDescent="0.4">
      <c r="A3" s="405"/>
      <c r="B3" s="405"/>
      <c r="C3" s="405"/>
      <c r="D3" s="405"/>
      <c r="E3" s="405"/>
      <c r="F3" s="405"/>
      <c r="G3" s="405"/>
      <c r="H3" s="405"/>
      <c r="I3" s="405"/>
      <c r="J3" s="405"/>
      <c r="K3" s="405"/>
      <c r="L3" s="405"/>
      <c r="M3" s="406"/>
      <c r="N3" s="406"/>
      <c r="O3" s="406"/>
    </row>
    <row r="4" spans="1:26" s="97" customFormat="1" ht="17.100000000000001" customHeight="1" x14ac:dyDescent="0.25">
      <c r="A4" s="253" t="s">
        <v>926</v>
      </c>
      <c r="B4" s="253"/>
      <c r="C4" s="253"/>
      <c r="D4" s="253"/>
      <c r="E4" s="253"/>
      <c r="F4" s="253"/>
      <c r="G4" s="253"/>
      <c r="H4" s="253"/>
      <c r="I4" s="253"/>
      <c r="J4" s="253"/>
      <c r="K4" s="253"/>
      <c r="L4" s="253"/>
      <c r="M4" s="96"/>
      <c r="N4" s="96"/>
      <c r="O4" s="96"/>
      <c r="P4" s="96"/>
      <c r="Q4" s="96"/>
      <c r="R4" s="96"/>
      <c r="S4" s="96"/>
      <c r="T4" s="96"/>
      <c r="U4" s="96"/>
      <c r="V4" s="96"/>
      <c r="W4" s="96"/>
      <c r="X4" s="96"/>
      <c r="Y4" s="96"/>
      <c r="Z4" s="96"/>
    </row>
    <row r="5" spans="1:26" s="97" customFormat="1" ht="17.100000000000001" customHeight="1" x14ac:dyDescent="0.25">
      <c r="A5" s="253" t="s">
        <v>940</v>
      </c>
      <c r="B5" s="253"/>
      <c r="C5" s="253"/>
      <c r="D5" s="253"/>
      <c r="E5" s="253"/>
      <c r="F5" s="253"/>
      <c r="G5" s="253"/>
      <c r="H5" s="253"/>
      <c r="I5" s="253"/>
      <c r="J5" s="253"/>
      <c r="K5" s="253"/>
      <c r="L5" s="253"/>
      <c r="M5" s="76">
        <v>19.414300000000001</v>
      </c>
      <c r="N5" s="96"/>
      <c r="O5" s="96"/>
      <c r="P5" s="96"/>
      <c r="Q5" s="96"/>
      <c r="R5" s="96"/>
      <c r="S5" s="96"/>
      <c r="T5" s="96"/>
      <c r="U5" s="96"/>
      <c r="V5" s="96"/>
      <c r="W5" s="96"/>
      <c r="X5" s="96"/>
      <c r="Y5" s="96"/>
      <c r="Z5" s="96"/>
    </row>
    <row r="6" spans="1:26" s="97" customFormat="1" ht="17.100000000000001" customHeight="1" x14ac:dyDescent="0.25">
      <c r="A6" s="252" t="s">
        <v>1</v>
      </c>
      <c r="B6" s="252"/>
      <c r="C6" s="252"/>
      <c r="D6" s="252"/>
      <c r="E6" s="252"/>
      <c r="F6" s="252"/>
      <c r="G6" s="252"/>
      <c r="H6" s="252"/>
      <c r="I6" s="252"/>
      <c r="J6" s="252"/>
      <c r="K6" s="252"/>
      <c r="L6" s="252"/>
      <c r="M6" s="96"/>
      <c r="N6" s="96"/>
      <c r="O6" s="96"/>
      <c r="P6" s="96"/>
      <c r="Q6" s="96"/>
      <c r="R6" s="96"/>
      <c r="S6" s="96"/>
      <c r="T6" s="96"/>
      <c r="U6" s="96"/>
      <c r="V6" s="96"/>
      <c r="W6" s="96"/>
      <c r="X6" s="96"/>
      <c r="Y6" s="96"/>
      <c r="Z6" s="96"/>
    </row>
    <row r="7" spans="1:26" s="97" customFormat="1" ht="17.100000000000001" customHeight="1" x14ac:dyDescent="0.25">
      <c r="A7" s="252" t="s">
        <v>898</v>
      </c>
      <c r="B7" s="252"/>
      <c r="C7" s="252"/>
      <c r="D7" s="252"/>
      <c r="E7" s="252"/>
      <c r="F7" s="252"/>
      <c r="G7" s="252"/>
      <c r="H7" s="252"/>
      <c r="I7" s="252"/>
      <c r="J7" s="252"/>
      <c r="K7" s="252"/>
      <c r="L7" s="252"/>
      <c r="M7" s="96"/>
      <c r="N7" s="96"/>
      <c r="O7" s="96"/>
      <c r="P7" s="96"/>
      <c r="Q7" s="96"/>
      <c r="R7" s="96"/>
      <c r="S7" s="96"/>
      <c r="T7" s="96"/>
      <c r="U7" s="96"/>
      <c r="V7" s="96"/>
      <c r="W7" s="96"/>
      <c r="X7" s="96"/>
      <c r="Y7" s="96"/>
      <c r="Z7" s="96"/>
    </row>
    <row r="8" spans="1:26" s="97" customFormat="1" ht="17.100000000000001" customHeight="1" x14ac:dyDescent="0.25">
      <c r="A8" s="253" t="s">
        <v>922</v>
      </c>
      <c r="B8" s="253"/>
      <c r="C8" s="253"/>
      <c r="D8" s="253"/>
      <c r="E8" s="253"/>
      <c r="F8" s="253"/>
      <c r="G8" s="253"/>
      <c r="H8" s="253"/>
      <c r="I8" s="253"/>
      <c r="J8" s="253"/>
      <c r="K8" s="253"/>
      <c r="L8" s="253"/>
      <c r="M8" s="96"/>
      <c r="N8" s="96"/>
      <c r="O8" s="96"/>
      <c r="P8" s="96"/>
      <c r="Q8" s="96"/>
      <c r="R8" s="96"/>
      <c r="S8" s="96"/>
      <c r="T8" s="96"/>
      <c r="U8" s="96"/>
      <c r="V8" s="96"/>
      <c r="W8" s="96"/>
      <c r="X8" s="96"/>
      <c r="Y8" s="96"/>
      <c r="Z8" s="96"/>
    </row>
    <row r="9" spans="1:26" ht="24" customHeight="1" x14ac:dyDescent="0.25">
      <c r="A9" s="441" t="s">
        <v>787</v>
      </c>
      <c r="B9" s="431" t="s">
        <v>923</v>
      </c>
      <c r="C9" s="431"/>
      <c r="D9" s="442" t="s">
        <v>788</v>
      </c>
      <c r="E9" s="442"/>
      <c r="F9" s="344"/>
      <c r="G9" s="345" t="s">
        <v>789</v>
      </c>
      <c r="H9" s="441" t="s">
        <v>924</v>
      </c>
      <c r="I9" s="441" t="s">
        <v>790</v>
      </c>
      <c r="J9" s="441" t="s">
        <v>925</v>
      </c>
      <c r="K9" s="441" t="s">
        <v>791</v>
      </c>
      <c r="L9" s="441"/>
      <c r="M9" s="98"/>
      <c r="N9" s="98"/>
      <c r="O9" s="98"/>
      <c r="P9" s="98"/>
      <c r="Q9" s="98"/>
      <c r="R9" s="98"/>
      <c r="S9" s="98"/>
      <c r="T9" s="98"/>
      <c r="U9" s="98"/>
      <c r="V9" s="98"/>
      <c r="W9" s="98"/>
    </row>
    <row r="10" spans="1:26" s="45" customFormat="1" ht="4.9000000000000004" customHeight="1" x14ac:dyDescent="0.25">
      <c r="A10" s="441"/>
      <c r="B10" s="431"/>
      <c r="C10" s="431"/>
      <c r="D10" s="441" t="s">
        <v>792</v>
      </c>
      <c r="E10" s="441" t="s">
        <v>793</v>
      </c>
      <c r="F10" s="344"/>
      <c r="G10" s="441" t="s">
        <v>793</v>
      </c>
      <c r="H10" s="441"/>
      <c r="I10" s="441"/>
      <c r="J10" s="441"/>
      <c r="K10" s="442"/>
      <c r="L10" s="442"/>
      <c r="M10" s="51"/>
      <c r="N10" s="51"/>
      <c r="O10" s="51"/>
      <c r="P10" s="51"/>
      <c r="Q10" s="51"/>
      <c r="R10" s="51"/>
      <c r="S10" s="51"/>
      <c r="T10" s="51"/>
      <c r="U10" s="51"/>
      <c r="V10" s="51"/>
      <c r="W10" s="51"/>
      <c r="X10" s="51"/>
      <c r="Y10" s="51"/>
      <c r="Z10" s="51"/>
    </row>
    <row r="11" spans="1:26" s="45" customFormat="1" ht="52.5" customHeight="1" thickBot="1" x14ac:dyDescent="0.3">
      <c r="A11" s="442"/>
      <c r="B11" s="432"/>
      <c r="C11" s="432"/>
      <c r="D11" s="442"/>
      <c r="E11" s="442"/>
      <c r="F11" s="345"/>
      <c r="G11" s="442"/>
      <c r="H11" s="442"/>
      <c r="I11" s="442"/>
      <c r="J11" s="442"/>
      <c r="K11" s="346" t="s">
        <v>794</v>
      </c>
      <c r="L11" s="346" t="s">
        <v>795</v>
      </c>
      <c r="M11" s="51"/>
      <c r="N11" s="51"/>
      <c r="O11" s="51"/>
      <c r="P11" s="51"/>
      <c r="Q11" s="51"/>
      <c r="R11" s="51"/>
      <c r="S11" s="51"/>
      <c r="T11" s="51"/>
      <c r="U11" s="51"/>
      <c r="V11" s="51"/>
      <c r="W11" s="51"/>
      <c r="X11" s="51"/>
      <c r="Y11" s="51"/>
      <c r="Z11" s="51"/>
    </row>
    <row r="12" spans="1:26" s="89" customFormat="1" ht="4.5" customHeight="1" thickBot="1" x14ac:dyDescent="0.3">
      <c r="A12" s="354"/>
      <c r="B12" s="355"/>
      <c r="C12" s="355"/>
      <c r="D12" s="354"/>
      <c r="E12" s="354"/>
      <c r="F12" s="354"/>
      <c r="G12" s="354"/>
      <c r="H12" s="354"/>
      <c r="I12" s="354"/>
      <c r="J12" s="354"/>
      <c r="K12" s="354"/>
      <c r="L12" s="355"/>
    </row>
    <row r="13" spans="1:26" s="51" customFormat="1" ht="17.100000000000001" customHeight="1" x14ac:dyDescent="0.25">
      <c r="A13" s="374"/>
      <c r="B13" s="374"/>
      <c r="C13" s="394" t="s">
        <v>871</v>
      </c>
      <c r="D13" s="395">
        <f>D14+D16+D29+D35+D38+D41+D43+D46+D48+D50+D53+D56+D59</f>
        <v>638246.79826308333</v>
      </c>
      <c r="E13" s="395">
        <f>E14+E16+E29+E35+E38+E41+E43+E46+E48+E50+E53+E56+E59</f>
        <v>638246.79826308333</v>
      </c>
      <c r="F13" s="395"/>
      <c r="G13" s="395">
        <f>G14+G16+G29+G35+G38+G41+G43+G46+G48+G50+G53+G56+G59</f>
        <v>638246.79826308333</v>
      </c>
      <c r="H13" s="396"/>
      <c r="I13" s="397"/>
      <c r="J13" s="397"/>
      <c r="K13" s="397"/>
      <c r="L13" s="397"/>
      <c r="N13" s="99"/>
    </row>
    <row r="14" spans="1:26" s="51" customFormat="1" ht="17.100000000000001" customHeight="1" x14ac:dyDescent="0.25">
      <c r="A14" s="386" t="s">
        <v>927</v>
      </c>
      <c r="B14" s="387"/>
      <c r="C14" s="356"/>
      <c r="D14" s="385">
        <f>SUM(D15)</f>
        <v>2402.4905812072002</v>
      </c>
      <c r="E14" s="385">
        <f>SUM(E15)</f>
        <v>2402.4905812072002</v>
      </c>
      <c r="F14" s="385"/>
      <c r="G14" s="385">
        <f>SUM(G15)</f>
        <v>2402.4905812072002</v>
      </c>
      <c r="H14" s="287"/>
      <c r="I14" s="287"/>
      <c r="J14" s="287"/>
      <c r="K14" s="287"/>
      <c r="L14" s="287"/>
    </row>
    <row r="15" spans="1:26" s="51" customFormat="1" ht="17.100000000000001" customHeight="1" x14ac:dyDescent="0.25">
      <c r="A15" s="388">
        <v>1</v>
      </c>
      <c r="B15" s="287" t="s">
        <v>752</v>
      </c>
      <c r="C15" s="356" t="s">
        <v>753</v>
      </c>
      <c r="D15" s="389">
        <v>2402.4905812072002</v>
      </c>
      <c r="E15" s="389">
        <v>2402.4905812072002</v>
      </c>
      <c r="F15" s="389"/>
      <c r="G15" s="389">
        <v>2402.4905812072002</v>
      </c>
      <c r="H15" s="390">
        <v>36274</v>
      </c>
      <c r="I15" s="390">
        <v>36274</v>
      </c>
      <c r="J15" s="390">
        <v>47446</v>
      </c>
      <c r="K15" s="391">
        <v>30</v>
      </c>
      <c r="L15" s="391">
        <v>6</v>
      </c>
    </row>
    <row r="16" spans="1:26" s="51" customFormat="1" ht="17.100000000000001" customHeight="1" x14ac:dyDescent="0.25">
      <c r="A16" s="386" t="s">
        <v>798</v>
      </c>
      <c r="B16" s="387"/>
      <c r="C16" s="356"/>
      <c r="D16" s="385">
        <f>SUM(D17:D28)</f>
        <v>154912.24667613881</v>
      </c>
      <c r="E16" s="385">
        <f>SUM(E17:E28)</f>
        <v>154912.24667613881</v>
      </c>
      <c r="F16" s="385"/>
      <c r="G16" s="385">
        <f>SUM(G17:G28)</f>
        <v>154912.24667613881</v>
      </c>
      <c r="H16" s="287"/>
      <c r="I16" s="287"/>
      <c r="J16" s="287"/>
      <c r="K16" s="287"/>
      <c r="L16" s="287"/>
    </row>
    <row r="17" spans="1:13" s="51" customFormat="1" ht="17.100000000000001" customHeight="1" x14ac:dyDescent="0.25">
      <c r="A17" s="388">
        <v>2</v>
      </c>
      <c r="B17" s="287" t="s">
        <v>120</v>
      </c>
      <c r="C17" s="387" t="s">
        <v>754</v>
      </c>
      <c r="D17" s="389">
        <v>19498.353784735402</v>
      </c>
      <c r="E17" s="389">
        <v>19498.353784735402</v>
      </c>
      <c r="F17" s="389"/>
      <c r="G17" s="389">
        <v>19498.353784735402</v>
      </c>
      <c r="H17" s="390">
        <v>37390</v>
      </c>
      <c r="I17" s="390">
        <v>37390</v>
      </c>
      <c r="J17" s="390">
        <v>46552</v>
      </c>
      <c r="K17" s="391">
        <v>25</v>
      </c>
      <c r="L17" s="391">
        <v>0</v>
      </c>
    </row>
    <row r="18" spans="1:13" s="51" customFormat="1" ht="17.100000000000001" customHeight="1" x14ac:dyDescent="0.25">
      <c r="A18" s="388">
        <v>3</v>
      </c>
      <c r="B18" s="287" t="s">
        <v>120</v>
      </c>
      <c r="C18" s="387" t="s">
        <v>755</v>
      </c>
      <c r="D18" s="389">
        <v>21973.4958993164</v>
      </c>
      <c r="E18" s="389">
        <v>21973.4958993164</v>
      </c>
      <c r="F18" s="389"/>
      <c r="G18" s="389">
        <v>21973.4958993164</v>
      </c>
      <c r="H18" s="390">
        <v>37324</v>
      </c>
      <c r="I18" s="390">
        <v>37324</v>
      </c>
      <c r="J18" s="390">
        <v>46486</v>
      </c>
      <c r="K18" s="391">
        <v>25</v>
      </c>
      <c r="L18" s="391">
        <v>0</v>
      </c>
    </row>
    <row r="19" spans="1:13" s="51" customFormat="1" ht="17.100000000000001" customHeight="1" x14ac:dyDescent="0.25">
      <c r="A19" s="388">
        <v>4</v>
      </c>
      <c r="B19" s="287" t="s">
        <v>120</v>
      </c>
      <c r="C19" s="387" t="s">
        <v>756</v>
      </c>
      <c r="D19" s="389">
        <v>6548.3228077827007</v>
      </c>
      <c r="E19" s="389">
        <v>6548.3228077827007</v>
      </c>
      <c r="F19" s="389"/>
      <c r="G19" s="389">
        <v>6548.3228077827007</v>
      </c>
      <c r="H19" s="390">
        <v>37799</v>
      </c>
      <c r="I19" s="390">
        <v>37769</v>
      </c>
      <c r="J19" s="390">
        <v>46932</v>
      </c>
      <c r="K19" s="391">
        <v>25</v>
      </c>
      <c r="L19" s="391">
        <v>0</v>
      </c>
    </row>
    <row r="20" spans="1:13" s="51" customFormat="1" ht="17.100000000000001" customHeight="1" x14ac:dyDescent="0.25">
      <c r="A20" s="388">
        <v>5</v>
      </c>
      <c r="B20" s="287" t="s">
        <v>120</v>
      </c>
      <c r="C20" s="387" t="s">
        <v>872</v>
      </c>
      <c r="D20" s="389">
        <v>8301.5070178935002</v>
      </c>
      <c r="E20" s="389">
        <v>8301.5070178935002</v>
      </c>
      <c r="F20" s="389"/>
      <c r="G20" s="389">
        <v>8301.5070178935002</v>
      </c>
      <c r="H20" s="390">
        <v>37165</v>
      </c>
      <c r="I20" s="390">
        <v>37165</v>
      </c>
      <c r="J20" s="390">
        <v>46328</v>
      </c>
      <c r="K20" s="391">
        <v>25</v>
      </c>
      <c r="L20" s="391">
        <v>0</v>
      </c>
      <c r="M20" s="99"/>
    </row>
    <row r="21" spans="1:13" s="51" customFormat="1" ht="17.100000000000001" customHeight="1" x14ac:dyDescent="0.25">
      <c r="A21" s="388">
        <v>6</v>
      </c>
      <c r="B21" s="287" t="s">
        <v>179</v>
      </c>
      <c r="C21" s="387" t="s">
        <v>758</v>
      </c>
      <c r="D21" s="389">
        <v>11890.368449030602</v>
      </c>
      <c r="E21" s="389">
        <v>11890.368449030602</v>
      </c>
      <c r="F21" s="389"/>
      <c r="G21" s="389">
        <v>11890.368449030602</v>
      </c>
      <c r="H21" s="390">
        <v>36686</v>
      </c>
      <c r="I21" s="390">
        <v>36686</v>
      </c>
      <c r="J21" s="390">
        <v>45992</v>
      </c>
      <c r="K21" s="391">
        <v>25</v>
      </c>
      <c r="L21" s="391">
        <v>0</v>
      </c>
    </row>
    <row r="22" spans="1:13" s="51" customFormat="1" ht="17.100000000000001" customHeight="1" x14ac:dyDescent="0.25">
      <c r="A22" s="388">
        <v>7</v>
      </c>
      <c r="B22" s="287" t="s">
        <v>120</v>
      </c>
      <c r="C22" s="387" t="s">
        <v>873</v>
      </c>
      <c r="D22" s="389">
        <v>20060.716125426799</v>
      </c>
      <c r="E22" s="389">
        <v>20060.716125426799</v>
      </c>
      <c r="F22" s="389"/>
      <c r="G22" s="389">
        <v>20060.716125426799</v>
      </c>
      <c r="H22" s="390">
        <v>37342</v>
      </c>
      <c r="I22" s="390">
        <v>37342</v>
      </c>
      <c r="J22" s="390">
        <v>46504</v>
      </c>
      <c r="K22" s="391">
        <v>25</v>
      </c>
      <c r="L22" s="391">
        <v>0</v>
      </c>
    </row>
    <row r="23" spans="1:13" s="51" customFormat="1" ht="17.100000000000001" customHeight="1" x14ac:dyDescent="0.25">
      <c r="A23" s="388">
        <v>8</v>
      </c>
      <c r="B23" s="287" t="s">
        <v>120</v>
      </c>
      <c r="C23" s="387" t="s">
        <v>874</v>
      </c>
      <c r="D23" s="389">
        <v>11124.3373655584</v>
      </c>
      <c r="E23" s="389">
        <v>11124.3373655584</v>
      </c>
      <c r="F23" s="389"/>
      <c r="G23" s="389">
        <v>11124.3373655584</v>
      </c>
      <c r="H23" s="390">
        <v>37898</v>
      </c>
      <c r="I23" s="390">
        <v>37898</v>
      </c>
      <c r="J23" s="390">
        <v>47063</v>
      </c>
      <c r="K23" s="391">
        <v>25</v>
      </c>
      <c r="L23" s="391">
        <v>0</v>
      </c>
    </row>
    <row r="24" spans="1:13" s="51" customFormat="1" ht="17.100000000000001" customHeight="1" x14ac:dyDescent="0.25">
      <c r="A24" s="388">
        <v>9</v>
      </c>
      <c r="B24" s="287" t="s">
        <v>120</v>
      </c>
      <c r="C24" s="387" t="s">
        <v>875</v>
      </c>
      <c r="D24" s="389">
        <v>14667.5446918302</v>
      </c>
      <c r="E24" s="389">
        <v>14667.5446918302</v>
      </c>
      <c r="F24" s="389"/>
      <c r="G24" s="389">
        <v>14667.5446918302</v>
      </c>
      <c r="H24" s="390">
        <v>37274</v>
      </c>
      <c r="I24" s="390">
        <v>37274</v>
      </c>
      <c r="J24" s="390">
        <v>46405</v>
      </c>
      <c r="K24" s="391">
        <v>24</v>
      </c>
      <c r="L24" s="391">
        <v>11</v>
      </c>
    </row>
    <row r="25" spans="1:13" s="51" customFormat="1" ht="17.100000000000001" customHeight="1" x14ac:dyDescent="0.25">
      <c r="A25" s="388">
        <v>10</v>
      </c>
      <c r="B25" s="287" t="s">
        <v>120</v>
      </c>
      <c r="C25" s="387" t="s">
        <v>876</v>
      </c>
      <c r="D25" s="389">
        <v>8855.2057466242004</v>
      </c>
      <c r="E25" s="389">
        <v>8855.2057466242004</v>
      </c>
      <c r="F25" s="389"/>
      <c r="G25" s="389">
        <v>8855.2057466242004</v>
      </c>
      <c r="H25" s="390">
        <v>37822</v>
      </c>
      <c r="I25" s="390">
        <v>37822</v>
      </c>
      <c r="J25" s="390">
        <v>46954</v>
      </c>
      <c r="K25" s="391">
        <v>24</v>
      </c>
      <c r="L25" s="391">
        <v>11</v>
      </c>
    </row>
    <row r="26" spans="1:13" s="51" customFormat="1" ht="17.100000000000001" customHeight="1" x14ac:dyDescent="0.25">
      <c r="A26" s="388">
        <v>11</v>
      </c>
      <c r="B26" s="287" t="s">
        <v>120</v>
      </c>
      <c r="C26" s="387" t="s">
        <v>763</v>
      </c>
      <c r="D26" s="389">
        <v>8336.1294709699014</v>
      </c>
      <c r="E26" s="389">
        <v>8336.1294709699014</v>
      </c>
      <c r="F26" s="389"/>
      <c r="G26" s="389">
        <v>8336.1294709699014</v>
      </c>
      <c r="H26" s="390">
        <v>37214</v>
      </c>
      <c r="I26" s="390">
        <v>37214</v>
      </c>
      <c r="J26" s="390">
        <v>46345</v>
      </c>
      <c r="K26" s="391">
        <v>24</v>
      </c>
      <c r="L26" s="391">
        <v>11</v>
      </c>
    </row>
    <row r="27" spans="1:13" s="51" customFormat="1" ht="17.100000000000001" customHeight="1" x14ac:dyDescent="0.25">
      <c r="A27" s="388">
        <v>12</v>
      </c>
      <c r="B27" s="287" t="s">
        <v>120</v>
      </c>
      <c r="C27" s="387" t="s">
        <v>764</v>
      </c>
      <c r="D27" s="389">
        <v>21449.160736321002</v>
      </c>
      <c r="E27" s="389">
        <v>21449.160736321002</v>
      </c>
      <c r="F27" s="389"/>
      <c r="G27" s="389">
        <v>21449.160736321002</v>
      </c>
      <c r="H27" s="390">
        <v>37240</v>
      </c>
      <c r="I27" s="390">
        <v>37240</v>
      </c>
      <c r="J27" s="390">
        <v>46371</v>
      </c>
      <c r="K27" s="391">
        <v>25</v>
      </c>
      <c r="L27" s="391">
        <v>0</v>
      </c>
    </row>
    <row r="28" spans="1:13" s="51" customFormat="1" ht="17.100000000000001" customHeight="1" x14ac:dyDescent="0.25">
      <c r="A28" s="388">
        <v>13</v>
      </c>
      <c r="B28" s="287" t="s">
        <v>752</v>
      </c>
      <c r="C28" s="387" t="s">
        <v>877</v>
      </c>
      <c r="D28" s="389">
        <v>2207.1045806497</v>
      </c>
      <c r="E28" s="389">
        <v>2207.1045806497</v>
      </c>
      <c r="F28" s="389"/>
      <c r="G28" s="389">
        <v>2207.1045806497</v>
      </c>
      <c r="H28" s="390">
        <v>36433</v>
      </c>
      <c r="I28" s="390">
        <v>36433</v>
      </c>
      <c r="J28" s="390">
        <v>45756</v>
      </c>
      <c r="K28" s="391">
        <v>25</v>
      </c>
      <c r="L28" s="391">
        <v>7</v>
      </c>
    </row>
    <row r="29" spans="1:13" s="51" customFormat="1" ht="17.100000000000001" customHeight="1" x14ac:dyDescent="0.25">
      <c r="A29" s="386" t="s">
        <v>799</v>
      </c>
      <c r="B29" s="387"/>
      <c r="C29" s="356"/>
      <c r="D29" s="385">
        <f>SUM(D30:D34)</f>
        <v>122891.0813516707</v>
      </c>
      <c r="E29" s="385">
        <f>SUM(E30:E34)</f>
        <v>122891.0813516707</v>
      </c>
      <c r="F29" s="385"/>
      <c r="G29" s="385">
        <f>SUM(G30:G34)</f>
        <v>122891.0813516707</v>
      </c>
      <c r="H29" s="287"/>
      <c r="I29" s="287"/>
      <c r="J29" s="287"/>
      <c r="K29" s="287"/>
      <c r="L29" s="287"/>
    </row>
    <row r="30" spans="1:13" s="51" customFormat="1" ht="17.100000000000001" customHeight="1" x14ac:dyDescent="0.25">
      <c r="A30" s="388">
        <v>15</v>
      </c>
      <c r="B30" s="287" t="s">
        <v>120</v>
      </c>
      <c r="C30" s="356" t="s">
        <v>766</v>
      </c>
      <c r="D30" s="389">
        <v>41532.856636771401</v>
      </c>
      <c r="E30" s="389">
        <v>41532.856636771401</v>
      </c>
      <c r="F30" s="389"/>
      <c r="G30" s="389">
        <v>41532.856636771401</v>
      </c>
      <c r="H30" s="390">
        <v>37979</v>
      </c>
      <c r="I30" s="390">
        <v>37979</v>
      </c>
      <c r="J30" s="390">
        <v>47116</v>
      </c>
      <c r="K30" s="391">
        <v>24</v>
      </c>
      <c r="L30" s="391">
        <v>11</v>
      </c>
    </row>
    <row r="31" spans="1:13" s="51" customFormat="1" ht="17.100000000000001" customHeight="1" x14ac:dyDescent="0.25">
      <c r="A31" s="388">
        <v>16</v>
      </c>
      <c r="B31" s="287" t="s">
        <v>120</v>
      </c>
      <c r="C31" s="356" t="s">
        <v>878</v>
      </c>
      <c r="D31" s="389">
        <v>9485.1474406714005</v>
      </c>
      <c r="E31" s="389">
        <v>9485.1474406714005</v>
      </c>
      <c r="F31" s="389"/>
      <c r="G31" s="389">
        <v>9485.1474406714005</v>
      </c>
      <c r="H31" s="390">
        <v>37873</v>
      </c>
      <c r="I31" s="390">
        <v>37873</v>
      </c>
      <c r="J31" s="390">
        <v>47035</v>
      </c>
      <c r="K31" s="391">
        <v>25</v>
      </c>
      <c r="L31" s="391">
        <v>0</v>
      </c>
    </row>
    <row r="32" spans="1:13" s="51" customFormat="1" ht="17.100000000000001" customHeight="1" x14ac:dyDescent="0.25">
      <c r="A32" s="388">
        <v>17</v>
      </c>
      <c r="B32" s="287" t="s">
        <v>120</v>
      </c>
      <c r="C32" s="356" t="s">
        <v>768</v>
      </c>
      <c r="D32" s="389">
        <v>21205.778916860803</v>
      </c>
      <c r="E32" s="389">
        <v>21205.778916860803</v>
      </c>
      <c r="F32" s="389"/>
      <c r="G32" s="389">
        <v>21205.778916860803</v>
      </c>
      <c r="H32" s="390">
        <v>38464</v>
      </c>
      <c r="I32" s="390">
        <v>38464</v>
      </c>
      <c r="J32" s="390">
        <v>47625</v>
      </c>
      <c r="K32" s="391">
        <v>25</v>
      </c>
      <c r="L32" s="391">
        <v>0</v>
      </c>
    </row>
    <row r="33" spans="1:16" s="51" customFormat="1" ht="17.100000000000001" customHeight="1" x14ac:dyDescent="0.25">
      <c r="A33" s="388">
        <v>18</v>
      </c>
      <c r="B33" s="287" t="s">
        <v>120</v>
      </c>
      <c r="C33" s="356" t="s">
        <v>769</v>
      </c>
      <c r="D33" s="389">
        <v>14670.7119601465</v>
      </c>
      <c r="E33" s="389">
        <v>14670.7119601465</v>
      </c>
      <c r="F33" s="389"/>
      <c r="G33" s="389">
        <v>14670.7119601465</v>
      </c>
      <c r="H33" s="390">
        <v>38078</v>
      </c>
      <c r="I33" s="390">
        <v>38078</v>
      </c>
      <c r="J33" s="390">
        <v>47239</v>
      </c>
      <c r="K33" s="391">
        <v>25</v>
      </c>
      <c r="L33" s="391">
        <v>0</v>
      </c>
      <c r="M33" s="79"/>
      <c r="N33" s="79"/>
      <c r="O33" s="79"/>
      <c r="P33" s="79"/>
    </row>
    <row r="34" spans="1:16" s="51" customFormat="1" ht="17.100000000000001" customHeight="1" x14ac:dyDescent="0.25">
      <c r="A34" s="388">
        <v>19</v>
      </c>
      <c r="B34" s="287" t="s">
        <v>120</v>
      </c>
      <c r="C34" s="356" t="s">
        <v>879</v>
      </c>
      <c r="D34" s="389">
        <v>35996.586397220599</v>
      </c>
      <c r="E34" s="389">
        <v>35996.586397220599</v>
      </c>
      <c r="F34" s="389"/>
      <c r="G34" s="389">
        <v>35996.586397220599</v>
      </c>
      <c r="H34" s="390">
        <v>37764</v>
      </c>
      <c r="I34" s="390">
        <v>37764</v>
      </c>
      <c r="J34" s="390">
        <v>46927</v>
      </c>
      <c r="K34" s="391">
        <v>25</v>
      </c>
      <c r="L34" s="391">
        <v>0</v>
      </c>
    </row>
    <row r="35" spans="1:16" s="51" customFormat="1" ht="17.100000000000001" customHeight="1" x14ac:dyDescent="0.25">
      <c r="A35" s="386" t="s">
        <v>800</v>
      </c>
      <c r="B35" s="387"/>
      <c r="C35" s="356"/>
      <c r="D35" s="385">
        <f>SUM(D36:D37)</f>
        <v>84910.901948425104</v>
      </c>
      <c r="E35" s="385">
        <f>SUM(E36:E37)</f>
        <v>84910.901948425104</v>
      </c>
      <c r="F35" s="385"/>
      <c r="G35" s="385">
        <f>SUM(G36:G37)</f>
        <v>84910.901948425104</v>
      </c>
      <c r="H35" s="287"/>
      <c r="I35" s="287"/>
      <c r="J35" s="287"/>
      <c r="K35" s="287"/>
      <c r="L35" s="287"/>
      <c r="M35" s="79"/>
      <c r="N35" s="79"/>
      <c r="O35" s="79"/>
      <c r="P35" s="79"/>
    </row>
    <row r="36" spans="1:16" s="51" customFormat="1" ht="17.100000000000001" customHeight="1" x14ac:dyDescent="0.25">
      <c r="A36" s="388">
        <v>20</v>
      </c>
      <c r="B36" s="287" t="s">
        <v>120</v>
      </c>
      <c r="C36" s="356" t="s">
        <v>771</v>
      </c>
      <c r="D36" s="389">
        <v>33730.861774379096</v>
      </c>
      <c r="E36" s="389">
        <v>33730.861774379096</v>
      </c>
      <c r="F36" s="389"/>
      <c r="G36" s="389">
        <v>33730.861774379096</v>
      </c>
      <c r="H36" s="390">
        <v>39022</v>
      </c>
      <c r="I36" s="390">
        <v>39022</v>
      </c>
      <c r="J36" s="390">
        <v>48182</v>
      </c>
      <c r="K36" s="391">
        <v>25</v>
      </c>
      <c r="L36" s="391">
        <v>0</v>
      </c>
    </row>
    <row r="37" spans="1:16" s="51" customFormat="1" ht="17.100000000000001" customHeight="1" x14ac:dyDescent="0.25">
      <c r="A37" s="388">
        <v>21</v>
      </c>
      <c r="B37" s="287" t="s">
        <v>120</v>
      </c>
      <c r="C37" s="356" t="s">
        <v>772</v>
      </c>
      <c r="D37" s="389">
        <v>51180.040174046</v>
      </c>
      <c r="E37" s="389">
        <v>51180.040174046</v>
      </c>
      <c r="F37" s="389"/>
      <c r="G37" s="389">
        <v>51180.040174046</v>
      </c>
      <c r="H37" s="390">
        <v>39234</v>
      </c>
      <c r="I37" s="390">
        <v>39234</v>
      </c>
      <c r="J37" s="390">
        <v>48396</v>
      </c>
      <c r="K37" s="391">
        <v>25</v>
      </c>
      <c r="L37" s="391">
        <v>0</v>
      </c>
    </row>
    <row r="38" spans="1:16" s="51" customFormat="1" ht="17.100000000000001" customHeight="1" x14ac:dyDescent="0.25">
      <c r="A38" s="386" t="s">
        <v>801</v>
      </c>
      <c r="B38" s="387"/>
      <c r="C38" s="356"/>
      <c r="D38" s="385">
        <f>SUM(D39:D40)</f>
        <v>42332.979386357998</v>
      </c>
      <c r="E38" s="385">
        <f>SUM(E39:E40)</f>
        <v>42332.979386357998</v>
      </c>
      <c r="F38" s="385"/>
      <c r="G38" s="385">
        <f>SUM(G39:G40)</f>
        <v>42332.979386357998</v>
      </c>
      <c r="H38" s="287"/>
      <c r="I38" s="287"/>
      <c r="J38" s="287"/>
      <c r="K38" s="287"/>
      <c r="L38" s="287"/>
    </row>
    <row r="39" spans="1:16" s="51" customFormat="1" ht="17.100000000000001" customHeight="1" x14ac:dyDescent="0.25">
      <c r="A39" s="388">
        <v>24</v>
      </c>
      <c r="B39" s="287" t="s">
        <v>120</v>
      </c>
      <c r="C39" s="356" t="s">
        <v>773</v>
      </c>
      <c r="D39" s="389">
        <v>17233.4719754855</v>
      </c>
      <c r="E39" s="389">
        <v>17233.4719754855</v>
      </c>
      <c r="F39" s="389"/>
      <c r="G39" s="389">
        <v>17233.4719754855</v>
      </c>
      <c r="H39" s="390">
        <v>38443</v>
      </c>
      <c r="I39" s="390">
        <v>38443</v>
      </c>
      <c r="J39" s="390">
        <v>47604</v>
      </c>
      <c r="K39" s="391">
        <v>25</v>
      </c>
      <c r="L39" s="391">
        <v>0</v>
      </c>
      <c r="M39" s="79"/>
      <c r="N39" s="79"/>
      <c r="O39" s="79"/>
      <c r="P39" s="79"/>
    </row>
    <row r="40" spans="1:16" s="51" customFormat="1" ht="17.100000000000001" customHeight="1" x14ac:dyDescent="0.25">
      <c r="A40" s="388">
        <v>25</v>
      </c>
      <c r="B40" s="287" t="s">
        <v>120</v>
      </c>
      <c r="C40" s="356" t="s">
        <v>880</v>
      </c>
      <c r="D40" s="389">
        <v>25099.507410872498</v>
      </c>
      <c r="E40" s="389">
        <v>25099.507410872498</v>
      </c>
      <c r="F40" s="389"/>
      <c r="G40" s="389">
        <v>25099.507410872498</v>
      </c>
      <c r="H40" s="390">
        <v>38961</v>
      </c>
      <c r="I40" s="390">
        <v>38961</v>
      </c>
      <c r="J40" s="390">
        <v>48122</v>
      </c>
      <c r="K40" s="391">
        <v>25</v>
      </c>
      <c r="L40" s="391">
        <v>0</v>
      </c>
    </row>
    <row r="41" spans="1:16" s="51" customFormat="1" ht="17.100000000000001" customHeight="1" x14ac:dyDescent="0.25">
      <c r="A41" s="386" t="s">
        <v>803</v>
      </c>
      <c r="B41" s="387"/>
      <c r="C41" s="356"/>
      <c r="D41" s="385">
        <f>SUM(D42)</f>
        <v>23665.104706003603</v>
      </c>
      <c r="E41" s="385">
        <f>SUM(E42)</f>
        <v>23665.104706003603</v>
      </c>
      <c r="F41" s="385"/>
      <c r="G41" s="385">
        <f>SUM(G42)</f>
        <v>23665.104706003603</v>
      </c>
      <c r="H41" s="287"/>
      <c r="I41" s="287"/>
      <c r="J41" s="287"/>
      <c r="K41" s="287"/>
      <c r="L41" s="287"/>
      <c r="M41" s="79"/>
      <c r="N41" s="79"/>
      <c r="O41" s="79"/>
      <c r="P41" s="79"/>
    </row>
    <row r="42" spans="1:16" s="51" customFormat="1" ht="17.100000000000001" customHeight="1" x14ac:dyDescent="0.25">
      <c r="A42" s="388">
        <v>26</v>
      </c>
      <c r="B42" s="287" t="s">
        <v>120</v>
      </c>
      <c r="C42" s="356" t="s">
        <v>881</v>
      </c>
      <c r="D42" s="389">
        <v>23665.104706003603</v>
      </c>
      <c r="E42" s="389">
        <v>23665.104706003603</v>
      </c>
      <c r="F42" s="389"/>
      <c r="G42" s="389">
        <v>23665.104706003603</v>
      </c>
      <c r="H42" s="390">
        <v>38869</v>
      </c>
      <c r="I42" s="390">
        <v>38869</v>
      </c>
      <c r="J42" s="390">
        <v>48030</v>
      </c>
      <c r="K42" s="391">
        <v>25</v>
      </c>
      <c r="L42" s="391">
        <v>0</v>
      </c>
    </row>
    <row r="43" spans="1:16" s="51" customFormat="1" ht="17.100000000000001" customHeight="1" x14ac:dyDescent="0.25">
      <c r="A43" s="386" t="s">
        <v>808</v>
      </c>
      <c r="B43" s="356"/>
      <c r="C43" s="356"/>
      <c r="D43" s="392">
        <f>SUM(D44:D45)</f>
        <v>42148.952110301499</v>
      </c>
      <c r="E43" s="392">
        <f>SUM(E44:E45)</f>
        <v>42148.952110301499</v>
      </c>
      <c r="F43" s="392"/>
      <c r="G43" s="392">
        <f>SUM(G44:G45)</f>
        <v>42148.952110301499</v>
      </c>
      <c r="H43" s="287"/>
      <c r="I43" s="287"/>
      <c r="J43" s="287"/>
      <c r="K43" s="287"/>
      <c r="L43" s="287"/>
    </row>
    <row r="44" spans="1:16" s="51" customFormat="1" ht="17.100000000000001" customHeight="1" x14ac:dyDescent="0.25">
      <c r="A44" s="388">
        <v>28</v>
      </c>
      <c r="B44" s="287" t="s">
        <v>157</v>
      </c>
      <c r="C44" s="356" t="s">
        <v>882</v>
      </c>
      <c r="D44" s="389">
        <v>13226.169438187801</v>
      </c>
      <c r="E44" s="389">
        <v>13226.169438187801</v>
      </c>
      <c r="F44" s="389"/>
      <c r="G44" s="389">
        <v>13226.169438187801</v>
      </c>
      <c r="H44" s="390">
        <v>41487</v>
      </c>
      <c r="I44" s="390">
        <v>41486</v>
      </c>
      <c r="J44" s="390">
        <v>50587</v>
      </c>
      <c r="K44" s="391">
        <v>24</v>
      </c>
      <c r="L44" s="391">
        <v>11</v>
      </c>
      <c r="M44" s="79"/>
      <c r="N44" s="79"/>
      <c r="O44" s="79"/>
      <c r="P44" s="79"/>
    </row>
    <row r="45" spans="1:16" s="51" customFormat="1" ht="17.100000000000001" customHeight="1" x14ac:dyDescent="0.25">
      <c r="A45" s="388">
        <v>29</v>
      </c>
      <c r="B45" s="287" t="s">
        <v>157</v>
      </c>
      <c r="C45" s="356" t="s">
        <v>286</v>
      </c>
      <c r="D45" s="389">
        <v>28922.782672113703</v>
      </c>
      <c r="E45" s="389">
        <v>28922.782672113703</v>
      </c>
      <c r="F45" s="389"/>
      <c r="G45" s="389">
        <v>28922.782672113703</v>
      </c>
      <c r="H45" s="390">
        <v>40392</v>
      </c>
      <c r="I45" s="390">
        <v>40389</v>
      </c>
      <c r="J45" s="390">
        <v>49151</v>
      </c>
      <c r="K45" s="391">
        <v>23</v>
      </c>
      <c r="L45" s="391">
        <v>10</v>
      </c>
    </row>
    <row r="46" spans="1:16" s="51" customFormat="1" ht="17.100000000000001" customHeight="1" x14ac:dyDescent="0.25">
      <c r="A46" s="386" t="s">
        <v>814</v>
      </c>
      <c r="B46" s="356"/>
      <c r="C46" s="356"/>
      <c r="D46" s="393">
        <f>SUM(D47)</f>
        <v>1489.4874612736</v>
      </c>
      <c r="E46" s="393">
        <f>SUM(E47)</f>
        <v>1489.4874612736</v>
      </c>
      <c r="F46" s="393"/>
      <c r="G46" s="393">
        <f>SUM(G47)</f>
        <v>1489.4874612736</v>
      </c>
      <c r="H46" s="287"/>
      <c r="I46" s="287"/>
      <c r="J46" s="287"/>
      <c r="K46" s="287"/>
      <c r="L46" s="287"/>
    </row>
    <row r="47" spans="1:16" s="51" customFormat="1" ht="17.100000000000001" customHeight="1" x14ac:dyDescent="0.25">
      <c r="A47" s="388">
        <v>31</v>
      </c>
      <c r="B47" s="287" t="s">
        <v>777</v>
      </c>
      <c r="C47" s="356" t="s">
        <v>883</v>
      </c>
      <c r="D47" s="389">
        <v>1489.4874612736</v>
      </c>
      <c r="E47" s="389">
        <v>1489.4874612736</v>
      </c>
      <c r="F47" s="389"/>
      <c r="G47" s="389">
        <v>1489.4874612736</v>
      </c>
      <c r="H47" s="390">
        <v>41186</v>
      </c>
      <c r="I47" s="390">
        <v>41185</v>
      </c>
      <c r="J47" s="390">
        <v>50041</v>
      </c>
      <c r="K47" s="391">
        <v>24</v>
      </c>
      <c r="L47" s="391">
        <v>2</v>
      </c>
    </row>
    <row r="48" spans="1:16" s="51" customFormat="1" ht="17.100000000000001" customHeight="1" x14ac:dyDescent="0.25">
      <c r="A48" s="386" t="s">
        <v>815</v>
      </c>
      <c r="B48" s="356"/>
      <c r="C48" s="356"/>
      <c r="D48" s="393">
        <f>SUM(D49)</f>
        <v>2229.5699155519001</v>
      </c>
      <c r="E48" s="393">
        <f>SUM(E49)</f>
        <v>2229.5699155519001</v>
      </c>
      <c r="F48" s="393"/>
      <c r="G48" s="393">
        <f>SUM(G49)</f>
        <v>2229.5699155519001</v>
      </c>
      <c r="H48" s="287"/>
      <c r="I48" s="287"/>
      <c r="J48" s="287"/>
      <c r="K48" s="287"/>
      <c r="L48" s="287"/>
    </row>
    <row r="49" spans="1:26" s="51" customFormat="1" ht="17.100000000000001" customHeight="1" x14ac:dyDescent="0.25">
      <c r="A49" s="388">
        <v>33</v>
      </c>
      <c r="B49" s="287" t="s">
        <v>777</v>
      </c>
      <c r="C49" s="387" t="s">
        <v>884</v>
      </c>
      <c r="D49" s="389">
        <v>2229.5699155519001</v>
      </c>
      <c r="E49" s="389">
        <v>2229.5699155519001</v>
      </c>
      <c r="F49" s="389"/>
      <c r="G49" s="389">
        <v>2229.5699155519001</v>
      </c>
      <c r="H49" s="390">
        <v>41179</v>
      </c>
      <c r="I49" s="390">
        <v>41178</v>
      </c>
      <c r="J49" s="390">
        <v>47774</v>
      </c>
      <c r="K49" s="391">
        <v>18</v>
      </c>
      <c r="L49" s="391">
        <v>0</v>
      </c>
    </row>
    <row r="50" spans="1:26" s="51" customFormat="1" ht="17.100000000000001" customHeight="1" x14ac:dyDescent="0.25">
      <c r="A50" s="386" t="s">
        <v>818</v>
      </c>
      <c r="B50" s="356"/>
      <c r="C50" s="356"/>
      <c r="D50" s="392">
        <f>SUM(D51:D52)</f>
        <v>11861.6283347112</v>
      </c>
      <c r="E50" s="392">
        <f>SUM(E51:E52)</f>
        <v>11861.6283347112</v>
      </c>
      <c r="F50" s="392"/>
      <c r="G50" s="392">
        <f>SUM(G51:G52)</f>
        <v>11861.6283347112</v>
      </c>
      <c r="H50" s="287"/>
      <c r="I50" s="287"/>
      <c r="J50" s="287"/>
      <c r="K50" s="287"/>
      <c r="L50" s="287"/>
    </row>
    <row r="51" spans="1:26" s="51" customFormat="1" ht="17.100000000000001" customHeight="1" x14ac:dyDescent="0.25">
      <c r="A51" s="388">
        <v>34</v>
      </c>
      <c r="B51" s="287" t="s">
        <v>777</v>
      </c>
      <c r="C51" s="356" t="s">
        <v>885</v>
      </c>
      <c r="D51" s="389">
        <v>5310.1657104323995</v>
      </c>
      <c r="E51" s="389">
        <v>5310.1657104323995</v>
      </c>
      <c r="F51" s="389"/>
      <c r="G51" s="389">
        <v>5310.1657104323995</v>
      </c>
      <c r="H51" s="390">
        <v>40939</v>
      </c>
      <c r="I51" s="390">
        <v>40938</v>
      </c>
      <c r="J51" s="390">
        <v>48579</v>
      </c>
      <c r="K51" s="391">
        <v>20</v>
      </c>
      <c r="L51" s="391">
        <v>10</v>
      </c>
    </row>
    <row r="52" spans="1:26" s="51" customFormat="1" ht="17.100000000000001" customHeight="1" x14ac:dyDescent="0.25">
      <c r="A52" s="388">
        <v>36</v>
      </c>
      <c r="B52" s="287" t="s">
        <v>120</v>
      </c>
      <c r="C52" s="356" t="s">
        <v>886</v>
      </c>
      <c r="D52" s="389">
        <v>6551.4626242787999</v>
      </c>
      <c r="E52" s="389">
        <v>6551.4626242787999</v>
      </c>
      <c r="F52" s="389"/>
      <c r="G52" s="389">
        <v>6551.4626242787999</v>
      </c>
      <c r="H52" s="390">
        <v>42751</v>
      </c>
      <c r="I52" s="390">
        <v>42749</v>
      </c>
      <c r="J52" s="390">
        <v>51517</v>
      </c>
      <c r="K52" s="391">
        <v>24</v>
      </c>
      <c r="L52" s="391">
        <v>0</v>
      </c>
    </row>
    <row r="53" spans="1:26" s="51" customFormat="1" ht="17.100000000000001" customHeight="1" x14ac:dyDescent="0.25">
      <c r="A53" s="386" t="s">
        <v>829</v>
      </c>
      <c r="B53" s="356"/>
      <c r="C53" s="356"/>
      <c r="D53" s="392">
        <f>SUM(D54:D55)</f>
        <v>26794.564216653998</v>
      </c>
      <c r="E53" s="392">
        <f>SUM(E54:E55)</f>
        <v>26794.564216653998</v>
      </c>
      <c r="F53" s="392"/>
      <c r="G53" s="392">
        <f>SUM(G54:G55)</f>
        <v>26794.564216653998</v>
      </c>
      <c r="H53" s="287"/>
      <c r="I53" s="287"/>
      <c r="J53" s="287"/>
      <c r="K53" s="287"/>
      <c r="L53" s="287"/>
    </row>
    <row r="54" spans="1:26" s="51" customFormat="1" ht="17.100000000000001" customHeight="1" x14ac:dyDescent="0.25">
      <c r="A54" s="388">
        <v>38</v>
      </c>
      <c r="B54" s="287" t="s">
        <v>120</v>
      </c>
      <c r="C54" s="356" t="s">
        <v>887</v>
      </c>
      <c r="D54" s="389">
        <v>22815.521309165</v>
      </c>
      <c r="E54" s="389">
        <v>22815.521309165</v>
      </c>
      <c r="F54" s="389"/>
      <c r="G54" s="389">
        <v>22815.521309165</v>
      </c>
      <c r="H54" s="390">
        <v>44166</v>
      </c>
      <c r="I54" s="390">
        <v>44165</v>
      </c>
      <c r="J54" s="390">
        <v>54056</v>
      </c>
      <c r="K54" s="391">
        <v>27</v>
      </c>
      <c r="L54" s="391">
        <v>0</v>
      </c>
    </row>
    <row r="55" spans="1:26" s="51" customFormat="1" ht="17.100000000000001" customHeight="1" x14ac:dyDescent="0.25">
      <c r="A55" s="388">
        <v>40</v>
      </c>
      <c r="B55" s="287" t="s">
        <v>777</v>
      </c>
      <c r="C55" s="356" t="s">
        <v>888</v>
      </c>
      <c r="D55" s="389">
        <v>3979.0429074889998</v>
      </c>
      <c r="E55" s="389">
        <v>3979.0429074889998</v>
      </c>
      <c r="F55" s="389"/>
      <c r="G55" s="389">
        <v>3979.0429074889998</v>
      </c>
      <c r="H55" s="390">
        <v>43099</v>
      </c>
      <c r="I55" s="390">
        <v>43069</v>
      </c>
      <c r="J55" s="390">
        <v>50769</v>
      </c>
      <c r="K55" s="391">
        <v>21</v>
      </c>
      <c r="L55" s="391">
        <v>0</v>
      </c>
    </row>
    <row r="56" spans="1:26" s="51" customFormat="1" ht="17.100000000000001" customHeight="1" x14ac:dyDescent="0.25">
      <c r="A56" s="386" t="s">
        <v>830</v>
      </c>
      <c r="B56" s="356"/>
      <c r="C56" s="356"/>
      <c r="D56" s="392">
        <f>SUM(D57:D58)</f>
        <v>44165.385627877404</v>
      </c>
      <c r="E56" s="392">
        <f>SUM(E57:E58)</f>
        <v>44165.385627877404</v>
      </c>
      <c r="F56" s="392"/>
      <c r="G56" s="392">
        <f>SUM(G57:G58)</f>
        <v>44165.385627877404</v>
      </c>
      <c r="H56" s="287"/>
      <c r="I56" s="287"/>
      <c r="J56" s="287"/>
      <c r="K56" s="287"/>
      <c r="L56" s="287"/>
    </row>
    <row r="57" spans="1:26" s="51" customFormat="1" ht="17.100000000000001" customHeight="1" x14ac:dyDescent="0.25">
      <c r="A57" s="388">
        <v>42</v>
      </c>
      <c r="B57" s="287" t="s">
        <v>120</v>
      </c>
      <c r="C57" s="356" t="s">
        <v>784</v>
      </c>
      <c r="D57" s="389">
        <v>24493.7620889584</v>
      </c>
      <c r="E57" s="389">
        <v>24493.7620889584</v>
      </c>
      <c r="F57" s="389"/>
      <c r="G57" s="389">
        <v>24493.7620889584</v>
      </c>
      <c r="H57" s="390">
        <v>43861</v>
      </c>
      <c r="I57" s="390">
        <v>43832</v>
      </c>
      <c r="J57" s="390">
        <v>53695</v>
      </c>
      <c r="K57" s="391">
        <v>27</v>
      </c>
      <c r="L57" s="391">
        <v>0</v>
      </c>
    </row>
    <row r="58" spans="1:26" s="51" customFormat="1" ht="17.100000000000001" customHeight="1" x14ac:dyDescent="0.25">
      <c r="A58" s="388">
        <v>43</v>
      </c>
      <c r="B58" s="287" t="s">
        <v>120</v>
      </c>
      <c r="C58" s="356" t="s">
        <v>785</v>
      </c>
      <c r="D58" s="389">
        <v>19671.623538919001</v>
      </c>
      <c r="E58" s="389">
        <v>19671.623538919001</v>
      </c>
      <c r="F58" s="389"/>
      <c r="G58" s="389">
        <v>19671.623538919001</v>
      </c>
      <c r="H58" s="390">
        <v>43922</v>
      </c>
      <c r="I58" s="390">
        <v>43920</v>
      </c>
      <c r="J58" s="390">
        <v>53812</v>
      </c>
      <c r="K58" s="391">
        <v>27</v>
      </c>
      <c r="L58" s="391">
        <v>0</v>
      </c>
    </row>
    <row r="59" spans="1:26" s="51" customFormat="1" ht="17.100000000000001" customHeight="1" x14ac:dyDescent="0.25">
      <c r="A59" s="386" t="s">
        <v>832</v>
      </c>
      <c r="B59" s="387"/>
      <c r="C59" s="356"/>
      <c r="D59" s="385">
        <f>SUM(D60:D61)</f>
        <v>78442.405946910309</v>
      </c>
      <c r="E59" s="385">
        <f>SUM(E60:E61)</f>
        <v>78442.405946910309</v>
      </c>
      <c r="F59" s="385"/>
      <c r="G59" s="385">
        <f>SUM(G60:G61)</f>
        <v>78442.405946910309</v>
      </c>
      <c r="H59" s="287"/>
      <c r="I59" s="287"/>
      <c r="J59" s="287"/>
      <c r="K59" s="287"/>
      <c r="L59" s="287"/>
    </row>
    <row r="60" spans="1:26" s="51" customFormat="1" ht="17.100000000000001" customHeight="1" x14ac:dyDescent="0.25">
      <c r="A60" s="388">
        <v>45</v>
      </c>
      <c r="B60" s="287" t="s">
        <v>120</v>
      </c>
      <c r="C60" s="387" t="s">
        <v>786</v>
      </c>
      <c r="D60" s="389">
        <v>9031.384325962501</v>
      </c>
      <c r="E60" s="389">
        <v>9031.384325962501</v>
      </c>
      <c r="F60" s="389"/>
      <c r="G60" s="389">
        <v>9031.384325962501</v>
      </c>
      <c r="H60" s="390">
        <v>44075</v>
      </c>
      <c r="I60" s="390">
        <v>44073</v>
      </c>
      <c r="J60" s="390">
        <v>53571</v>
      </c>
      <c r="K60" s="391">
        <v>26</v>
      </c>
      <c r="L60" s="391">
        <v>0</v>
      </c>
    </row>
    <row r="61" spans="1:26" s="51" customFormat="1" ht="17.100000000000001" customHeight="1" thickBot="1" x14ac:dyDescent="0.3">
      <c r="A61" s="398">
        <v>303</v>
      </c>
      <c r="B61" s="398" t="s">
        <v>835</v>
      </c>
      <c r="C61" s="399" t="s">
        <v>889</v>
      </c>
      <c r="D61" s="400">
        <v>69411.021620947809</v>
      </c>
      <c r="E61" s="400">
        <v>69411.021620947809</v>
      </c>
      <c r="F61" s="400"/>
      <c r="G61" s="400">
        <v>69411.021620947809</v>
      </c>
      <c r="H61" s="401">
        <v>45076</v>
      </c>
      <c r="I61" s="401">
        <v>45075</v>
      </c>
      <c r="J61" s="401">
        <v>53841</v>
      </c>
      <c r="K61" s="402">
        <v>24</v>
      </c>
      <c r="L61" s="402">
        <v>0</v>
      </c>
    </row>
    <row r="62" spans="1:26" s="51" customFormat="1" ht="13.5" customHeight="1" x14ac:dyDescent="0.25">
      <c r="A62" s="347" t="s">
        <v>896</v>
      </c>
      <c r="B62" s="348"/>
      <c r="C62" s="348"/>
      <c r="D62" s="381"/>
      <c r="E62" s="381"/>
      <c r="F62" s="381"/>
      <c r="G62" s="381"/>
      <c r="H62" s="380"/>
      <c r="I62" s="380"/>
      <c r="J62" s="382"/>
      <c r="K62" s="383"/>
      <c r="L62" s="383"/>
    </row>
    <row r="63" spans="1:26" s="43" customFormat="1" ht="12.95" customHeight="1" x14ac:dyDescent="0.25">
      <c r="A63" s="443" t="s">
        <v>890</v>
      </c>
      <c r="B63" s="443"/>
      <c r="C63" s="443"/>
      <c r="D63" s="443"/>
      <c r="E63" s="443"/>
      <c r="F63" s="443"/>
      <c r="G63" s="443"/>
      <c r="H63" s="443"/>
      <c r="I63" s="443"/>
      <c r="J63" s="443"/>
      <c r="K63" s="443"/>
      <c r="L63" s="443"/>
      <c r="M63" s="49"/>
      <c r="N63" s="49"/>
      <c r="O63" s="49"/>
      <c r="P63" s="49"/>
      <c r="Q63" s="49"/>
      <c r="R63" s="49"/>
      <c r="S63" s="49"/>
      <c r="T63" s="49"/>
      <c r="U63" s="49"/>
      <c r="V63" s="49"/>
      <c r="W63" s="49"/>
      <c r="X63" s="49"/>
      <c r="Y63" s="49"/>
      <c r="Z63" s="49"/>
    </row>
    <row r="64" spans="1:26" s="43" customFormat="1" ht="12.95" customHeight="1" x14ac:dyDescent="0.25">
      <c r="A64" s="446" t="s">
        <v>942</v>
      </c>
      <c r="B64" s="446"/>
      <c r="C64" s="446"/>
      <c r="D64" s="446"/>
      <c r="E64" s="446"/>
      <c r="F64" s="446"/>
      <c r="G64" s="446"/>
      <c r="H64" s="446"/>
      <c r="I64" s="446"/>
      <c r="J64" s="446"/>
      <c r="K64" s="446"/>
      <c r="L64" s="133"/>
      <c r="M64" s="49"/>
      <c r="N64" s="49"/>
      <c r="O64" s="49"/>
      <c r="P64" s="49"/>
      <c r="Q64" s="49"/>
      <c r="R64" s="49"/>
      <c r="S64" s="49"/>
      <c r="T64" s="49"/>
      <c r="U64" s="49"/>
      <c r="V64" s="49"/>
      <c r="W64" s="49"/>
      <c r="X64" s="49"/>
      <c r="Y64" s="49"/>
      <c r="Z64" s="49"/>
    </row>
    <row r="65" spans="1:26" s="43" customFormat="1" ht="12.95" customHeight="1" x14ac:dyDescent="0.25">
      <c r="A65" s="348" t="s">
        <v>891</v>
      </c>
      <c r="B65" s="348"/>
      <c r="C65" s="348"/>
      <c r="D65" s="348"/>
      <c r="E65" s="348"/>
      <c r="F65" s="348"/>
      <c r="G65" s="348"/>
      <c r="H65" s="348"/>
      <c r="I65" s="348"/>
      <c r="J65" s="348"/>
      <c r="K65" s="353"/>
      <c r="L65" s="133"/>
      <c r="M65" s="49"/>
      <c r="N65" s="49"/>
      <c r="O65" s="49"/>
      <c r="P65" s="49"/>
      <c r="Q65" s="49"/>
      <c r="R65" s="49"/>
      <c r="S65" s="49"/>
      <c r="T65" s="49"/>
      <c r="U65" s="49"/>
      <c r="V65" s="49"/>
      <c r="W65" s="49"/>
      <c r="X65" s="49"/>
      <c r="Y65" s="49"/>
      <c r="Z65" s="49"/>
    </row>
    <row r="66" spans="1:26" s="43" customFormat="1" ht="12.95" customHeight="1" x14ac:dyDescent="0.25">
      <c r="A66" s="443" t="s">
        <v>892</v>
      </c>
      <c r="B66" s="443"/>
      <c r="C66" s="443"/>
      <c r="D66" s="443"/>
      <c r="E66" s="443"/>
      <c r="F66" s="443"/>
      <c r="G66" s="443"/>
      <c r="H66" s="443"/>
      <c r="I66" s="443"/>
      <c r="J66" s="443"/>
      <c r="K66" s="443"/>
      <c r="L66" s="443"/>
      <c r="M66" s="49"/>
      <c r="N66" s="49"/>
      <c r="O66" s="49"/>
      <c r="P66" s="49"/>
      <c r="Q66" s="49"/>
      <c r="R66" s="49"/>
      <c r="S66" s="49"/>
      <c r="T66" s="49"/>
      <c r="U66" s="49"/>
      <c r="V66" s="49"/>
      <c r="W66" s="49"/>
      <c r="X66" s="49"/>
      <c r="Y66" s="49"/>
      <c r="Z66" s="49"/>
    </row>
    <row r="67" spans="1:26" s="43" customFormat="1" ht="12.95" customHeight="1" x14ac:dyDescent="0.25">
      <c r="A67" s="447" t="s">
        <v>95</v>
      </c>
      <c r="B67" s="447"/>
      <c r="C67" s="447"/>
      <c r="D67" s="447"/>
      <c r="E67" s="447"/>
      <c r="F67" s="447"/>
      <c r="G67" s="447"/>
      <c r="H67" s="447"/>
      <c r="I67" s="447"/>
      <c r="J67" s="447"/>
      <c r="K67" s="447"/>
      <c r="L67" s="260"/>
      <c r="M67" s="49"/>
      <c r="N67" s="49"/>
      <c r="O67" s="49"/>
      <c r="P67" s="49"/>
      <c r="Q67" s="49"/>
      <c r="R67" s="49"/>
      <c r="S67" s="49"/>
      <c r="T67" s="49"/>
      <c r="U67" s="49"/>
      <c r="V67" s="49"/>
      <c r="W67" s="49"/>
      <c r="X67" s="49"/>
      <c r="Y67" s="49"/>
      <c r="Z67" s="49"/>
    </row>
    <row r="68" spans="1:26" s="45" customFormat="1" ht="12.75" customHeight="1" x14ac:dyDescent="0.25">
      <c r="A68" s="267"/>
      <c r="B68" s="261"/>
      <c r="C68" s="261"/>
      <c r="D68" s="384"/>
      <c r="E68" s="380"/>
      <c r="F68" s="380"/>
      <c r="G68" s="380"/>
      <c r="H68" s="380"/>
      <c r="I68" s="380"/>
      <c r="J68" s="259"/>
      <c r="K68" s="259"/>
      <c r="L68" s="260"/>
      <c r="M68" s="51"/>
      <c r="N68" s="51"/>
      <c r="O68" s="51"/>
      <c r="P68" s="51"/>
      <c r="Q68" s="51"/>
      <c r="R68" s="51"/>
      <c r="S68" s="51"/>
      <c r="T68" s="51"/>
      <c r="U68" s="51"/>
      <c r="V68" s="51"/>
      <c r="W68" s="51"/>
      <c r="X68" s="51"/>
      <c r="Y68" s="51"/>
      <c r="Z68" s="51"/>
    </row>
    <row r="69" spans="1:26" s="45" customFormat="1" ht="12.75" customHeight="1" x14ac:dyDescent="0.25">
      <c r="A69" s="100"/>
      <c r="B69" s="51"/>
      <c r="C69" s="51"/>
      <c r="D69" s="101"/>
      <c r="E69" s="81"/>
      <c r="F69" s="81"/>
      <c r="G69" s="81"/>
      <c r="H69" s="81"/>
      <c r="I69" s="81"/>
      <c r="J69" s="102"/>
      <c r="K69" s="102"/>
      <c r="L69" s="78"/>
      <c r="M69" s="51"/>
      <c r="N69" s="51"/>
      <c r="O69" s="51"/>
      <c r="P69" s="51"/>
      <c r="Q69" s="51"/>
      <c r="R69" s="51"/>
      <c r="S69" s="51"/>
      <c r="T69" s="51"/>
      <c r="U69" s="51"/>
      <c r="V69" s="51"/>
      <c r="W69" s="51"/>
      <c r="X69" s="51"/>
      <c r="Y69" s="51"/>
      <c r="Z69" s="51"/>
    </row>
    <row r="70" spans="1:26" s="45" customFormat="1" ht="12.75" customHeight="1" x14ac:dyDescent="0.25">
      <c r="A70" s="100"/>
      <c r="B70" s="51"/>
      <c r="C70" s="51"/>
      <c r="D70" s="101"/>
      <c r="E70" s="81"/>
      <c r="F70" s="81"/>
      <c r="G70" s="81"/>
      <c r="H70" s="81"/>
      <c r="I70" s="81"/>
      <c r="J70" s="102"/>
      <c r="K70" s="102"/>
      <c r="L70" s="78"/>
      <c r="M70" s="51"/>
      <c r="N70" s="51"/>
      <c r="O70" s="51"/>
      <c r="P70" s="51"/>
      <c r="Q70" s="51"/>
      <c r="R70" s="51"/>
      <c r="S70" s="51"/>
      <c r="T70" s="51"/>
      <c r="U70" s="51"/>
      <c r="V70" s="51"/>
      <c r="W70" s="51"/>
      <c r="X70" s="51"/>
      <c r="Y70" s="51"/>
      <c r="Z70" s="51"/>
    </row>
    <row r="71" spans="1:26" s="45" customFormat="1" ht="12.75" customHeight="1" x14ac:dyDescent="0.25">
      <c r="A71" s="100"/>
      <c r="B71" s="51"/>
      <c r="C71" s="51"/>
      <c r="D71" s="101"/>
      <c r="E71" s="81"/>
      <c r="F71" s="81"/>
      <c r="G71" s="81"/>
      <c r="H71" s="81"/>
      <c r="I71" s="81"/>
      <c r="J71" s="102"/>
      <c r="K71" s="102"/>
      <c r="L71" s="78"/>
      <c r="M71" s="51"/>
      <c r="N71" s="51"/>
      <c r="O71" s="51"/>
      <c r="P71" s="51"/>
      <c r="Q71" s="51"/>
      <c r="R71" s="51"/>
      <c r="S71" s="51"/>
      <c r="T71" s="51"/>
      <c r="U71" s="51"/>
      <c r="V71" s="51"/>
      <c r="W71" s="51"/>
      <c r="X71" s="51"/>
      <c r="Y71" s="51"/>
      <c r="Z71" s="51"/>
    </row>
    <row r="72" spans="1:26" s="45" customFormat="1" ht="12.75" customHeight="1" x14ac:dyDescent="0.25">
      <c r="A72" s="100"/>
      <c r="B72" s="51"/>
      <c r="C72" s="51"/>
      <c r="D72" s="101"/>
      <c r="E72" s="81"/>
      <c r="F72" s="81"/>
      <c r="G72" s="81"/>
      <c r="H72" s="81"/>
      <c r="I72" s="81"/>
      <c r="J72" s="102"/>
      <c r="K72" s="102"/>
      <c r="L72" s="78"/>
      <c r="M72" s="51"/>
      <c r="N72" s="51"/>
      <c r="O72" s="51"/>
      <c r="P72" s="51"/>
      <c r="Q72" s="51"/>
      <c r="R72" s="51"/>
      <c r="S72" s="51"/>
      <c r="T72" s="51"/>
      <c r="U72" s="51"/>
      <c r="V72" s="51"/>
      <c r="W72" s="51"/>
      <c r="X72" s="51"/>
      <c r="Y72" s="51"/>
      <c r="Z72" s="51"/>
    </row>
    <row r="73" spans="1:26" s="45" customFormat="1" ht="12.75" customHeight="1" x14ac:dyDescent="0.25">
      <c r="A73" s="100"/>
      <c r="B73" s="51"/>
      <c r="C73" s="51"/>
      <c r="D73" s="101"/>
      <c r="E73" s="81"/>
      <c r="F73" s="81"/>
      <c r="G73" s="81"/>
      <c r="H73" s="81"/>
      <c r="I73" s="81"/>
      <c r="J73" s="102"/>
      <c r="K73" s="102"/>
      <c r="L73" s="78"/>
      <c r="M73" s="51"/>
      <c r="N73" s="51"/>
      <c r="O73" s="51"/>
      <c r="P73" s="51"/>
      <c r="Q73" s="51"/>
      <c r="R73" s="51"/>
      <c r="S73" s="51"/>
      <c r="T73" s="51"/>
      <c r="U73" s="51"/>
      <c r="V73" s="51"/>
      <c r="W73" s="51"/>
      <c r="X73" s="51"/>
      <c r="Y73" s="51"/>
      <c r="Z73" s="51"/>
    </row>
    <row r="74" spans="1:26" s="45" customFormat="1" x14ac:dyDescent="0.25">
      <c r="A74" s="100"/>
      <c r="B74" s="51"/>
      <c r="C74" s="51"/>
      <c r="D74" s="101"/>
      <c r="E74" s="81"/>
      <c r="F74" s="81"/>
      <c r="G74" s="81"/>
      <c r="H74" s="81"/>
      <c r="I74" s="81"/>
      <c r="J74" s="102"/>
      <c r="K74" s="102"/>
      <c r="L74" s="78"/>
      <c r="M74" s="51"/>
      <c r="N74" s="51"/>
      <c r="O74" s="51"/>
      <c r="P74" s="51"/>
      <c r="Q74" s="51"/>
      <c r="R74" s="51"/>
      <c r="S74" s="51"/>
      <c r="T74" s="51"/>
      <c r="U74" s="51"/>
      <c r="V74" s="51"/>
      <c r="W74" s="51"/>
      <c r="X74" s="51"/>
      <c r="Y74" s="51"/>
      <c r="Z74" s="51"/>
    </row>
    <row r="75" spans="1:26" s="45" customFormat="1" x14ac:dyDescent="0.25">
      <c r="A75" s="100"/>
      <c r="B75" s="100"/>
      <c r="C75" s="51"/>
      <c r="D75" s="101"/>
      <c r="E75" s="86"/>
      <c r="F75" s="86"/>
      <c r="G75" s="86"/>
      <c r="H75" s="86"/>
      <c r="I75" s="86"/>
      <c r="J75" s="86"/>
      <c r="K75" s="84"/>
      <c r="L75" s="78"/>
      <c r="M75" s="51"/>
      <c r="N75" s="51"/>
      <c r="O75" s="51"/>
      <c r="P75" s="51"/>
      <c r="Q75" s="51"/>
      <c r="R75" s="51"/>
      <c r="S75" s="51"/>
      <c r="T75" s="51"/>
      <c r="U75" s="51"/>
      <c r="V75" s="51"/>
      <c r="W75" s="51"/>
      <c r="X75" s="51"/>
      <c r="Y75" s="51"/>
      <c r="Z75" s="51"/>
    </row>
    <row r="76" spans="1:26" s="45" customFormat="1" x14ac:dyDescent="0.25">
      <c r="A76" s="450"/>
      <c r="B76" s="450"/>
      <c r="C76" s="451"/>
      <c r="D76" s="451"/>
      <c r="E76" s="451"/>
      <c r="F76" s="451"/>
      <c r="G76" s="451"/>
      <c r="H76" s="451"/>
      <c r="I76" s="451"/>
      <c r="J76" s="451"/>
      <c r="K76" s="451"/>
      <c r="L76" s="78"/>
      <c r="M76" s="51"/>
      <c r="N76" s="51"/>
      <c r="O76" s="51"/>
      <c r="P76" s="51"/>
      <c r="Q76" s="51"/>
      <c r="R76" s="51"/>
      <c r="S76" s="51"/>
      <c r="T76" s="51"/>
      <c r="U76" s="51"/>
      <c r="V76" s="51"/>
      <c r="W76" s="51"/>
      <c r="X76" s="51"/>
      <c r="Y76" s="51"/>
      <c r="Z76" s="51"/>
    </row>
    <row r="77" spans="1:26" s="45" customFormat="1" x14ac:dyDescent="0.25">
      <c r="C77" s="51"/>
      <c r="D77" s="101"/>
      <c r="E77" s="51"/>
      <c r="F77" s="51"/>
      <c r="G77" s="51"/>
      <c r="H77" s="51"/>
      <c r="I77" s="51"/>
      <c r="J77" s="51"/>
      <c r="K77" s="78"/>
      <c r="L77" s="78"/>
      <c r="M77" s="51"/>
      <c r="N77" s="51"/>
      <c r="O77" s="51"/>
      <c r="P77" s="51"/>
      <c r="Q77" s="51"/>
      <c r="R77" s="51"/>
      <c r="S77" s="51"/>
      <c r="T77" s="51"/>
      <c r="U77" s="51"/>
      <c r="V77" s="51"/>
      <c r="W77" s="51"/>
      <c r="X77" s="51"/>
      <c r="Y77" s="51"/>
      <c r="Z77" s="51"/>
    </row>
    <row r="78" spans="1:26" s="45" customFormat="1" x14ac:dyDescent="0.25">
      <c r="D78" s="103"/>
      <c r="K78" s="104"/>
      <c r="L78" s="78"/>
      <c r="M78" s="51"/>
      <c r="N78" s="51"/>
      <c r="O78" s="51"/>
      <c r="P78" s="51"/>
      <c r="Q78" s="51"/>
      <c r="R78" s="51"/>
      <c r="S78" s="51"/>
      <c r="T78" s="51"/>
      <c r="U78" s="51"/>
      <c r="V78" s="51"/>
      <c r="W78" s="51"/>
      <c r="X78" s="51"/>
      <c r="Y78" s="51"/>
      <c r="Z78" s="51"/>
    </row>
    <row r="79" spans="1:26" s="45" customFormat="1" x14ac:dyDescent="0.25">
      <c r="D79" s="103"/>
      <c r="K79" s="104"/>
      <c r="L79" s="78"/>
      <c r="M79" s="51"/>
      <c r="N79" s="51"/>
      <c r="O79" s="51"/>
      <c r="P79" s="51"/>
      <c r="Q79" s="51"/>
      <c r="R79" s="51"/>
      <c r="S79" s="51"/>
      <c r="T79" s="51"/>
      <c r="U79" s="51"/>
      <c r="V79" s="51"/>
      <c r="W79" s="51"/>
      <c r="X79" s="51"/>
      <c r="Y79" s="51"/>
      <c r="Z79" s="51"/>
    </row>
    <row r="80" spans="1:26" s="45" customFormat="1" x14ac:dyDescent="0.25">
      <c r="D80" s="103"/>
      <c r="K80" s="104"/>
      <c r="L80" s="78"/>
      <c r="M80" s="51"/>
      <c r="N80" s="51"/>
      <c r="O80" s="51"/>
      <c r="P80" s="51"/>
      <c r="Q80" s="51"/>
      <c r="R80" s="51"/>
      <c r="S80" s="51"/>
      <c r="T80" s="51"/>
      <c r="U80" s="51"/>
      <c r="V80" s="51"/>
      <c r="W80" s="51"/>
      <c r="X80" s="51"/>
      <c r="Y80" s="51"/>
      <c r="Z80" s="51"/>
    </row>
    <row r="81" spans="1:26" s="45" customFormat="1" x14ac:dyDescent="0.25">
      <c r="D81" s="103"/>
      <c r="K81" s="104"/>
      <c r="L81" s="78"/>
      <c r="M81" s="51"/>
      <c r="N81" s="51"/>
      <c r="O81" s="51"/>
      <c r="P81" s="51"/>
      <c r="Q81" s="51"/>
      <c r="R81" s="51"/>
      <c r="S81" s="51"/>
      <c r="T81" s="51"/>
      <c r="U81" s="51"/>
      <c r="V81" s="51"/>
      <c r="W81" s="51"/>
      <c r="X81" s="51"/>
      <c r="Y81" s="51"/>
      <c r="Z81" s="51"/>
    </row>
    <row r="82" spans="1:26" s="45" customFormat="1" x14ac:dyDescent="0.25">
      <c r="D82" s="103"/>
      <c r="K82" s="104"/>
      <c r="L82" s="78"/>
      <c r="M82" s="51"/>
      <c r="N82" s="51"/>
      <c r="O82" s="51"/>
      <c r="P82" s="51"/>
      <c r="Q82" s="51"/>
      <c r="R82" s="51"/>
      <c r="S82" s="51"/>
      <c r="T82" s="51"/>
      <c r="U82" s="51"/>
      <c r="V82" s="51"/>
      <c r="W82" s="51"/>
      <c r="X82" s="51"/>
      <c r="Y82" s="51"/>
      <c r="Z82" s="51"/>
    </row>
    <row r="83" spans="1:26" s="45" customFormat="1" x14ac:dyDescent="0.25">
      <c r="D83" s="103"/>
      <c r="K83" s="104"/>
      <c r="L83" s="78"/>
      <c r="M83" s="51"/>
      <c r="N83" s="51"/>
      <c r="O83" s="51"/>
      <c r="P83" s="51"/>
      <c r="Q83" s="51"/>
      <c r="R83" s="51"/>
      <c r="S83" s="51"/>
      <c r="T83" s="51"/>
      <c r="U83" s="51"/>
      <c r="V83" s="51"/>
      <c r="W83" s="51"/>
      <c r="X83" s="51"/>
      <c r="Y83" s="51"/>
      <c r="Z83" s="51"/>
    </row>
    <row r="84" spans="1:26" s="45" customFormat="1" ht="12.75" customHeight="1" x14ac:dyDescent="0.25">
      <c r="D84" s="103"/>
      <c r="K84" s="104"/>
      <c r="L84" s="78"/>
      <c r="M84" s="51"/>
      <c r="N84" s="51"/>
      <c r="O84" s="51"/>
      <c r="P84" s="51"/>
      <c r="Q84" s="51"/>
      <c r="R84" s="51"/>
      <c r="S84" s="51"/>
      <c r="T84" s="51"/>
      <c r="U84" s="51"/>
      <c r="V84" s="51"/>
      <c r="W84" s="51"/>
      <c r="X84" s="51"/>
      <c r="Y84" s="51"/>
      <c r="Z84" s="51"/>
    </row>
    <row r="85" spans="1:26" s="45" customFormat="1" ht="12.75" customHeight="1" x14ac:dyDescent="0.25">
      <c r="D85" s="103"/>
      <c r="K85" s="104"/>
      <c r="L85" s="78"/>
      <c r="M85" s="51"/>
      <c r="N85" s="51"/>
      <c r="O85" s="51"/>
      <c r="P85" s="51"/>
      <c r="Q85" s="51"/>
      <c r="R85" s="51"/>
      <c r="S85" s="51"/>
      <c r="T85" s="51"/>
      <c r="U85" s="51"/>
      <c r="V85" s="51"/>
      <c r="W85" s="51"/>
      <c r="X85" s="51"/>
      <c r="Y85" s="51"/>
      <c r="Z85" s="51"/>
    </row>
    <row r="86" spans="1:26" s="45" customFormat="1" ht="12.75" customHeight="1" x14ac:dyDescent="0.25">
      <c r="D86" s="103"/>
      <c r="K86" s="104"/>
      <c r="L86" s="78"/>
      <c r="M86" s="51"/>
      <c r="N86" s="51"/>
      <c r="O86" s="51"/>
      <c r="P86" s="51"/>
      <c r="Q86" s="51"/>
      <c r="R86" s="51"/>
      <c r="S86" s="51"/>
      <c r="T86" s="51"/>
      <c r="U86" s="51"/>
      <c r="V86" s="51"/>
      <c r="W86" s="51"/>
      <c r="X86" s="51"/>
      <c r="Y86" s="51"/>
      <c r="Z86" s="51"/>
    </row>
    <row r="87" spans="1:26" s="45" customFormat="1" ht="12.75" customHeight="1" x14ac:dyDescent="0.25">
      <c r="D87" s="103"/>
      <c r="K87" s="104"/>
      <c r="L87" s="78"/>
      <c r="M87" s="51"/>
      <c r="N87" s="51"/>
      <c r="O87" s="51"/>
      <c r="P87" s="51"/>
      <c r="Q87" s="51"/>
      <c r="R87" s="51"/>
      <c r="S87" s="51"/>
      <c r="T87" s="51"/>
      <c r="U87" s="51"/>
      <c r="V87" s="51"/>
      <c r="W87" s="51"/>
      <c r="X87" s="51"/>
      <c r="Y87" s="51"/>
      <c r="Z87" s="51"/>
    </row>
    <row r="88" spans="1:26" s="45" customFormat="1" ht="12.75" customHeight="1" x14ac:dyDescent="0.25">
      <c r="A88" s="63"/>
      <c r="B88" s="63"/>
      <c r="C88" s="63"/>
      <c r="D88" s="105"/>
      <c r="E88" s="63"/>
      <c r="F88" s="63"/>
      <c r="G88" s="63"/>
      <c r="H88" s="63"/>
      <c r="I88" s="63"/>
      <c r="J88" s="63"/>
      <c r="K88" s="106"/>
      <c r="L88" s="107"/>
      <c r="M88" s="51"/>
      <c r="N88" s="51"/>
      <c r="O88" s="51"/>
      <c r="P88" s="51"/>
      <c r="Q88" s="51"/>
      <c r="R88" s="51"/>
      <c r="S88" s="51"/>
      <c r="T88" s="51"/>
      <c r="U88" s="51"/>
      <c r="V88" s="51"/>
      <c r="W88" s="51"/>
      <c r="X88" s="51"/>
      <c r="Y88" s="51"/>
      <c r="Z88" s="51"/>
    </row>
    <row r="89" spans="1:26" s="45" customFormat="1" ht="12.75" customHeight="1" x14ac:dyDescent="0.25">
      <c r="A89" s="63"/>
      <c r="B89" s="63"/>
      <c r="C89" s="63"/>
      <c r="D89" s="105"/>
      <c r="E89" s="63"/>
      <c r="F89" s="63"/>
      <c r="G89" s="63"/>
      <c r="H89" s="63"/>
      <c r="I89" s="63"/>
      <c r="J89" s="63"/>
      <c r="K89" s="106"/>
      <c r="L89" s="107"/>
      <c r="M89" s="51"/>
      <c r="N89" s="51"/>
      <c r="O89" s="51"/>
      <c r="P89" s="51"/>
      <c r="Q89" s="51"/>
      <c r="R89" s="51"/>
      <c r="S89" s="51"/>
      <c r="T89" s="51"/>
      <c r="U89" s="51"/>
      <c r="V89" s="51"/>
      <c r="W89" s="51"/>
      <c r="X89" s="51"/>
      <c r="Y89" s="51"/>
      <c r="Z89" s="51"/>
    </row>
    <row r="90" spans="1:26" s="45" customFormat="1" ht="12.75" customHeight="1" x14ac:dyDescent="0.25">
      <c r="A90" s="63"/>
      <c r="B90" s="43"/>
      <c r="C90" s="43"/>
      <c r="D90" s="105"/>
      <c r="E90" s="63"/>
      <c r="F90" s="63"/>
      <c r="G90" s="63"/>
      <c r="H90" s="63"/>
      <c r="I90" s="63"/>
      <c r="J90" s="63"/>
      <c r="K90" s="106"/>
      <c r="L90" s="107"/>
      <c r="M90" s="51"/>
      <c r="N90" s="51"/>
      <c r="O90" s="51"/>
      <c r="P90" s="51"/>
      <c r="Q90" s="51"/>
      <c r="R90" s="51"/>
      <c r="S90" s="51"/>
      <c r="T90" s="51"/>
      <c r="U90" s="51"/>
      <c r="V90" s="51"/>
      <c r="W90" s="51"/>
      <c r="X90" s="51"/>
      <c r="Y90" s="51"/>
      <c r="Z90" s="51"/>
    </row>
    <row r="91" spans="1:26" s="45" customFormat="1" ht="12.75" customHeight="1" x14ac:dyDescent="0.25">
      <c r="A91" s="63"/>
      <c r="B91" s="43"/>
      <c r="C91" s="43"/>
      <c r="D91" s="105"/>
      <c r="E91" s="63"/>
      <c r="F91" s="63"/>
      <c r="G91" s="63"/>
      <c r="H91" s="63"/>
      <c r="I91" s="63"/>
      <c r="J91" s="63"/>
      <c r="K91" s="106"/>
      <c r="L91" s="107"/>
      <c r="M91" s="51"/>
      <c r="N91" s="51"/>
      <c r="O91" s="51"/>
      <c r="P91" s="51"/>
      <c r="Q91" s="51"/>
      <c r="R91" s="51"/>
      <c r="S91" s="51"/>
      <c r="T91" s="51"/>
      <c r="U91" s="51"/>
      <c r="V91" s="51"/>
      <c r="W91" s="51"/>
      <c r="X91" s="51"/>
      <c r="Y91" s="51"/>
      <c r="Z91" s="51"/>
    </row>
    <row r="92" spans="1:26" s="45" customFormat="1" ht="12.75" customHeight="1" x14ac:dyDescent="0.25">
      <c r="A92" s="63"/>
      <c r="B92" s="43"/>
      <c r="C92" s="43"/>
      <c r="D92" s="105"/>
      <c r="E92" s="63"/>
      <c r="F92" s="63"/>
      <c r="G92" s="63"/>
      <c r="H92" s="63"/>
      <c r="I92" s="63"/>
      <c r="J92" s="63"/>
      <c r="K92" s="106"/>
      <c r="L92" s="107"/>
      <c r="M92" s="51"/>
      <c r="N92" s="51"/>
      <c r="O92" s="51"/>
      <c r="P92" s="51"/>
      <c r="Q92" s="51"/>
      <c r="R92" s="51"/>
      <c r="S92" s="51"/>
      <c r="T92" s="51"/>
      <c r="U92" s="51"/>
      <c r="V92" s="51"/>
      <c r="W92" s="51"/>
      <c r="X92" s="51"/>
      <c r="Y92" s="51"/>
      <c r="Z92" s="51"/>
    </row>
    <row r="93" spans="1:26" s="45" customFormat="1" ht="12.75" customHeight="1" x14ac:dyDescent="0.25">
      <c r="A93" s="63"/>
      <c r="B93" s="43"/>
      <c r="C93" s="43"/>
      <c r="D93" s="105"/>
      <c r="E93" s="63"/>
      <c r="F93" s="63"/>
      <c r="G93" s="63"/>
      <c r="H93" s="63"/>
      <c r="I93" s="63"/>
      <c r="J93" s="63"/>
      <c r="K93" s="106"/>
      <c r="L93" s="107"/>
      <c r="M93" s="51"/>
      <c r="N93" s="51"/>
      <c r="O93" s="51"/>
      <c r="P93" s="51"/>
      <c r="Q93" s="51"/>
      <c r="R93" s="51"/>
      <c r="S93" s="51"/>
      <c r="T93" s="51"/>
      <c r="U93" s="51"/>
      <c r="V93" s="51"/>
      <c r="W93" s="51"/>
      <c r="X93" s="51"/>
      <c r="Y93" s="51"/>
      <c r="Z93" s="51"/>
    </row>
    <row r="94" spans="1:26" s="45" customFormat="1" ht="12.75" customHeight="1" x14ac:dyDescent="0.25">
      <c r="A94" s="63"/>
      <c r="B94" s="43"/>
      <c r="C94" s="43"/>
      <c r="D94" s="105"/>
      <c r="E94" s="63"/>
      <c r="F94" s="63"/>
      <c r="G94" s="63"/>
      <c r="H94" s="63"/>
      <c r="I94" s="63"/>
      <c r="J94" s="63"/>
      <c r="K94" s="106"/>
      <c r="L94" s="107"/>
      <c r="M94" s="51"/>
      <c r="N94" s="51"/>
      <c r="O94" s="51"/>
      <c r="P94" s="51"/>
      <c r="Q94" s="51"/>
      <c r="R94" s="51"/>
      <c r="S94" s="51"/>
      <c r="T94" s="51"/>
      <c r="U94" s="51"/>
      <c r="V94" s="51"/>
      <c r="W94" s="51"/>
      <c r="X94" s="51"/>
      <c r="Y94" s="51"/>
      <c r="Z94" s="51"/>
    </row>
    <row r="95" spans="1:26" ht="12.75" customHeight="1" x14ac:dyDescent="0.25">
      <c r="A95" s="63"/>
      <c r="B95" s="43"/>
      <c r="C95" s="43"/>
      <c r="D95" s="105"/>
      <c r="E95" s="63"/>
      <c r="F95" s="63"/>
      <c r="G95" s="63"/>
      <c r="H95" s="63"/>
      <c r="I95" s="63"/>
      <c r="J95" s="63"/>
      <c r="K95" s="106"/>
      <c r="L95" s="107"/>
    </row>
    <row r="96" spans="1:26" ht="12.75" customHeight="1" x14ac:dyDescent="0.25">
      <c r="A96" s="63"/>
      <c r="B96" s="43"/>
      <c r="C96" s="43"/>
      <c r="D96" s="105"/>
      <c r="E96" s="63"/>
      <c r="F96" s="63"/>
      <c r="G96" s="63"/>
      <c r="H96" s="63"/>
      <c r="I96" s="63"/>
      <c r="J96" s="63"/>
      <c r="K96" s="106"/>
      <c r="L96" s="107"/>
    </row>
    <row r="97" spans="1:12" ht="12.75" customHeight="1" x14ac:dyDescent="0.25">
      <c r="A97" s="63"/>
      <c r="B97" s="43"/>
      <c r="C97" s="43"/>
      <c r="D97" s="105"/>
      <c r="E97" s="63"/>
      <c r="F97" s="63"/>
      <c r="G97" s="63"/>
      <c r="H97" s="63"/>
      <c r="I97" s="63"/>
      <c r="J97" s="63"/>
      <c r="K97" s="106"/>
      <c r="L97" s="107"/>
    </row>
    <row r="98" spans="1:12" ht="12.75" customHeight="1" x14ac:dyDescent="0.25">
      <c r="A98" s="63"/>
      <c r="B98" s="43"/>
      <c r="C98" s="43"/>
      <c r="D98" s="105"/>
      <c r="E98" s="63"/>
      <c r="F98" s="63"/>
      <c r="G98" s="63"/>
      <c r="H98" s="63"/>
      <c r="I98" s="63"/>
      <c r="J98" s="63"/>
      <c r="K98" s="106"/>
      <c r="L98" s="107"/>
    </row>
    <row r="99" spans="1:12" ht="12.75" customHeight="1" x14ac:dyDescent="0.25">
      <c r="A99" s="63"/>
      <c r="B99" s="43"/>
      <c r="C99" s="43"/>
      <c r="D99" s="105"/>
      <c r="E99" s="63"/>
      <c r="F99" s="63"/>
      <c r="G99" s="63"/>
      <c r="H99" s="63"/>
      <c r="I99" s="63"/>
      <c r="J99" s="63"/>
      <c r="K99" s="106"/>
      <c r="L99" s="107"/>
    </row>
    <row r="100" spans="1:12" ht="12.75" customHeight="1" x14ac:dyDescent="0.25">
      <c r="A100" s="63"/>
      <c r="B100" s="43"/>
      <c r="C100" s="43"/>
      <c r="D100" s="105"/>
      <c r="E100" s="63"/>
      <c r="F100" s="63"/>
      <c r="G100" s="63"/>
      <c r="H100" s="63"/>
      <c r="I100" s="63"/>
      <c r="J100" s="63"/>
      <c r="K100" s="106"/>
      <c r="L100" s="107"/>
    </row>
    <row r="101" spans="1:12" ht="12.75" customHeight="1" x14ac:dyDescent="0.25">
      <c r="A101" s="108"/>
      <c r="B101" s="73"/>
      <c r="C101" s="73"/>
      <c r="D101" s="109"/>
      <c r="E101" s="108"/>
      <c r="F101" s="108"/>
      <c r="G101" s="108"/>
      <c r="H101" s="108"/>
      <c r="I101" s="108"/>
      <c r="J101" s="108"/>
      <c r="K101" s="110"/>
      <c r="L101" s="111"/>
    </row>
    <row r="102" spans="1:12" ht="12.75" customHeight="1" x14ac:dyDescent="0.25">
      <c r="A102" s="108"/>
      <c r="B102" s="73"/>
      <c r="C102" s="73"/>
      <c r="D102" s="109"/>
      <c r="E102" s="108"/>
      <c r="F102" s="108"/>
      <c r="G102" s="108"/>
      <c r="H102" s="108"/>
      <c r="I102" s="108"/>
      <c r="J102" s="108"/>
      <c r="K102" s="110"/>
      <c r="L102" s="111"/>
    </row>
    <row r="103" spans="1:12" ht="12.75" customHeight="1" x14ac:dyDescent="0.25">
      <c r="A103" s="108"/>
      <c r="B103" s="73"/>
      <c r="C103" s="73"/>
      <c r="D103" s="109"/>
      <c r="E103" s="108"/>
      <c r="F103" s="108"/>
      <c r="G103" s="108"/>
      <c r="H103" s="108"/>
      <c r="I103" s="108"/>
      <c r="J103" s="108"/>
      <c r="K103" s="110"/>
      <c r="L103" s="111"/>
    </row>
    <row r="104" spans="1:12" ht="12.75" customHeight="1" x14ac:dyDescent="0.25">
      <c r="A104" s="108"/>
      <c r="B104" s="73"/>
      <c r="C104" s="73"/>
      <c r="D104" s="109"/>
      <c r="E104" s="108"/>
      <c r="F104" s="108"/>
      <c r="G104" s="108"/>
      <c r="H104" s="108"/>
      <c r="I104" s="108"/>
      <c r="J104" s="108"/>
      <c r="K104" s="110"/>
      <c r="L104" s="111"/>
    </row>
    <row r="105" spans="1:12" ht="12.75" customHeight="1" x14ac:dyDescent="0.25">
      <c r="A105" s="108"/>
      <c r="B105" s="73"/>
      <c r="C105" s="73"/>
      <c r="D105" s="109"/>
      <c r="E105" s="108"/>
      <c r="F105" s="108"/>
      <c r="G105" s="108"/>
      <c r="H105" s="108"/>
      <c r="I105" s="108"/>
      <c r="J105" s="108"/>
      <c r="K105" s="110"/>
      <c r="L105" s="111"/>
    </row>
    <row r="106" spans="1:12" ht="12.75" customHeight="1" x14ac:dyDescent="0.25">
      <c r="A106" s="108"/>
      <c r="B106" s="73"/>
      <c r="C106" s="73"/>
      <c r="D106" s="109"/>
      <c r="E106" s="108"/>
      <c r="F106" s="108"/>
      <c r="G106" s="108"/>
      <c r="H106" s="108"/>
      <c r="I106" s="108"/>
      <c r="J106" s="108"/>
      <c r="K106" s="110"/>
      <c r="L106" s="111"/>
    </row>
    <row r="107" spans="1:12" ht="12.75" customHeight="1" x14ac:dyDescent="0.25">
      <c r="A107" s="108"/>
      <c r="B107" s="73"/>
      <c r="C107" s="73"/>
      <c r="D107" s="109"/>
      <c r="E107" s="108"/>
      <c r="F107" s="108"/>
      <c r="G107" s="108"/>
      <c r="H107" s="108"/>
      <c r="I107" s="108"/>
      <c r="J107" s="108"/>
      <c r="K107" s="110"/>
      <c r="L107" s="111"/>
    </row>
    <row r="108" spans="1:12" ht="12.75" customHeight="1" x14ac:dyDescent="0.25">
      <c r="A108" s="108"/>
      <c r="B108" s="73"/>
      <c r="C108" s="73"/>
      <c r="D108" s="109"/>
      <c r="E108" s="108"/>
      <c r="F108" s="108"/>
      <c r="G108" s="108"/>
      <c r="H108" s="108"/>
      <c r="I108" s="108"/>
      <c r="J108" s="108"/>
      <c r="K108" s="110"/>
      <c r="L108" s="111"/>
    </row>
    <row r="109" spans="1:12" ht="12.75" customHeight="1" x14ac:dyDescent="0.25">
      <c r="A109" s="108"/>
      <c r="B109" s="73"/>
      <c r="C109" s="73"/>
      <c r="D109" s="109"/>
      <c r="E109" s="108"/>
      <c r="F109" s="108"/>
      <c r="G109" s="108"/>
      <c r="H109" s="108"/>
      <c r="I109" s="108"/>
      <c r="J109" s="108"/>
      <c r="K109" s="110"/>
      <c r="L109" s="111"/>
    </row>
    <row r="110" spans="1:12" ht="12.75" customHeight="1" x14ac:dyDescent="0.25">
      <c r="A110" s="108"/>
      <c r="B110" s="73"/>
      <c r="C110" s="73"/>
      <c r="D110" s="109"/>
      <c r="E110" s="108"/>
      <c r="F110" s="108"/>
      <c r="G110" s="108"/>
      <c r="H110" s="108"/>
      <c r="I110" s="108"/>
      <c r="J110" s="108"/>
      <c r="K110" s="110"/>
      <c r="L110" s="111"/>
    </row>
    <row r="111" spans="1:12" ht="12.75" customHeight="1" x14ac:dyDescent="0.25">
      <c r="A111" s="108"/>
      <c r="B111" s="73"/>
      <c r="C111" s="73"/>
      <c r="D111" s="109"/>
      <c r="E111" s="108"/>
      <c r="F111" s="108"/>
      <c r="G111" s="108"/>
      <c r="H111" s="108"/>
      <c r="I111" s="108"/>
      <c r="J111" s="108"/>
      <c r="K111" s="110"/>
      <c r="L111" s="111"/>
    </row>
    <row r="112" spans="1:12" ht="12.75" customHeight="1" x14ac:dyDescent="0.25">
      <c r="A112" s="108"/>
      <c r="B112" s="73"/>
      <c r="C112" s="73"/>
      <c r="D112" s="109"/>
      <c r="E112" s="108"/>
      <c r="F112" s="108"/>
      <c r="G112" s="108"/>
      <c r="H112" s="108"/>
      <c r="I112" s="108"/>
      <c r="J112" s="108"/>
      <c r="K112" s="110"/>
      <c r="L112" s="111"/>
    </row>
    <row r="113" spans="1:12" ht="12.75" customHeight="1" x14ac:dyDescent="0.25">
      <c r="A113" s="108"/>
      <c r="B113" s="73"/>
      <c r="C113" s="73"/>
      <c r="D113" s="109"/>
      <c r="E113" s="108"/>
      <c r="F113" s="108"/>
      <c r="G113" s="108"/>
      <c r="H113" s="108"/>
      <c r="I113" s="108"/>
      <c r="J113" s="108"/>
      <c r="K113" s="110"/>
      <c r="L113" s="111"/>
    </row>
    <row r="114" spans="1:12" ht="12.75" customHeight="1" x14ac:dyDescent="0.25">
      <c r="A114" s="108"/>
      <c r="B114" s="73"/>
      <c r="C114" s="73"/>
      <c r="D114" s="109"/>
      <c r="E114" s="108"/>
      <c r="F114" s="108"/>
      <c r="G114" s="108"/>
      <c r="H114" s="108"/>
      <c r="I114" s="108"/>
      <c r="J114" s="108"/>
      <c r="K114" s="110"/>
      <c r="L114" s="111"/>
    </row>
    <row r="115" spans="1:12" ht="12.75" customHeight="1" x14ac:dyDescent="0.25">
      <c r="A115" s="108"/>
      <c r="B115" s="73"/>
      <c r="C115" s="73"/>
      <c r="D115" s="109"/>
      <c r="E115" s="108"/>
      <c r="F115" s="108"/>
      <c r="G115" s="108"/>
      <c r="H115" s="108"/>
      <c r="I115" s="108"/>
      <c r="J115" s="108"/>
      <c r="K115" s="110"/>
      <c r="L115" s="111"/>
    </row>
    <row r="116" spans="1:12" ht="12.75" customHeight="1" x14ac:dyDescent="0.25">
      <c r="A116" s="108"/>
      <c r="B116" s="73"/>
      <c r="C116" s="73"/>
      <c r="D116" s="109"/>
      <c r="E116" s="108"/>
      <c r="F116" s="108"/>
      <c r="G116" s="108"/>
      <c r="H116" s="108"/>
      <c r="I116" s="108"/>
      <c r="J116" s="108"/>
      <c r="K116" s="110"/>
      <c r="L116" s="111"/>
    </row>
    <row r="117" spans="1:12" ht="12.75" customHeight="1" x14ac:dyDescent="0.25">
      <c r="A117" s="108"/>
      <c r="B117" s="73"/>
      <c r="C117" s="73"/>
      <c r="D117" s="109"/>
      <c r="E117" s="108"/>
      <c r="F117" s="108"/>
      <c r="G117" s="108"/>
      <c r="H117" s="108"/>
      <c r="I117" s="108"/>
      <c r="J117" s="108"/>
      <c r="K117" s="110"/>
      <c r="L117" s="111"/>
    </row>
    <row r="118" spans="1:12" ht="12.75" customHeight="1" x14ac:dyDescent="0.25">
      <c r="A118" s="108"/>
      <c r="B118" s="73"/>
      <c r="C118" s="73"/>
      <c r="D118" s="109"/>
      <c r="E118" s="108"/>
      <c r="F118" s="108"/>
      <c r="G118" s="108"/>
      <c r="H118" s="108"/>
      <c r="I118" s="108"/>
      <c r="J118" s="108"/>
      <c r="K118" s="110"/>
      <c r="L118" s="111"/>
    </row>
    <row r="119" spans="1:12" ht="12.75" customHeight="1" x14ac:dyDescent="0.25">
      <c r="A119" s="108"/>
      <c r="B119" s="73"/>
      <c r="C119" s="73"/>
      <c r="D119" s="109"/>
      <c r="E119" s="108"/>
      <c r="F119" s="108"/>
      <c r="G119" s="108"/>
      <c r="H119" s="108"/>
      <c r="I119" s="108"/>
      <c r="J119" s="108"/>
      <c r="K119" s="110"/>
      <c r="L119" s="111"/>
    </row>
    <row r="120" spans="1:12" ht="12.75" customHeight="1" x14ac:dyDescent="0.25">
      <c r="A120" s="108"/>
      <c r="B120" s="73"/>
      <c r="C120" s="73"/>
      <c r="D120" s="109"/>
      <c r="E120" s="108"/>
      <c r="F120" s="108"/>
      <c r="G120" s="108"/>
      <c r="H120" s="108"/>
      <c r="I120" s="108"/>
      <c r="J120" s="108"/>
      <c r="K120" s="110"/>
      <c r="L120" s="111"/>
    </row>
    <row r="121" spans="1:12" ht="12.75" customHeight="1" x14ac:dyDescent="0.25">
      <c r="A121" s="108"/>
      <c r="B121" s="73"/>
      <c r="C121" s="73"/>
      <c r="D121" s="109"/>
      <c r="E121" s="108"/>
      <c r="F121" s="108"/>
      <c r="G121" s="108"/>
      <c r="H121" s="108"/>
      <c r="I121" s="108"/>
      <c r="J121" s="108"/>
      <c r="K121" s="110"/>
      <c r="L121" s="111"/>
    </row>
    <row r="122" spans="1:12" x14ac:dyDescent="0.25">
      <c r="A122" s="108"/>
      <c r="B122" s="73"/>
      <c r="C122" s="73"/>
      <c r="D122" s="109"/>
      <c r="E122" s="108"/>
      <c r="F122" s="108"/>
      <c r="G122" s="108"/>
      <c r="H122" s="108"/>
      <c r="I122" s="108"/>
      <c r="J122" s="108"/>
      <c r="K122" s="110"/>
      <c r="L122" s="111"/>
    </row>
    <row r="123" spans="1:12" x14ac:dyDescent="0.25">
      <c r="A123" s="108"/>
      <c r="B123" s="73"/>
      <c r="C123" s="73"/>
      <c r="D123" s="109"/>
      <c r="E123" s="108"/>
      <c r="F123" s="108"/>
      <c r="G123" s="108"/>
      <c r="H123" s="108"/>
      <c r="I123" s="108"/>
      <c r="J123" s="108"/>
      <c r="K123" s="110"/>
      <c r="L123" s="111"/>
    </row>
    <row r="124" spans="1:12" ht="12.75" customHeight="1" x14ac:dyDescent="0.25">
      <c r="A124" s="108"/>
      <c r="B124" s="73"/>
      <c r="C124" s="73"/>
      <c r="D124" s="109"/>
      <c r="E124" s="108"/>
      <c r="F124" s="108"/>
      <c r="G124" s="108"/>
      <c r="H124" s="108"/>
      <c r="I124" s="108"/>
      <c r="J124" s="108"/>
      <c r="K124" s="110"/>
      <c r="L124" s="111"/>
    </row>
    <row r="125" spans="1:12" ht="12.75" customHeight="1" x14ac:dyDescent="0.25">
      <c r="A125" s="108"/>
      <c r="B125" s="73"/>
      <c r="C125" s="73"/>
      <c r="D125" s="109"/>
      <c r="E125" s="108"/>
      <c r="F125" s="108"/>
      <c r="G125" s="108"/>
      <c r="H125" s="108"/>
      <c r="I125" s="108"/>
      <c r="J125" s="108"/>
      <c r="K125" s="110"/>
      <c r="L125" s="111"/>
    </row>
    <row r="126" spans="1:12" ht="12.75" customHeight="1" x14ac:dyDescent="0.25">
      <c r="A126" s="108"/>
      <c r="B126" s="73"/>
      <c r="C126" s="73"/>
      <c r="D126" s="109"/>
      <c r="E126" s="108"/>
      <c r="F126" s="108"/>
      <c r="G126" s="108"/>
      <c r="H126" s="108"/>
      <c r="I126" s="108"/>
      <c r="J126" s="108"/>
      <c r="K126" s="110"/>
      <c r="L126" s="111"/>
    </row>
    <row r="127" spans="1:12" ht="12.75" customHeight="1" x14ac:dyDescent="0.25">
      <c r="A127" s="108"/>
      <c r="B127" s="73"/>
      <c r="C127" s="73"/>
      <c r="D127" s="109"/>
      <c r="E127" s="108"/>
      <c r="F127" s="108"/>
      <c r="G127" s="108"/>
      <c r="H127" s="108"/>
      <c r="I127" s="108"/>
      <c r="J127" s="108"/>
      <c r="K127" s="110"/>
      <c r="L127" s="111"/>
    </row>
    <row r="128" spans="1:12" ht="12.75" customHeight="1" x14ac:dyDescent="0.25">
      <c r="A128" s="108"/>
      <c r="B128" s="108"/>
      <c r="C128" s="108"/>
      <c r="D128" s="109"/>
      <c r="E128" s="108"/>
      <c r="F128" s="108"/>
      <c r="G128" s="108"/>
      <c r="H128" s="108"/>
      <c r="I128" s="108"/>
      <c r="J128" s="108"/>
      <c r="K128" s="110"/>
      <c r="L128" s="111"/>
    </row>
    <row r="129" spans="1:12" ht="12.75" customHeight="1" x14ac:dyDescent="0.25">
      <c r="A129" s="108"/>
      <c r="B129" s="108"/>
      <c r="C129" s="108"/>
      <c r="D129" s="109"/>
      <c r="E129" s="108"/>
      <c r="F129" s="108"/>
      <c r="G129" s="108"/>
      <c r="H129" s="108"/>
      <c r="I129" s="108"/>
      <c r="J129" s="108"/>
      <c r="K129" s="110"/>
      <c r="L129" s="111"/>
    </row>
    <row r="130" spans="1:12" ht="12.75" customHeight="1" x14ac:dyDescent="0.25">
      <c r="A130" s="108"/>
      <c r="B130" s="73"/>
      <c r="C130" s="73"/>
      <c r="D130" s="109"/>
      <c r="E130" s="108"/>
      <c r="F130" s="108"/>
      <c r="G130" s="108"/>
      <c r="H130" s="108"/>
      <c r="I130" s="108"/>
      <c r="J130" s="108"/>
      <c r="K130" s="110"/>
      <c r="L130" s="111"/>
    </row>
    <row r="131" spans="1:12" ht="12.75" customHeight="1" x14ac:dyDescent="0.25">
      <c r="A131" s="108"/>
      <c r="B131" s="73"/>
      <c r="C131" s="73"/>
      <c r="D131" s="109"/>
      <c r="E131" s="108"/>
      <c r="F131" s="108"/>
      <c r="G131" s="108"/>
      <c r="H131" s="108"/>
      <c r="I131" s="108"/>
      <c r="J131" s="108"/>
      <c r="K131" s="110"/>
      <c r="L131" s="111"/>
    </row>
    <row r="132" spans="1:12" ht="12.75" customHeight="1" x14ac:dyDescent="0.25">
      <c r="A132" s="108"/>
      <c r="B132" s="73"/>
      <c r="C132" s="73"/>
      <c r="D132" s="109"/>
      <c r="E132" s="108"/>
      <c r="F132" s="108"/>
      <c r="G132" s="108"/>
      <c r="H132" s="108"/>
      <c r="I132" s="108"/>
      <c r="J132" s="108"/>
      <c r="K132" s="110"/>
      <c r="L132" s="111"/>
    </row>
    <row r="133" spans="1:12" ht="12.75" customHeight="1" x14ac:dyDescent="0.25">
      <c r="A133" s="108"/>
      <c r="B133" s="73"/>
      <c r="C133" s="73"/>
      <c r="D133" s="109"/>
      <c r="E133" s="108"/>
      <c r="F133" s="108"/>
      <c r="G133" s="108"/>
      <c r="H133" s="108"/>
      <c r="I133" s="108"/>
      <c r="J133" s="108"/>
      <c r="K133" s="110"/>
      <c r="L133" s="111"/>
    </row>
    <row r="134" spans="1:12" ht="12.75" customHeight="1" x14ac:dyDescent="0.25">
      <c r="A134" s="108"/>
      <c r="B134" s="73"/>
      <c r="C134" s="73"/>
      <c r="D134" s="109"/>
      <c r="E134" s="108"/>
      <c r="F134" s="108"/>
      <c r="G134" s="108"/>
      <c r="H134" s="108"/>
      <c r="I134" s="108"/>
      <c r="J134" s="108"/>
      <c r="K134" s="110"/>
      <c r="L134" s="111"/>
    </row>
    <row r="135" spans="1:12" ht="12.75" customHeight="1" x14ac:dyDescent="0.25">
      <c r="A135" s="108"/>
      <c r="B135" s="73"/>
      <c r="C135" s="73"/>
      <c r="D135" s="109"/>
      <c r="E135" s="108"/>
      <c r="F135" s="108"/>
      <c r="G135" s="108"/>
      <c r="H135" s="108"/>
      <c r="I135" s="108"/>
      <c r="J135" s="108"/>
      <c r="K135" s="110"/>
      <c r="L135" s="111"/>
    </row>
    <row r="136" spans="1:12" ht="12.75" customHeight="1" x14ac:dyDescent="0.25">
      <c r="A136" s="108"/>
      <c r="B136" s="73"/>
      <c r="C136" s="73"/>
      <c r="D136" s="109"/>
      <c r="E136" s="108"/>
      <c r="F136" s="108"/>
      <c r="G136" s="108"/>
      <c r="H136" s="108"/>
      <c r="I136" s="108"/>
      <c r="J136" s="108"/>
      <c r="K136" s="110"/>
      <c r="L136" s="111"/>
    </row>
    <row r="137" spans="1:12" ht="12.75" customHeight="1" x14ac:dyDescent="0.25">
      <c r="A137" s="108"/>
      <c r="B137" s="73"/>
      <c r="C137" s="73"/>
      <c r="D137" s="109"/>
      <c r="E137" s="108"/>
      <c r="F137" s="108"/>
      <c r="G137" s="108"/>
      <c r="H137" s="108"/>
      <c r="I137" s="108"/>
      <c r="J137" s="108"/>
      <c r="K137" s="110"/>
      <c r="L137" s="111"/>
    </row>
    <row r="138" spans="1:12" ht="12.75" customHeight="1" x14ac:dyDescent="0.25">
      <c r="A138" s="108"/>
      <c r="B138" s="73"/>
      <c r="C138" s="73"/>
      <c r="D138" s="109"/>
      <c r="E138" s="108"/>
      <c r="F138" s="108"/>
      <c r="G138" s="108"/>
      <c r="H138" s="108"/>
      <c r="I138" s="108"/>
      <c r="J138" s="108"/>
      <c r="K138" s="110"/>
      <c r="L138" s="111"/>
    </row>
    <row r="139" spans="1:12" ht="12.75" customHeight="1" x14ac:dyDescent="0.25">
      <c r="A139" s="108"/>
      <c r="B139" s="73"/>
      <c r="C139" s="73"/>
      <c r="D139" s="109"/>
      <c r="E139" s="108"/>
      <c r="F139" s="108"/>
      <c r="G139" s="108"/>
      <c r="H139" s="108"/>
      <c r="I139" s="108"/>
      <c r="J139" s="108"/>
      <c r="K139" s="110"/>
      <c r="L139" s="111"/>
    </row>
    <row r="140" spans="1:12" ht="12.75" customHeight="1" x14ac:dyDescent="0.25">
      <c r="A140" s="108"/>
      <c r="B140" s="73"/>
      <c r="C140" s="73"/>
      <c r="D140" s="109"/>
      <c r="E140" s="108"/>
      <c r="F140" s="108"/>
      <c r="G140" s="108"/>
      <c r="H140" s="108"/>
      <c r="I140" s="108"/>
      <c r="J140" s="108"/>
      <c r="K140" s="110"/>
      <c r="L140" s="111"/>
    </row>
    <row r="141" spans="1:12" ht="12.75" customHeight="1" x14ac:dyDescent="0.25">
      <c r="A141" s="108"/>
      <c r="B141" s="73"/>
      <c r="C141" s="73"/>
      <c r="D141" s="109"/>
      <c r="E141" s="108"/>
      <c r="F141" s="108"/>
      <c r="G141" s="108"/>
      <c r="H141" s="108"/>
      <c r="I141" s="108"/>
      <c r="J141" s="108"/>
      <c r="K141" s="110"/>
      <c r="L141" s="111"/>
    </row>
    <row r="142" spans="1:12" ht="12.75" customHeight="1" x14ac:dyDescent="0.25">
      <c r="A142" s="108"/>
      <c r="B142" s="73"/>
      <c r="C142" s="73"/>
      <c r="D142" s="109"/>
      <c r="E142" s="108"/>
      <c r="F142" s="108"/>
      <c r="G142" s="108"/>
      <c r="H142" s="108"/>
      <c r="I142" s="108"/>
      <c r="J142" s="108"/>
      <c r="K142" s="110"/>
      <c r="L142" s="111"/>
    </row>
    <row r="143" spans="1:12" ht="12.75" customHeight="1" x14ac:dyDescent="0.25">
      <c r="A143" s="108"/>
      <c r="B143" s="73"/>
      <c r="C143" s="73"/>
      <c r="D143" s="109"/>
      <c r="E143" s="108"/>
      <c r="F143" s="108"/>
      <c r="G143" s="108"/>
      <c r="H143" s="108"/>
      <c r="I143" s="108"/>
      <c r="J143" s="108"/>
      <c r="K143" s="110"/>
      <c r="L143" s="111"/>
    </row>
    <row r="144" spans="1:12" ht="12.75" customHeight="1" x14ac:dyDescent="0.25">
      <c r="A144" s="108"/>
      <c r="B144" s="73"/>
      <c r="C144" s="73"/>
      <c r="D144" s="109"/>
      <c r="E144" s="108"/>
      <c r="F144" s="108"/>
      <c r="G144" s="108"/>
      <c r="H144" s="108"/>
      <c r="I144" s="108"/>
      <c r="J144" s="108"/>
      <c r="K144" s="110"/>
      <c r="L144" s="111"/>
    </row>
    <row r="145" spans="1:12" ht="12.75" customHeight="1" x14ac:dyDescent="0.25">
      <c r="A145" s="108"/>
      <c r="B145" s="73"/>
      <c r="C145" s="73"/>
      <c r="D145" s="109"/>
      <c r="E145" s="108"/>
      <c r="F145" s="108"/>
      <c r="G145" s="108"/>
      <c r="H145" s="108"/>
      <c r="I145" s="108"/>
      <c r="J145" s="108"/>
      <c r="K145" s="110"/>
      <c r="L145" s="111"/>
    </row>
    <row r="146" spans="1:12" x14ac:dyDescent="0.25">
      <c r="A146" s="108"/>
      <c r="B146" s="73"/>
      <c r="C146" s="73"/>
      <c r="D146" s="109"/>
      <c r="E146" s="108"/>
      <c r="F146" s="108"/>
      <c r="G146" s="108"/>
      <c r="H146" s="108"/>
      <c r="I146" s="108"/>
      <c r="J146" s="108"/>
      <c r="K146" s="110"/>
      <c r="L146" s="111"/>
    </row>
    <row r="147" spans="1:12" x14ac:dyDescent="0.25">
      <c r="A147" s="108"/>
      <c r="B147" s="73"/>
      <c r="C147" s="73"/>
      <c r="D147" s="109"/>
      <c r="E147" s="108"/>
      <c r="F147" s="108"/>
      <c r="G147" s="108"/>
      <c r="H147" s="108"/>
      <c r="I147" s="108"/>
      <c r="J147" s="108"/>
      <c r="K147" s="110"/>
      <c r="L147" s="111"/>
    </row>
    <row r="148" spans="1:12" x14ac:dyDescent="0.25">
      <c r="A148" s="108"/>
      <c r="B148" s="73"/>
      <c r="C148" s="73"/>
      <c r="D148" s="109"/>
      <c r="E148" s="108"/>
      <c r="F148" s="108"/>
      <c r="G148" s="108"/>
      <c r="H148" s="108"/>
      <c r="I148" s="108"/>
      <c r="J148" s="108"/>
      <c r="K148" s="110"/>
      <c r="L148" s="111"/>
    </row>
    <row r="149" spans="1:12" x14ac:dyDescent="0.25">
      <c r="A149" s="108" t="s">
        <v>893</v>
      </c>
      <c r="B149" s="73"/>
      <c r="C149" s="73"/>
      <c r="D149" s="109"/>
      <c r="E149" s="108"/>
      <c r="F149" s="108"/>
      <c r="G149" s="108"/>
      <c r="H149" s="108"/>
      <c r="I149" s="108"/>
      <c r="J149" s="108"/>
      <c r="K149" s="110"/>
      <c r="L149" s="111"/>
    </row>
    <row r="150" spans="1:12" x14ac:dyDescent="0.25">
      <c r="A150" s="108"/>
      <c r="B150" s="73"/>
      <c r="C150" s="73"/>
      <c r="D150" s="109"/>
      <c r="E150" s="108"/>
      <c r="F150" s="108"/>
      <c r="G150" s="108"/>
      <c r="H150" s="108"/>
      <c r="I150" s="108"/>
      <c r="J150" s="108"/>
      <c r="K150" s="110"/>
      <c r="L150" s="111"/>
    </row>
    <row r="151" spans="1:12" x14ac:dyDescent="0.25">
      <c r="A151" s="108"/>
      <c r="B151" s="73"/>
      <c r="C151" s="73"/>
      <c r="D151" s="109"/>
      <c r="E151" s="108"/>
      <c r="F151" s="108"/>
      <c r="G151" s="108"/>
      <c r="H151" s="108"/>
      <c r="I151" s="108"/>
      <c r="J151" s="108"/>
      <c r="K151" s="110"/>
      <c r="L151" s="111"/>
    </row>
    <row r="156" spans="1:12" ht="12.75" customHeight="1" x14ac:dyDescent="0.25"/>
    <row r="157" spans="1:12" ht="12.75" customHeight="1" x14ac:dyDescent="0.25"/>
    <row r="158" spans="1:12" ht="12.75" customHeight="1" x14ac:dyDescent="0.25"/>
    <row r="159" spans="1:12" ht="12.75" customHeight="1" x14ac:dyDescent="0.25"/>
    <row r="160" spans="1:12" ht="12.75" customHeight="1" x14ac:dyDescent="0.25">
      <c r="A160" s="108"/>
      <c r="B160" s="108"/>
      <c r="C160" s="108"/>
      <c r="D160" s="109"/>
      <c r="E160" s="108"/>
      <c r="F160" s="108"/>
      <c r="G160" s="108"/>
      <c r="H160" s="108"/>
      <c r="I160" s="108"/>
      <c r="J160" s="108"/>
      <c r="K160" s="110"/>
      <c r="L160" s="111"/>
    </row>
    <row r="161" spans="1:12" ht="12.75" customHeight="1" x14ac:dyDescent="0.25">
      <c r="A161" s="108"/>
      <c r="B161" s="108"/>
      <c r="C161" s="108"/>
      <c r="D161" s="109"/>
      <c r="E161" s="108"/>
      <c r="F161" s="108"/>
      <c r="G161" s="108"/>
      <c r="H161" s="108"/>
      <c r="I161" s="108"/>
      <c r="J161" s="108"/>
      <c r="K161" s="110"/>
      <c r="L161" s="111"/>
    </row>
    <row r="162" spans="1:12" ht="12.75" customHeight="1" x14ac:dyDescent="0.25">
      <c r="A162" s="108"/>
      <c r="B162" s="73"/>
      <c r="C162" s="73"/>
      <c r="D162" s="109"/>
      <c r="E162" s="108"/>
      <c r="F162" s="108"/>
      <c r="G162" s="108"/>
      <c r="H162" s="108"/>
      <c r="I162" s="108"/>
      <c r="J162" s="108"/>
      <c r="K162" s="110"/>
      <c r="L162" s="111"/>
    </row>
    <row r="163" spans="1:12" ht="12.75" customHeight="1" x14ac:dyDescent="0.25">
      <c r="A163" s="108"/>
      <c r="B163" s="73"/>
      <c r="C163" s="73"/>
      <c r="D163" s="109"/>
      <c r="E163" s="108"/>
      <c r="F163" s="108"/>
      <c r="G163" s="108"/>
      <c r="H163" s="108"/>
      <c r="I163" s="108"/>
      <c r="J163" s="108"/>
      <c r="K163" s="110"/>
      <c r="L163" s="111"/>
    </row>
    <row r="164" spans="1:12" ht="12.75" customHeight="1" x14ac:dyDescent="0.25">
      <c r="A164" s="108"/>
      <c r="B164" s="73"/>
      <c r="C164" s="73"/>
      <c r="D164" s="109"/>
      <c r="E164" s="108"/>
      <c r="F164" s="108"/>
      <c r="G164" s="108"/>
      <c r="H164" s="108"/>
      <c r="I164" s="108"/>
      <c r="J164" s="108"/>
      <c r="K164" s="110"/>
      <c r="L164" s="111"/>
    </row>
    <row r="165" spans="1:12" ht="12.75" customHeight="1" x14ac:dyDescent="0.25">
      <c r="A165" s="108"/>
      <c r="B165" s="73"/>
      <c r="C165" s="73"/>
      <c r="D165" s="109"/>
      <c r="E165" s="108"/>
      <c r="F165" s="108"/>
      <c r="G165" s="108"/>
      <c r="H165" s="108"/>
      <c r="I165" s="108"/>
      <c r="J165" s="108"/>
      <c r="K165" s="110"/>
      <c r="L165" s="111"/>
    </row>
    <row r="166" spans="1:12" ht="12.75" customHeight="1" x14ac:dyDescent="0.25">
      <c r="A166" s="108"/>
      <c r="B166" s="73"/>
      <c r="C166" s="73"/>
      <c r="D166" s="109"/>
      <c r="E166" s="108"/>
      <c r="F166" s="108"/>
      <c r="G166" s="108"/>
      <c r="H166" s="108"/>
      <c r="I166" s="108"/>
      <c r="J166" s="108"/>
      <c r="K166" s="110"/>
      <c r="L166" s="111"/>
    </row>
    <row r="167" spans="1:12" ht="12.75" customHeight="1" x14ac:dyDescent="0.25">
      <c r="A167" s="108"/>
      <c r="B167" s="73"/>
      <c r="C167" s="73"/>
      <c r="D167" s="109"/>
      <c r="E167" s="108"/>
      <c r="F167" s="108"/>
      <c r="G167" s="108"/>
      <c r="H167" s="108"/>
      <c r="I167" s="108"/>
      <c r="J167" s="108"/>
      <c r="K167" s="110"/>
      <c r="L167" s="111"/>
    </row>
    <row r="168" spans="1:12" ht="12.75" customHeight="1" x14ac:dyDescent="0.25">
      <c r="A168" s="108"/>
      <c r="B168" s="73"/>
      <c r="C168" s="73"/>
      <c r="D168" s="109"/>
      <c r="E168" s="108"/>
      <c r="F168" s="108"/>
      <c r="G168" s="108"/>
      <c r="H168" s="108"/>
      <c r="I168" s="108"/>
      <c r="J168" s="108"/>
      <c r="K168" s="110"/>
      <c r="L168" s="111"/>
    </row>
    <row r="169" spans="1:12" ht="12.75" customHeight="1" x14ac:dyDescent="0.25">
      <c r="A169" s="108"/>
      <c r="B169" s="73"/>
      <c r="C169" s="73"/>
      <c r="D169" s="109"/>
      <c r="E169" s="108"/>
      <c r="F169" s="108"/>
      <c r="G169" s="108"/>
      <c r="H169" s="108"/>
      <c r="I169" s="108"/>
      <c r="J169" s="108"/>
      <c r="K169" s="110"/>
      <c r="L169" s="111"/>
    </row>
    <row r="170" spans="1:12" x14ac:dyDescent="0.25">
      <c r="A170" s="108"/>
      <c r="B170" s="73"/>
      <c r="C170" s="73"/>
      <c r="D170" s="109"/>
      <c r="E170" s="108"/>
      <c r="F170" s="108"/>
      <c r="G170" s="108"/>
      <c r="H170" s="108"/>
      <c r="I170" s="108"/>
      <c r="J170" s="108"/>
      <c r="K170" s="110"/>
      <c r="L170" s="111"/>
    </row>
    <row r="171" spans="1:12" x14ac:dyDescent="0.25">
      <c r="A171" s="108"/>
      <c r="B171" s="73"/>
      <c r="C171" s="73"/>
      <c r="D171" s="109"/>
      <c r="E171" s="108"/>
      <c r="F171" s="108"/>
      <c r="G171" s="108"/>
      <c r="H171" s="108"/>
      <c r="I171" s="108"/>
      <c r="J171" s="108"/>
      <c r="K171" s="110"/>
      <c r="L171" s="111"/>
    </row>
    <row r="172" spans="1:12" ht="12.75" customHeight="1" x14ac:dyDescent="0.25">
      <c r="A172" s="108"/>
      <c r="B172" s="73"/>
      <c r="C172" s="73"/>
      <c r="D172" s="109"/>
      <c r="E172" s="108"/>
      <c r="F172" s="108"/>
      <c r="G172" s="108"/>
      <c r="H172" s="108"/>
      <c r="I172" s="108"/>
      <c r="J172" s="108"/>
      <c r="K172" s="110"/>
      <c r="L172" s="111"/>
    </row>
    <row r="173" spans="1:12" ht="12.75" customHeight="1" x14ac:dyDescent="0.25">
      <c r="A173" s="108"/>
      <c r="B173" s="73"/>
      <c r="C173" s="73"/>
      <c r="D173" s="109"/>
      <c r="E173" s="108"/>
      <c r="F173" s="108"/>
      <c r="G173" s="108"/>
      <c r="H173" s="108"/>
      <c r="I173" s="108"/>
      <c r="J173" s="108"/>
      <c r="K173" s="110"/>
      <c r="L173" s="111"/>
    </row>
    <row r="174" spans="1:12" ht="12.75" customHeight="1" x14ac:dyDescent="0.25">
      <c r="A174" s="108"/>
      <c r="B174" s="73"/>
      <c r="C174" s="73"/>
      <c r="D174" s="109"/>
      <c r="E174" s="108"/>
      <c r="F174" s="108"/>
      <c r="G174" s="108"/>
      <c r="H174" s="108"/>
      <c r="I174" s="108"/>
      <c r="J174" s="108"/>
      <c r="K174" s="110"/>
      <c r="L174" s="111"/>
    </row>
    <row r="175" spans="1:12" ht="12.75" customHeight="1" x14ac:dyDescent="0.25">
      <c r="A175" s="108"/>
      <c r="B175" s="73"/>
      <c r="C175" s="73"/>
      <c r="D175" s="109"/>
      <c r="E175" s="108"/>
      <c r="F175" s="108"/>
      <c r="G175" s="108"/>
      <c r="H175" s="108"/>
      <c r="I175" s="108"/>
      <c r="J175" s="108"/>
      <c r="K175" s="110"/>
      <c r="L175" s="111"/>
    </row>
    <row r="176" spans="1:12" ht="12.75" customHeight="1" x14ac:dyDescent="0.25">
      <c r="A176" s="108"/>
      <c r="B176" s="108"/>
      <c r="C176" s="108"/>
      <c r="D176" s="109"/>
      <c r="E176" s="108"/>
      <c r="F176" s="108"/>
      <c r="G176" s="108"/>
      <c r="H176" s="108"/>
      <c r="I176" s="108"/>
      <c r="J176" s="108"/>
      <c r="K176" s="110"/>
      <c r="L176" s="111"/>
    </row>
    <row r="177" spans="1:12" ht="12.75" customHeight="1" x14ac:dyDescent="0.25">
      <c r="A177" s="108"/>
      <c r="B177" s="108"/>
      <c r="C177" s="108"/>
      <c r="D177" s="109"/>
      <c r="E177" s="108"/>
      <c r="F177" s="108"/>
      <c r="G177" s="108"/>
      <c r="H177" s="108"/>
      <c r="I177" s="108"/>
      <c r="J177" s="108"/>
      <c r="K177" s="110"/>
      <c r="L177" s="111"/>
    </row>
    <row r="178" spans="1:12" ht="12.75" customHeight="1" x14ac:dyDescent="0.25">
      <c r="A178" s="108"/>
      <c r="B178" s="73"/>
      <c r="C178" s="73"/>
      <c r="D178" s="109"/>
      <c r="E178" s="108"/>
      <c r="F178" s="108"/>
      <c r="G178" s="108"/>
      <c r="H178" s="108"/>
      <c r="I178" s="108"/>
      <c r="J178" s="108"/>
      <c r="K178" s="110"/>
      <c r="L178" s="111"/>
    </row>
    <row r="179" spans="1:12" ht="12.75" customHeight="1" x14ac:dyDescent="0.25">
      <c r="A179" s="108"/>
      <c r="B179" s="73"/>
      <c r="C179" s="73"/>
      <c r="D179" s="109"/>
      <c r="E179" s="108"/>
      <c r="F179" s="108"/>
      <c r="G179" s="108"/>
      <c r="H179" s="108"/>
      <c r="I179" s="108"/>
      <c r="J179" s="108"/>
      <c r="K179" s="110"/>
      <c r="L179" s="111"/>
    </row>
    <row r="180" spans="1:12" ht="12.75" customHeight="1" x14ac:dyDescent="0.25">
      <c r="A180" s="108"/>
      <c r="B180" s="73"/>
      <c r="C180" s="73"/>
      <c r="D180" s="109"/>
      <c r="E180" s="108"/>
      <c r="F180" s="108"/>
      <c r="G180" s="108"/>
      <c r="H180" s="108"/>
      <c r="I180" s="108"/>
      <c r="J180" s="108"/>
      <c r="K180" s="110"/>
      <c r="L180" s="111"/>
    </row>
    <row r="181" spans="1:12" ht="12.75" customHeight="1" x14ac:dyDescent="0.25">
      <c r="A181" s="108"/>
      <c r="B181" s="73"/>
      <c r="C181" s="73"/>
      <c r="D181" s="109"/>
      <c r="E181" s="108"/>
      <c r="F181" s="108"/>
      <c r="G181" s="108"/>
      <c r="H181" s="108"/>
      <c r="I181" s="108"/>
      <c r="J181" s="108"/>
      <c r="K181" s="110"/>
      <c r="L181" s="111"/>
    </row>
    <row r="182" spans="1:12" ht="12.75" customHeight="1" x14ac:dyDescent="0.25">
      <c r="A182" s="108"/>
      <c r="B182" s="73"/>
      <c r="C182" s="73"/>
      <c r="D182" s="109"/>
      <c r="E182" s="108"/>
      <c r="F182" s="108"/>
      <c r="G182" s="108"/>
      <c r="H182" s="108"/>
      <c r="I182" s="108"/>
      <c r="J182" s="108"/>
      <c r="K182" s="110"/>
      <c r="L182" s="111"/>
    </row>
    <row r="183" spans="1:12" ht="12.75" customHeight="1" x14ac:dyDescent="0.25">
      <c r="A183" s="108"/>
      <c r="B183" s="73"/>
      <c r="C183" s="73"/>
      <c r="D183" s="109"/>
      <c r="E183" s="108"/>
      <c r="F183" s="108"/>
      <c r="G183" s="108"/>
      <c r="H183" s="108"/>
      <c r="I183" s="108"/>
      <c r="J183" s="108"/>
      <c r="K183" s="110"/>
      <c r="L183" s="111"/>
    </row>
    <row r="184" spans="1:12" ht="12.75" customHeight="1" x14ac:dyDescent="0.25">
      <c r="A184" s="108"/>
      <c r="B184" s="73"/>
      <c r="C184" s="73"/>
      <c r="D184" s="109"/>
      <c r="E184" s="108"/>
      <c r="F184" s="108"/>
      <c r="G184" s="108"/>
      <c r="H184" s="108"/>
      <c r="I184" s="108"/>
      <c r="J184" s="108"/>
      <c r="K184" s="110"/>
      <c r="L184" s="111"/>
    </row>
    <row r="185" spans="1:12" ht="12.75" customHeight="1" x14ac:dyDescent="0.25">
      <c r="A185" s="108"/>
      <c r="B185" s="73"/>
      <c r="C185" s="73"/>
      <c r="D185" s="109"/>
      <c r="E185" s="108"/>
      <c r="F185" s="108"/>
      <c r="G185" s="108"/>
      <c r="H185" s="108"/>
      <c r="I185" s="108"/>
      <c r="J185" s="108"/>
      <c r="K185" s="110"/>
      <c r="L185" s="111"/>
    </row>
    <row r="186" spans="1:12" ht="12.75" customHeight="1" x14ac:dyDescent="0.25">
      <c r="A186" s="108"/>
      <c r="B186" s="73"/>
      <c r="C186" s="73"/>
      <c r="D186" s="109"/>
      <c r="E186" s="108"/>
      <c r="F186" s="108"/>
      <c r="G186" s="108"/>
      <c r="H186" s="108"/>
      <c r="I186" s="108"/>
      <c r="J186" s="108"/>
      <c r="K186" s="110"/>
      <c r="L186" s="111"/>
    </row>
    <row r="187" spans="1:12" ht="12.75" customHeight="1" x14ac:dyDescent="0.25">
      <c r="A187" s="108"/>
      <c r="B187" s="73"/>
      <c r="C187" s="73"/>
      <c r="D187" s="109"/>
      <c r="E187" s="108"/>
      <c r="F187" s="108"/>
      <c r="G187" s="108"/>
      <c r="H187" s="108"/>
      <c r="I187" s="108"/>
      <c r="J187" s="108"/>
      <c r="K187" s="110"/>
      <c r="L187" s="111"/>
    </row>
    <row r="188" spans="1:12" ht="12.75" customHeight="1" x14ac:dyDescent="0.25">
      <c r="A188" s="108"/>
      <c r="B188" s="73"/>
      <c r="C188" s="73"/>
      <c r="D188" s="109"/>
      <c r="E188" s="108"/>
      <c r="F188" s="108"/>
      <c r="G188" s="108"/>
      <c r="H188" s="108"/>
      <c r="I188" s="108"/>
      <c r="J188" s="108"/>
      <c r="K188" s="110"/>
      <c r="L188" s="111"/>
    </row>
    <row r="189" spans="1:12" ht="12.75" customHeight="1" x14ac:dyDescent="0.25">
      <c r="A189" s="108"/>
      <c r="B189" s="73"/>
      <c r="C189" s="73"/>
      <c r="D189" s="109"/>
      <c r="E189" s="108"/>
      <c r="F189" s="108"/>
      <c r="G189" s="108"/>
      <c r="H189" s="108"/>
      <c r="I189" s="108"/>
      <c r="J189" s="108"/>
      <c r="K189" s="110"/>
      <c r="L189" s="111"/>
    </row>
    <row r="190" spans="1:12" ht="12.75" customHeight="1" x14ac:dyDescent="0.25">
      <c r="A190" s="108"/>
      <c r="B190" s="73"/>
      <c r="C190" s="73"/>
      <c r="D190" s="109"/>
      <c r="E190" s="108"/>
      <c r="F190" s="108"/>
      <c r="G190" s="108"/>
      <c r="H190" s="108"/>
      <c r="I190" s="108"/>
      <c r="J190" s="108"/>
      <c r="K190" s="110"/>
      <c r="L190" s="111"/>
    </row>
    <row r="191" spans="1:12" ht="12.75" customHeight="1" x14ac:dyDescent="0.25">
      <c r="A191" s="108"/>
      <c r="B191" s="73"/>
      <c r="C191" s="73"/>
      <c r="D191" s="109"/>
      <c r="E191" s="108"/>
      <c r="F191" s="108"/>
      <c r="G191" s="108"/>
      <c r="H191" s="108"/>
      <c r="I191" s="108"/>
      <c r="J191" s="108"/>
      <c r="K191" s="110"/>
      <c r="L191" s="111"/>
    </row>
    <row r="192" spans="1:12" ht="12.75" customHeight="1" x14ac:dyDescent="0.25">
      <c r="A192" s="108"/>
      <c r="B192" s="73"/>
      <c r="C192" s="73"/>
      <c r="D192" s="109"/>
      <c r="E192" s="108"/>
      <c r="F192" s="108"/>
      <c r="G192" s="108"/>
      <c r="H192" s="108"/>
      <c r="I192" s="108"/>
      <c r="J192" s="108"/>
      <c r="K192" s="110"/>
      <c r="L192" s="111"/>
    </row>
    <row r="193" spans="1:12" ht="12.75" customHeight="1" x14ac:dyDescent="0.25">
      <c r="A193" s="108"/>
      <c r="B193" s="73"/>
      <c r="C193" s="73"/>
      <c r="D193" s="109"/>
      <c r="E193" s="108"/>
      <c r="F193" s="108"/>
      <c r="G193" s="108"/>
      <c r="H193" s="108"/>
      <c r="I193" s="108"/>
      <c r="J193" s="108"/>
      <c r="K193" s="110"/>
      <c r="L193" s="111"/>
    </row>
    <row r="194" spans="1:12" ht="12.75" customHeight="1" x14ac:dyDescent="0.25">
      <c r="A194" s="108"/>
      <c r="B194" s="73"/>
      <c r="C194" s="73"/>
      <c r="D194" s="109"/>
      <c r="E194" s="108"/>
      <c r="F194" s="108"/>
      <c r="G194" s="108"/>
      <c r="H194" s="108"/>
      <c r="I194" s="108"/>
      <c r="J194" s="108"/>
      <c r="K194" s="110"/>
      <c r="L194" s="111"/>
    </row>
    <row r="195" spans="1:12" ht="12.75" customHeight="1" x14ac:dyDescent="0.25">
      <c r="A195" s="108"/>
      <c r="B195" s="73"/>
      <c r="C195" s="73"/>
      <c r="D195" s="109"/>
      <c r="E195" s="108"/>
      <c r="F195" s="108"/>
      <c r="G195" s="108"/>
      <c r="H195" s="108"/>
      <c r="I195" s="108"/>
      <c r="J195" s="108"/>
      <c r="K195" s="110"/>
      <c r="L195" s="111"/>
    </row>
    <row r="196" spans="1:12" x14ac:dyDescent="0.25">
      <c r="A196" s="108"/>
      <c r="B196" s="73"/>
      <c r="C196" s="73"/>
      <c r="D196" s="109"/>
      <c r="E196" s="108"/>
      <c r="F196" s="108"/>
      <c r="G196" s="108"/>
      <c r="H196" s="108"/>
      <c r="I196" s="108"/>
      <c r="J196" s="108"/>
      <c r="K196" s="110"/>
      <c r="L196" s="111"/>
    </row>
    <row r="197" spans="1:12" x14ac:dyDescent="0.25">
      <c r="A197" s="108"/>
      <c r="B197" s="73"/>
      <c r="C197" s="73"/>
      <c r="D197" s="109"/>
      <c r="E197" s="108"/>
      <c r="F197" s="108"/>
      <c r="G197" s="108"/>
      <c r="H197" s="108"/>
      <c r="I197" s="108"/>
      <c r="J197" s="108"/>
      <c r="K197" s="110"/>
      <c r="L197" s="111"/>
    </row>
    <row r="198" spans="1:12" ht="12.75" customHeight="1" x14ac:dyDescent="0.25">
      <c r="A198" s="108"/>
      <c r="B198" s="73"/>
      <c r="C198" s="73"/>
      <c r="D198" s="109"/>
      <c r="E198" s="108"/>
      <c r="F198" s="108"/>
      <c r="G198" s="108"/>
      <c r="H198" s="108"/>
      <c r="I198" s="108"/>
      <c r="J198" s="108"/>
      <c r="K198" s="110"/>
      <c r="L198" s="111"/>
    </row>
    <row r="199" spans="1:12" ht="12.75" customHeight="1" x14ac:dyDescent="0.25">
      <c r="A199" s="108"/>
      <c r="B199" s="73"/>
      <c r="C199" s="73"/>
      <c r="D199" s="109"/>
      <c r="E199" s="108"/>
      <c r="F199" s="108"/>
      <c r="G199" s="108"/>
      <c r="H199" s="108"/>
      <c r="I199" s="108"/>
      <c r="J199" s="108"/>
      <c r="K199" s="110"/>
      <c r="L199" s="111"/>
    </row>
    <row r="200" spans="1:12" ht="12.75" customHeight="1" x14ac:dyDescent="0.25">
      <c r="A200" s="108"/>
      <c r="B200" s="73"/>
      <c r="C200" s="73"/>
      <c r="D200" s="109"/>
      <c r="E200" s="108"/>
      <c r="F200" s="108"/>
      <c r="G200" s="108"/>
      <c r="H200" s="108"/>
      <c r="I200" s="108"/>
      <c r="J200" s="108"/>
      <c r="K200" s="110"/>
      <c r="L200" s="111"/>
    </row>
    <row r="201" spans="1:12" ht="12.75" customHeight="1" x14ac:dyDescent="0.25">
      <c r="A201" s="108"/>
      <c r="B201" s="73"/>
      <c r="C201" s="73"/>
      <c r="D201" s="109"/>
      <c r="E201" s="108"/>
      <c r="F201" s="108"/>
      <c r="G201" s="108"/>
      <c r="H201" s="108"/>
      <c r="I201" s="108"/>
      <c r="J201" s="108"/>
      <c r="K201" s="110"/>
      <c r="L201" s="111"/>
    </row>
    <row r="202" spans="1:12" ht="12.75" customHeight="1" x14ac:dyDescent="0.25">
      <c r="A202" s="108"/>
      <c r="B202" s="108"/>
      <c r="C202" s="108"/>
      <c r="D202" s="109"/>
      <c r="E202" s="108"/>
      <c r="F202" s="108"/>
      <c r="G202" s="108"/>
      <c r="H202" s="108"/>
      <c r="I202" s="108"/>
      <c r="J202" s="108"/>
      <c r="K202" s="110"/>
      <c r="L202" s="111"/>
    </row>
    <row r="203" spans="1:12" ht="12.75" customHeight="1" x14ac:dyDescent="0.25">
      <c r="A203" s="108"/>
      <c r="B203" s="108"/>
      <c r="C203" s="108"/>
      <c r="D203" s="109"/>
      <c r="E203" s="108"/>
      <c r="F203" s="108"/>
      <c r="G203" s="108"/>
      <c r="H203" s="108"/>
      <c r="I203" s="108"/>
      <c r="J203" s="108"/>
      <c r="K203" s="110"/>
      <c r="L203" s="111"/>
    </row>
    <row r="204" spans="1:12" ht="12.75" customHeight="1" x14ac:dyDescent="0.25">
      <c r="A204" s="108"/>
      <c r="B204" s="73"/>
      <c r="C204" s="73"/>
      <c r="D204" s="109"/>
      <c r="E204" s="108"/>
      <c r="F204" s="108"/>
      <c r="G204" s="108"/>
      <c r="H204" s="108"/>
      <c r="I204" s="108"/>
      <c r="J204" s="108"/>
      <c r="K204" s="110"/>
      <c r="L204" s="111"/>
    </row>
    <row r="205" spans="1:12" ht="12.75" customHeight="1" x14ac:dyDescent="0.25">
      <c r="A205" s="108"/>
      <c r="B205" s="73"/>
      <c r="C205" s="73"/>
      <c r="D205" s="109"/>
      <c r="E205" s="108"/>
      <c r="F205" s="108"/>
      <c r="G205" s="108"/>
      <c r="H205" s="108"/>
      <c r="I205" s="108"/>
      <c r="J205" s="108"/>
      <c r="K205" s="110"/>
      <c r="L205" s="111"/>
    </row>
    <row r="206" spans="1:12" ht="12.75" customHeight="1" x14ac:dyDescent="0.25">
      <c r="A206" s="108"/>
      <c r="B206" s="73"/>
      <c r="C206" s="73"/>
      <c r="D206" s="109"/>
      <c r="E206" s="108"/>
      <c r="F206" s="108"/>
      <c r="G206" s="108"/>
      <c r="H206" s="108"/>
      <c r="I206" s="108"/>
      <c r="J206" s="108"/>
      <c r="K206" s="110"/>
      <c r="L206" s="111"/>
    </row>
    <row r="207" spans="1:12" ht="12.75" customHeight="1" x14ac:dyDescent="0.25">
      <c r="A207" s="108"/>
      <c r="B207" s="73"/>
      <c r="C207" s="73"/>
      <c r="D207" s="109"/>
      <c r="E207" s="108"/>
      <c r="F207" s="108"/>
      <c r="G207" s="108"/>
      <c r="H207" s="108"/>
      <c r="I207" s="108"/>
      <c r="J207" s="108"/>
      <c r="K207" s="110"/>
      <c r="L207" s="111"/>
    </row>
    <row r="208" spans="1:12" ht="12.75" customHeight="1" x14ac:dyDescent="0.25">
      <c r="A208" s="108"/>
      <c r="B208" s="73"/>
      <c r="C208" s="73"/>
      <c r="D208" s="109"/>
      <c r="E208" s="108"/>
      <c r="F208" s="108"/>
      <c r="G208" s="108"/>
      <c r="H208" s="108"/>
      <c r="I208" s="108"/>
      <c r="J208" s="108"/>
      <c r="K208" s="110"/>
      <c r="L208" s="111"/>
    </row>
    <row r="209" spans="1:12" ht="12.75" customHeight="1" x14ac:dyDescent="0.25">
      <c r="A209" s="108"/>
      <c r="B209" s="73"/>
      <c r="C209" s="73"/>
      <c r="D209" s="109"/>
      <c r="E209" s="108"/>
      <c r="F209" s="108"/>
      <c r="G209" s="108"/>
      <c r="H209" s="108"/>
      <c r="I209" s="108"/>
      <c r="J209" s="108"/>
      <c r="K209" s="110"/>
      <c r="L209" s="111"/>
    </row>
    <row r="210" spans="1:12" ht="12.75" customHeight="1" x14ac:dyDescent="0.25">
      <c r="A210" s="108"/>
      <c r="B210" s="73"/>
      <c r="C210" s="73"/>
      <c r="D210" s="109"/>
      <c r="E210" s="108"/>
      <c r="F210" s="108"/>
      <c r="G210" s="108"/>
      <c r="H210" s="108"/>
      <c r="I210" s="108"/>
      <c r="J210" s="108"/>
      <c r="K210" s="110"/>
      <c r="L210" s="111"/>
    </row>
    <row r="211" spans="1:12" ht="12.75" customHeight="1" x14ac:dyDescent="0.25">
      <c r="A211" s="108"/>
      <c r="B211" s="73"/>
      <c r="C211" s="73"/>
      <c r="D211" s="109"/>
      <c r="E211" s="108"/>
      <c r="F211" s="108"/>
      <c r="G211" s="108"/>
      <c r="H211" s="108"/>
      <c r="I211" s="108"/>
      <c r="J211" s="108"/>
      <c r="K211" s="110"/>
      <c r="L211" s="111"/>
    </row>
    <row r="212" spans="1:12" ht="12.75" customHeight="1" x14ac:dyDescent="0.25">
      <c r="A212" s="108"/>
      <c r="B212" s="73"/>
      <c r="C212" s="73"/>
      <c r="D212" s="109"/>
      <c r="E212" s="108"/>
      <c r="F212" s="108"/>
      <c r="G212" s="108"/>
      <c r="H212" s="108"/>
      <c r="I212" s="108"/>
      <c r="J212" s="108"/>
      <c r="K212" s="110"/>
      <c r="L212" s="111"/>
    </row>
    <row r="213" spans="1:12" ht="12.75" customHeight="1" x14ac:dyDescent="0.25">
      <c r="A213" s="108"/>
      <c r="B213" s="73"/>
      <c r="C213" s="73"/>
      <c r="D213" s="109"/>
      <c r="E213" s="108"/>
      <c r="F213" s="108"/>
      <c r="G213" s="108"/>
      <c r="H213" s="108"/>
      <c r="I213" s="108"/>
      <c r="J213" s="108"/>
      <c r="K213" s="110"/>
      <c r="L213" s="111"/>
    </row>
    <row r="214" spans="1:12" ht="12.75" customHeight="1" x14ac:dyDescent="0.25">
      <c r="A214" s="108"/>
      <c r="B214" s="73"/>
      <c r="C214" s="73"/>
      <c r="D214" s="109"/>
      <c r="E214" s="108"/>
      <c r="F214" s="108"/>
      <c r="G214" s="108"/>
      <c r="H214" s="108"/>
      <c r="I214" s="108"/>
      <c r="J214" s="108"/>
      <c r="K214" s="110"/>
      <c r="L214" s="111"/>
    </row>
    <row r="215" spans="1:12" ht="12.75" customHeight="1" x14ac:dyDescent="0.25">
      <c r="A215" s="108"/>
      <c r="B215" s="73"/>
      <c r="C215" s="73"/>
      <c r="D215" s="109"/>
      <c r="E215" s="108"/>
      <c r="F215" s="108"/>
      <c r="G215" s="108"/>
      <c r="H215" s="108"/>
      <c r="I215" s="108"/>
      <c r="J215" s="108"/>
      <c r="K215" s="110"/>
      <c r="L215" s="111"/>
    </row>
    <row r="216" spans="1:12" ht="12.75" customHeight="1" x14ac:dyDescent="0.25">
      <c r="A216" s="108"/>
      <c r="B216" s="73"/>
      <c r="C216" s="73"/>
      <c r="D216" s="109"/>
      <c r="E216" s="108"/>
      <c r="F216" s="108"/>
      <c r="G216" s="108"/>
      <c r="H216" s="108"/>
      <c r="I216" s="108"/>
      <c r="J216" s="108"/>
      <c r="K216" s="110"/>
      <c r="L216" s="111"/>
    </row>
    <row r="217" spans="1:12" ht="12.75" customHeight="1" x14ac:dyDescent="0.25">
      <c r="A217" s="108"/>
      <c r="B217" s="73"/>
      <c r="C217" s="73"/>
      <c r="D217" s="109"/>
      <c r="E217" s="108"/>
      <c r="F217" s="108"/>
      <c r="G217" s="108"/>
      <c r="H217" s="108"/>
      <c r="I217" s="108"/>
      <c r="J217" s="108"/>
      <c r="K217" s="110"/>
      <c r="L217" s="111"/>
    </row>
    <row r="218" spans="1:12" ht="12.75" customHeight="1" x14ac:dyDescent="0.25">
      <c r="A218" s="108"/>
      <c r="B218" s="73"/>
      <c r="C218" s="73"/>
      <c r="D218" s="109"/>
      <c r="E218" s="108"/>
      <c r="F218" s="108"/>
      <c r="G218" s="108"/>
      <c r="H218" s="108"/>
      <c r="I218" s="108"/>
      <c r="J218" s="108"/>
      <c r="K218" s="110"/>
      <c r="L218" s="111"/>
    </row>
    <row r="219" spans="1:12" ht="12.75" customHeight="1" x14ac:dyDescent="0.25">
      <c r="A219" s="108"/>
      <c r="B219" s="73"/>
      <c r="C219" s="73"/>
      <c r="D219" s="109"/>
      <c r="E219" s="108"/>
      <c r="F219" s="108"/>
      <c r="G219" s="108"/>
      <c r="H219" s="108"/>
      <c r="I219" s="108"/>
      <c r="J219" s="108"/>
      <c r="K219" s="110"/>
      <c r="L219" s="111"/>
    </row>
    <row r="220" spans="1:12" ht="12.75" customHeight="1" x14ac:dyDescent="0.25">
      <c r="A220" s="108"/>
      <c r="B220" s="73"/>
      <c r="C220" s="73"/>
      <c r="D220" s="109"/>
      <c r="E220" s="108"/>
      <c r="F220" s="108"/>
      <c r="G220" s="108"/>
      <c r="H220" s="108"/>
      <c r="I220" s="108"/>
      <c r="J220" s="108"/>
      <c r="K220" s="110"/>
      <c r="L220" s="111"/>
    </row>
    <row r="221" spans="1:12" ht="12.75" customHeight="1" x14ac:dyDescent="0.25">
      <c r="A221" s="108"/>
      <c r="B221" s="73"/>
      <c r="C221" s="73"/>
      <c r="D221" s="109"/>
      <c r="E221" s="108"/>
      <c r="F221" s="108"/>
      <c r="G221" s="108"/>
      <c r="H221" s="108"/>
      <c r="I221" s="108"/>
      <c r="J221" s="108"/>
      <c r="K221" s="110"/>
      <c r="L221" s="111"/>
    </row>
    <row r="222" spans="1:12" ht="12.75" customHeight="1" x14ac:dyDescent="0.25">
      <c r="A222" s="108"/>
      <c r="B222" s="73"/>
      <c r="C222" s="73"/>
      <c r="D222" s="109"/>
      <c r="E222" s="108"/>
      <c r="F222" s="108"/>
      <c r="G222" s="108"/>
      <c r="H222" s="108"/>
      <c r="I222" s="108"/>
      <c r="J222" s="108"/>
      <c r="K222" s="110"/>
      <c r="L222" s="111"/>
    </row>
    <row r="223" spans="1:12" ht="12.75" customHeight="1" x14ac:dyDescent="0.25">
      <c r="A223" s="108"/>
      <c r="B223" s="73"/>
      <c r="C223" s="73"/>
      <c r="D223" s="109"/>
      <c r="E223" s="108"/>
      <c r="F223" s="108"/>
      <c r="G223" s="108"/>
      <c r="H223" s="108"/>
      <c r="I223" s="108"/>
      <c r="J223" s="108"/>
      <c r="K223" s="110"/>
      <c r="L223" s="111"/>
    </row>
    <row r="224" spans="1:12" ht="12.75" customHeight="1" x14ac:dyDescent="0.25">
      <c r="A224" s="108"/>
      <c r="B224" s="73"/>
      <c r="C224" s="73"/>
      <c r="D224" s="109"/>
      <c r="E224" s="108"/>
      <c r="F224" s="108"/>
      <c r="G224" s="108"/>
      <c r="H224" s="108"/>
      <c r="I224" s="108"/>
      <c r="J224" s="108"/>
      <c r="K224" s="110"/>
      <c r="L224" s="111"/>
    </row>
    <row r="225" spans="1:12" ht="12.75" customHeight="1" x14ac:dyDescent="0.25">
      <c r="A225" s="108"/>
      <c r="B225" s="73"/>
      <c r="C225" s="73"/>
      <c r="D225" s="109"/>
      <c r="E225" s="108"/>
      <c r="F225" s="108"/>
      <c r="G225" s="108"/>
      <c r="H225" s="108"/>
      <c r="I225" s="108"/>
      <c r="J225" s="108"/>
      <c r="K225" s="110"/>
      <c r="L225" s="111"/>
    </row>
    <row r="226" spans="1:12" ht="12.75" customHeight="1" x14ac:dyDescent="0.25">
      <c r="A226" s="108"/>
      <c r="B226" s="73"/>
      <c r="C226" s="73"/>
      <c r="D226" s="109"/>
      <c r="E226" s="108"/>
      <c r="F226" s="108"/>
      <c r="G226" s="108"/>
      <c r="H226" s="108"/>
      <c r="I226" s="108"/>
      <c r="J226" s="108"/>
      <c r="K226" s="110"/>
      <c r="L226" s="111"/>
    </row>
    <row r="227" spans="1:12" ht="12.75" customHeight="1" x14ac:dyDescent="0.25">
      <c r="A227" s="108"/>
      <c r="B227" s="73"/>
      <c r="C227" s="73"/>
      <c r="D227" s="109"/>
      <c r="E227" s="108"/>
      <c r="F227" s="108"/>
      <c r="G227" s="108"/>
      <c r="H227" s="108"/>
      <c r="I227" s="108"/>
      <c r="J227" s="108"/>
      <c r="K227" s="110"/>
      <c r="L227" s="111"/>
    </row>
    <row r="228" spans="1:12" ht="12.75" customHeight="1" x14ac:dyDescent="0.25">
      <c r="A228" s="108"/>
      <c r="B228" s="73"/>
      <c r="C228" s="73"/>
      <c r="D228" s="109"/>
      <c r="E228" s="108"/>
      <c r="F228" s="108"/>
      <c r="G228" s="108"/>
      <c r="H228" s="108"/>
      <c r="I228" s="108"/>
      <c r="J228" s="108"/>
      <c r="K228" s="110"/>
      <c r="L228" s="111"/>
    </row>
    <row r="229" spans="1:12" ht="12.75" customHeight="1" x14ac:dyDescent="0.25">
      <c r="A229" s="108"/>
      <c r="B229" s="73"/>
      <c r="C229" s="73"/>
      <c r="D229" s="109"/>
      <c r="E229" s="108"/>
      <c r="F229" s="108"/>
      <c r="G229" s="108"/>
      <c r="H229" s="108"/>
      <c r="I229" s="108"/>
      <c r="J229" s="108"/>
      <c r="K229" s="110"/>
      <c r="L229" s="111"/>
    </row>
    <row r="230" spans="1:12" ht="12.75" customHeight="1" x14ac:dyDescent="0.25">
      <c r="A230" s="108"/>
      <c r="B230" s="73"/>
      <c r="C230" s="73"/>
      <c r="D230" s="109"/>
      <c r="E230" s="108"/>
      <c r="F230" s="108"/>
      <c r="G230" s="108"/>
      <c r="H230" s="108"/>
      <c r="I230" s="108"/>
      <c r="J230" s="108"/>
      <c r="K230" s="110"/>
      <c r="L230" s="111"/>
    </row>
    <row r="231" spans="1:12" ht="12.75" customHeight="1" x14ac:dyDescent="0.25">
      <c r="A231" s="108"/>
      <c r="B231" s="73"/>
      <c r="C231" s="73"/>
      <c r="D231" s="109"/>
      <c r="E231" s="108"/>
      <c r="F231" s="108"/>
      <c r="G231" s="108"/>
      <c r="H231" s="108"/>
      <c r="I231" s="108"/>
      <c r="J231" s="108"/>
      <c r="K231" s="110"/>
      <c r="L231" s="111"/>
    </row>
    <row r="232" spans="1:12" x14ac:dyDescent="0.25">
      <c r="A232" s="108"/>
      <c r="B232" s="73"/>
      <c r="C232" s="73"/>
      <c r="D232" s="109"/>
      <c r="E232" s="108"/>
      <c r="F232" s="108"/>
      <c r="G232" s="108"/>
      <c r="H232" s="108"/>
      <c r="I232" s="108"/>
      <c r="J232" s="108"/>
      <c r="K232" s="110"/>
      <c r="L232" s="111"/>
    </row>
    <row r="233" spans="1:12" x14ac:dyDescent="0.25">
      <c r="A233" s="108"/>
      <c r="B233" s="73"/>
      <c r="C233" s="73"/>
      <c r="D233" s="109"/>
      <c r="E233" s="108"/>
      <c r="F233" s="108"/>
      <c r="G233" s="108"/>
      <c r="H233" s="108"/>
      <c r="I233" s="108"/>
      <c r="J233" s="108"/>
      <c r="K233" s="110"/>
      <c r="L233" s="111"/>
    </row>
    <row r="234" spans="1:12" x14ac:dyDescent="0.25">
      <c r="A234" s="108"/>
      <c r="B234" s="73"/>
      <c r="C234" s="73"/>
      <c r="D234" s="109"/>
      <c r="E234" s="108"/>
      <c r="F234" s="108"/>
      <c r="G234" s="108"/>
      <c r="H234" s="108"/>
      <c r="I234" s="108"/>
      <c r="J234" s="108"/>
      <c r="K234" s="110"/>
      <c r="L234" s="111"/>
    </row>
    <row r="235" spans="1:12" x14ac:dyDescent="0.25">
      <c r="A235" s="108"/>
      <c r="B235" s="73"/>
      <c r="C235" s="73"/>
      <c r="D235" s="109"/>
      <c r="E235" s="108"/>
      <c r="F235" s="108"/>
      <c r="G235" s="108"/>
      <c r="H235" s="108"/>
      <c r="I235" s="108"/>
      <c r="J235" s="108"/>
      <c r="K235" s="110"/>
      <c r="L235" s="111"/>
    </row>
    <row r="236" spans="1:12" x14ac:dyDescent="0.25">
      <c r="A236" s="108"/>
      <c r="B236" s="73"/>
      <c r="C236" s="73"/>
      <c r="D236" s="109"/>
      <c r="E236" s="108"/>
      <c r="F236" s="108"/>
      <c r="G236" s="108"/>
      <c r="H236" s="108"/>
      <c r="I236" s="108"/>
      <c r="J236" s="108"/>
      <c r="K236" s="110"/>
      <c r="L236" s="111"/>
    </row>
    <row r="237" spans="1:12" x14ac:dyDescent="0.25">
      <c r="A237" s="108"/>
      <c r="B237" s="73"/>
      <c r="C237" s="73"/>
      <c r="D237" s="109"/>
      <c r="E237" s="108"/>
      <c r="F237" s="108"/>
      <c r="G237" s="108"/>
      <c r="H237" s="108"/>
      <c r="I237" s="108"/>
      <c r="J237" s="108"/>
      <c r="K237" s="110"/>
      <c r="L237" s="111"/>
    </row>
    <row r="238" spans="1:12" x14ac:dyDescent="0.25">
      <c r="A238" s="108"/>
      <c r="B238" s="108"/>
      <c r="C238" s="108"/>
      <c r="D238" s="109"/>
      <c r="E238" s="108"/>
      <c r="F238" s="108"/>
      <c r="G238" s="108"/>
      <c r="H238" s="108"/>
      <c r="I238" s="108"/>
      <c r="J238" s="108"/>
      <c r="K238" s="110"/>
      <c r="L238" s="111"/>
    </row>
    <row r="243" spans="1:12" ht="12.75" customHeight="1" x14ac:dyDescent="0.25"/>
    <row r="244" spans="1:12" ht="12.75" customHeight="1" x14ac:dyDescent="0.25"/>
    <row r="245" spans="1:12" ht="12.75" customHeight="1" x14ac:dyDescent="0.25"/>
    <row r="246" spans="1:12" ht="12.75" customHeight="1" x14ac:dyDescent="0.25"/>
    <row r="247" spans="1:12" ht="12.75" customHeight="1" x14ac:dyDescent="0.25">
      <c r="A247" s="108"/>
      <c r="B247" s="108"/>
      <c r="C247" s="108"/>
      <c r="D247" s="109"/>
      <c r="E247" s="108"/>
      <c r="F247" s="108"/>
      <c r="G247" s="108"/>
      <c r="H247" s="108"/>
      <c r="I247" s="108"/>
      <c r="J247" s="108"/>
      <c r="K247" s="110"/>
      <c r="L247" s="111"/>
    </row>
    <row r="248" spans="1:12" ht="12.75" customHeight="1" x14ac:dyDescent="0.25">
      <c r="A248" s="108"/>
      <c r="B248" s="108"/>
      <c r="C248" s="108"/>
      <c r="D248" s="109"/>
      <c r="E248" s="108"/>
      <c r="F248" s="108"/>
      <c r="G248" s="108"/>
      <c r="H248" s="108"/>
      <c r="I248" s="108"/>
      <c r="J248" s="108"/>
      <c r="K248" s="110"/>
      <c r="L248" s="111"/>
    </row>
    <row r="249" spans="1:12" ht="12.75" customHeight="1" x14ac:dyDescent="0.25">
      <c r="A249" s="110"/>
      <c r="B249" s="73"/>
      <c r="C249" s="73"/>
      <c r="D249" s="109"/>
      <c r="E249" s="108"/>
      <c r="F249" s="108"/>
      <c r="G249" s="108"/>
      <c r="H249" s="108"/>
      <c r="I249" s="108"/>
      <c r="J249" s="108"/>
      <c r="K249" s="110"/>
      <c r="L249" s="111"/>
    </row>
    <row r="250" spans="1:12" ht="12.75" customHeight="1" x14ac:dyDescent="0.25">
      <c r="A250" s="110"/>
      <c r="B250" s="73"/>
      <c r="C250" s="73"/>
      <c r="D250" s="109"/>
      <c r="E250" s="108"/>
      <c r="F250" s="108"/>
      <c r="G250" s="108"/>
      <c r="H250" s="108"/>
      <c r="I250" s="108"/>
      <c r="J250" s="108"/>
      <c r="K250" s="110"/>
      <c r="L250" s="111"/>
    </row>
    <row r="251" spans="1:12" ht="12.75" customHeight="1" x14ac:dyDescent="0.25">
      <c r="A251" s="110"/>
      <c r="B251" s="73"/>
      <c r="C251" s="73"/>
      <c r="D251" s="109"/>
      <c r="E251" s="108"/>
      <c r="F251" s="108"/>
      <c r="G251" s="108"/>
      <c r="H251" s="108"/>
      <c r="I251" s="108"/>
      <c r="J251" s="108"/>
      <c r="K251" s="110"/>
      <c r="L251" s="111"/>
    </row>
    <row r="252" spans="1:12" ht="12.75" customHeight="1" x14ac:dyDescent="0.25">
      <c r="A252" s="110"/>
      <c r="B252" s="73"/>
      <c r="C252" s="73"/>
      <c r="D252" s="109"/>
      <c r="E252" s="108"/>
      <c r="F252" s="108"/>
      <c r="G252" s="108"/>
      <c r="H252" s="108"/>
      <c r="I252" s="108"/>
      <c r="J252" s="108"/>
      <c r="K252" s="110"/>
      <c r="L252" s="111"/>
    </row>
    <row r="253" spans="1:12" ht="12.75" customHeight="1" x14ac:dyDescent="0.25">
      <c r="A253" s="110"/>
      <c r="B253" s="73"/>
      <c r="C253" s="73"/>
      <c r="D253" s="109"/>
      <c r="E253" s="108"/>
      <c r="F253" s="108"/>
      <c r="G253" s="108"/>
      <c r="H253" s="108"/>
      <c r="I253" s="108"/>
      <c r="J253" s="108"/>
      <c r="K253" s="110"/>
      <c r="L253" s="111"/>
    </row>
    <row r="254" spans="1:12" ht="12.75" customHeight="1" x14ac:dyDescent="0.25">
      <c r="A254" s="110"/>
      <c r="B254" s="73"/>
      <c r="C254" s="73"/>
      <c r="D254" s="109"/>
      <c r="E254" s="108"/>
      <c r="F254" s="108"/>
      <c r="G254" s="108"/>
      <c r="H254" s="108"/>
      <c r="I254" s="108"/>
      <c r="J254" s="108"/>
      <c r="K254" s="110"/>
      <c r="L254" s="111"/>
    </row>
    <row r="255" spans="1:12" ht="12.75" customHeight="1" x14ac:dyDescent="0.25">
      <c r="A255" s="110"/>
      <c r="B255" s="73"/>
      <c r="C255" s="73"/>
      <c r="D255" s="109"/>
      <c r="E255" s="108"/>
      <c r="F255" s="108"/>
      <c r="G255" s="108"/>
      <c r="H255" s="108"/>
      <c r="I255" s="108"/>
      <c r="J255" s="108"/>
      <c r="K255" s="110"/>
      <c r="L255" s="111"/>
    </row>
    <row r="256" spans="1:12" ht="12.75" customHeight="1" x14ac:dyDescent="0.25">
      <c r="A256" s="110"/>
      <c r="B256" s="73"/>
      <c r="C256" s="73"/>
      <c r="D256" s="109"/>
      <c r="E256" s="108"/>
      <c r="F256" s="108"/>
      <c r="G256" s="108"/>
      <c r="H256" s="108"/>
      <c r="I256" s="108"/>
      <c r="J256" s="108"/>
      <c r="K256" s="110"/>
      <c r="L256" s="111"/>
    </row>
    <row r="257" spans="1:12" ht="12.75" customHeight="1" x14ac:dyDescent="0.25">
      <c r="A257" s="110"/>
      <c r="B257" s="73"/>
      <c r="C257" s="73"/>
      <c r="D257" s="109"/>
      <c r="E257" s="108"/>
      <c r="F257" s="108"/>
      <c r="G257" s="108"/>
      <c r="H257" s="108"/>
      <c r="I257" s="108"/>
      <c r="J257" s="108"/>
      <c r="K257" s="110"/>
      <c r="L257" s="111"/>
    </row>
    <row r="258" spans="1:12" ht="12.75" customHeight="1" x14ac:dyDescent="0.25">
      <c r="A258" s="110"/>
      <c r="B258" s="73"/>
      <c r="C258" s="73"/>
      <c r="D258" s="109"/>
      <c r="E258" s="108"/>
      <c r="F258" s="108"/>
      <c r="G258" s="108"/>
      <c r="H258" s="108"/>
      <c r="I258" s="108"/>
      <c r="J258" s="108"/>
      <c r="K258" s="110"/>
      <c r="L258" s="111"/>
    </row>
    <row r="259" spans="1:12" ht="12.75" customHeight="1" x14ac:dyDescent="0.25">
      <c r="A259" s="110"/>
      <c r="B259" s="73"/>
      <c r="C259" s="73"/>
      <c r="D259" s="109"/>
      <c r="E259" s="108"/>
      <c r="F259" s="108"/>
      <c r="G259" s="108"/>
      <c r="H259" s="108"/>
      <c r="I259" s="108"/>
      <c r="J259" s="108"/>
      <c r="K259" s="110"/>
      <c r="L259" s="111"/>
    </row>
    <row r="260" spans="1:12" ht="12.75" customHeight="1" x14ac:dyDescent="0.25">
      <c r="A260" s="110"/>
      <c r="B260" s="73"/>
      <c r="C260" s="73"/>
      <c r="D260" s="109"/>
      <c r="E260" s="108"/>
      <c r="F260" s="108"/>
      <c r="G260" s="108"/>
      <c r="H260" s="108"/>
      <c r="I260" s="108"/>
      <c r="J260" s="108"/>
      <c r="K260" s="110"/>
      <c r="L260" s="111"/>
    </row>
    <row r="261" spans="1:12" ht="12.75" customHeight="1" x14ac:dyDescent="0.25">
      <c r="A261" s="110"/>
      <c r="B261" s="73"/>
      <c r="C261" s="73"/>
      <c r="D261" s="109"/>
      <c r="E261" s="108"/>
      <c r="F261" s="108"/>
      <c r="G261" s="108"/>
      <c r="H261" s="108"/>
      <c r="I261" s="108"/>
      <c r="J261" s="108"/>
      <c r="K261" s="110"/>
      <c r="L261" s="111"/>
    </row>
    <row r="262" spans="1:12" ht="12.75" customHeight="1" x14ac:dyDescent="0.25">
      <c r="A262" s="110"/>
      <c r="B262" s="73"/>
      <c r="C262" s="73"/>
      <c r="D262" s="109"/>
      <c r="E262" s="108"/>
      <c r="F262" s="108"/>
      <c r="G262" s="108"/>
      <c r="H262" s="108"/>
      <c r="I262" s="108"/>
      <c r="J262" s="108"/>
      <c r="K262" s="110"/>
      <c r="L262" s="111"/>
    </row>
    <row r="263" spans="1:12" ht="12.75" customHeight="1" x14ac:dyDescent="0.25">
      <c r="A263" s="110"/>
      <c r="B263" s="73"/>
      <c r="C263" s="73"/>
      <c r="D263" s="109"/>
      <c r="E263" s="108"/>
      <c r="F263" s="108"/>
      <c r="G263" s="108"/>
      <c r="H263" s="108"/>
      <c r="I263" s="108"/>
      <c r="J263" s="108"/>
      <c r="K263" s="110"/>
      <c r="L263" s="111"/>
    </row>
    <row r="264" spans="1:12" ht="12.75" customHeight="1" x14ac:dyDescent="0.25">
      <c r="A264" s="110"/>
      <c r="B264" s="73"/>
      <c r="C264" s="73"/>
      <c r="D264" s="109"/>
      <c r="E264" s="108"/>
      <c r="F264" s="108"/>
      <c r="G264" s="108"/>
      <c r="H264" s="108"/>
      <c r="I264" s="108"/>
      <c r="J264" s="108"/>
      <c r="K264" s="110"/>
      <c r="L264" s="111"/>
    </row>
    <row r="265" spans="1:12" ht="12.75" customHeight="1" x14ac:dyDescent="0.25">
      <c r="A265" s="110"/>
      <c r="B265" s="73"/>
      <c r="C265" s="73"/>
      <c r="D265" s="109"/>
      <c r="E265" s="108"/>
      <c r="F265" s="108"/>
      <c r="G265" s="108"/>
      <c r="H265" s="108"/>
      <c r="I265" s="108"/>
      <c r="J265" s="108"/>
      <c r="K265" s="110"/>
      <c r="L265" s="111"/>
    </row>
    <row r="266" spans="1:12" ht="12.75" customHeight="1" x14ac:dyDescent="0.25">
      <c r="A266" s="110"/>
      <c r="B266" s="73"/>
      <c r="C266" s="73"/>
      <c r="D266" s="109"/>
      <c r="E266" s="108"/>
      <c r="F266" s="108"/>
      <c r="G266" s="108"/>
      <c r="H266" s="108"/>
      <c r="I266" s="108"/>
      <c r="J266" s="108"/>
      <c r="K266" s="110"/>
      <c r="L266" s="111"/>
    </row>
    <row r="267" spans="1:12" x14ac:dyDescent="0.25">
      <c r="A267" s="110"/>
      <c r="B267" s="73"/>
      <c r="C267" s="73"/>
      <c r="D267" s="109"/>
      <c r="E267" s="108"/>
      <c r="F267" s="108"/>
      <c r="G267" s="108"/>
      <c r="H267" s="108"/>
      <c r="I267" s="108"/>
      <c r="J267" s="108"/>
      <c r="K267" s="110"/>
      <c r="L267" s="111"/>
    </row>
    <row r="268" spans="1:12" x14ac:dyDescent="0.25">
      <c r="A268" s="110"/>
      <c r="B268" s="73"/>
      <c r="C268" s="73"/>
      <c r="D268" s="109"/>
      <c r="E268" s="108"/>
      <c r="F268" s="108"/>
      <c r="G268" s="108"/>
      <c r="H268" s="108"/>
      <c r="I268" s="108"/>
      <c r="J268" s="108"/>
      <c r="K268" s="110"/>
      <c r="L268" s="111"/>
    </row>
    <row r="269" spans="1:12" x14ac:dyDescent="0.25">
      <c r="A269" s="110"/>
      <c r="B269" s="73"/>
      <c r="C269" s="73"/>
      <c r="D269" s="109"/>
      <c r="E269" s="108"/>
      <c r="F269" s="108"/>
      <c r="G269" s="108"/>
      <c r="H269" s="108"/>
      <c r="I269" s="108"/>
      <c r="J269" s="108"/>
      <c r="K269" s="110"/>
      <c r="L269" s="111"/>
    </row>
    <row r="270" spans="1:12" x14ac:dyDescent="0.25">
      <c r="A270" s="110"/>
      <c r="B270" s="73"/>
      <c r="C270" s="73"/>
      <c r="D270" s="109"/>
      <c r="E270" s="108"/>
      <c r="F270" s="108"/>
      <c r="G270" s="108"/>
      <c r="H270" s="108"/>
      <c r="I270" s="108"/>
      <c r="J270" s="108"/>
      <c r="K270" s="110"/>
      <c r="L270" s="111"/>
    </row>
    <row r="271" spans="1:12" x14ac:dyDescent="0.25">
      <c r="A271" s="110"/>
      <c r="B271" s="73"/>
      <c r="C271" s="73"/>
      <c r="D271" s="109"/>
      <c r="E271" s="108"/>
      <c r="F271" s="108"/>
      <c r="G271" s="108"/>
      <c r="H271" s="108"/>
      <c r="I271" s="108"/>
      <c r="J271" s="108"/>
      <c r="K271" s="110"/>
      <c r="L271" s="111"/>
    </row>
    <row r="272" spans="1:12" x14ac:dyDescent="0.25">
      <c r="A272" s="110"/>
      <c r="B272" s="73"/>
      <c r="C272" s="73"/>
      <c r="D272" s="109"/>
      <c r="E272" s="108"/>
      <c r="F272" s="108"/>
      <c r="G272" s="108"/>
      <c r="H272" s="108"/>
      <c r="I272" s="108"/>
      <c r="J272" s="108"/>
      <c r="K272" s="110"/>
      <c r="L272" s="111"/>
    </row>
  </sheetData>
  <mergeCells count="20">
    <mergeCell ref="A64:K64"/>
    <mergeCell ref="A66:L66"/>
    <mergeCell ref="A67:K67"/>
    <mergeCell ref="A76:K76"/>
    <mergeCell ref="K9:L10"/>
    <mergeCell ref="D10:D11"/>
    <mergeCell ref="E10:E11"/>
    <mergeCell ref="G10:G11"/>
    <mergeCell ref="A63:L63"/>
    <mergeCell ref="A9:A11"/>
    <mergeCell ref="B9:C11"/>
    <mergeCell ref="D9:E9"/>
    <mergeCell ref="H9:H11"/>
    <mergeCell ref="I9:I11"/>
    <mergeCell ref="J9:J11"/>
    <mergeCell ref="A1:C1"/>
    <mergeCell ref="A2:L2"/>
    <mergeCell ref="A3:H3"/>
    <mergeCell ref="I3:L3"/>
    <mergeCell ref="M3:O3"/>
  </mergeCells>
  <printOptions horizontalCentered="1"/>
  <pageMargins left="0.39370078740157483" right="0.59055118110236227" top="0.59055118110236227" bottom="0.59055118110236227" header="0.19685039370078741" footer="0"/>
  <pageSetup scale="65" fitToHeight="0" orientation="landscape" r:id="rId1"/>
  <rowBreaks count="1" manualBreakCount="1">
    <brk id="42" max="11"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F39" sqref="F39"/>
    </sheetView>
  </sheetViews>
  <sheetFormatPr baseColWidth="10" defaultRowHeight="15" x14ac:dyDescent="0.2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2CD68E72B127D419720A2B1A68B093F" ma:contentTypeVersion="9" ma:contentTypeDescription="Create a new document." ma:contentTypeScope="" ma:versionID="beec18c59e3197649a35a696522d941b">
  <xsd:schema xmlns:xsd="http://www.w3.org/2001/XMLSchema" xmlns:xs="http://www.w3.org/2001/XMLSchema" xmlns:p="http://schemas.microsoft.com/office/2006/metadata/properties" xmlns:ns3="c65f4644-1756-40fb-a005-e6060647d86d" xmlns:ns4="d590f77a-2ff1-443c-905f-dac25a90bb1b" targetNamespace="http://schemas.microsoft.com/office/2006/metadata/properties" ma:root="true" ma:fieldsID="d900a00b0e9d52eff1b714450c3318e2" ns3:_="" ns4:_="">
    <xsd:import namespace="c65f4644-1756-40fb-a005-e6060647d86d"/>
    <xsd:import namespace="d590f77a-2ff1-443c-905f-dac25a90bb1b"/>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65f4644-1756-40fb-a005-e6060647d86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590f77a-2ff1-443c-905f-dac25a90bb1b"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SharingHintHash" ma:index="16"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A5D5970C-AFE9-4D11-B520-4045DEA33DD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65f4644-1756-40fb-a005-e6060647d86d"/>
    <ds:schemaRef ds:uri="d590f77a-2ff1-443c-905f-dac25a90bb1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DC7C61C-C7E6-48E4-BBF8-E77BD62FA093}">
  <ds:schemaRefs>
    <ds:schemaRef ds:uri="http://schemas.microsoft.com/sharepoint/v3/contenttype/forms"/>
  </ds:schemaRefs>
</ds:datastoreItem>
</file>

<file path=customXml/itemProps3.xml><?xml version="1.0" encoding="utf-8"?>
<ds:datastoreItem xmlns:ds="http://schemas.openxmlformats.org/officeDocument/2006/customXml" ds:itemID="{EE5E7C38-C363-44F0-87FA-CD4BB8B3137F}">
  <ds:schemaRefs>
    <ds:schemaRef ds:uri="c65f4644-1756-40fb-a005-e6060647d86d"/>
    <ds:schemaRef ds:uri="http://schemas.microsoft.com/office/2006/metadata/properties"/>
    <ds:schemaRef ds:uri="http://schemas.microsoft.com/office/infopath/2007/PartnerControls"/>
    <ds:schemaRef ds:uri="d590f77a-2ff1-443c-905f-dac25a90bb1b"/>
    <ds:schemaRef ds:uri="http://www.w3.org/XML/1998/namespace"/>
    <ds:schemaRef ds:uri="http://schemas.openxmlformats.org/package/2006/metadata/core-properties"/>
    <ds:schemaRef ds:uri="http://schemas.microsoft.com/office/2006/documentManagement/types"/>
    <ds:schemaRef ds:uri="http://purl.org/dc/dcmitype/"/>
    <ds:schemaRef ds:uri="http://purl.org/dc/terms/"/>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13</vt:i4>
      </vt:variant>
    </vt:vector>
  </HeadingPairs>
  <TitlesOfParts>
    <vt:vector size="21" baseType="lpstr">
      <vt:lpstr>AV FIN-FÍS</vt:lpstr>
      <vt:lpstr>FN INV DIR OPER</vt:lpstr>
      <vt:lpstr>FN INV COND OPER</vt:lpstr>
      <vt:lpstr>COMP INV DIR OPER</vt:lpstr>
      <vt:lpstr>COMP INV FIN DIR COND COST TOTA</vt:lpstr>
      <vt:lpstr>VPN INV FIN DIR</vt:lpstr>
      <vt:lpstr>VPN INV FIN COND</vt:lpstr>
      <vt:lpstr>Hoja1</vt:lpstr>
      <vt:lpstr>'AV FIN-FÍS'!Área_de_impresión</vt:lpstr>
      <vt:lpstr>'COMP INV DIR OPER'!Área_de_impresión</vt:lpstr>
      <vt:lpstr>'COMP INV FIN DIR COND COST TOTA'!Área_de_impresión</vt:lpstr>
      <vt:lpstr>'FN INV DIR OPER'!Área_de_impresión</vt:lpstr>
      <vt:lpstr>'VPN INV FIN COND'!Área_de_impresión</vt:lpstr>
      <vt:lpstr>'VPN INV FIN DIR'!Área_de_impresión</vt:lpstr>
      <vt:lpstr>'AV FIN-FÍS'!Títulos_a_imprimir</vt:lpstr>
      <vt:lpstr>'COMP INV DIR OPER'!Títulos_a_imprimir</vt:lpstr>
      <vt:lpstr>'COMP INV FIN DIR COND COST TOTA'!Títulos_a_imprimir</vt:lpstr>
      <vt:lpstr>'FN INV COND OPER'!Títulos_a_imprimir</vt:lpstr>
      <vt:lpstr>'FN INV DIR OPER'!Títulos_a_imprimir</vt:lpstr>
      <vt:lpstr>'VPN INV FIN COND'!Títulos_a_imprimir</vt:lpstr>
      <vt:lpstr>'VPN INV FIN DIR'!Títulos_a_imprimir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JAZMIN ACEVES ZUBILLAGA</dc:creator>
  <cp:lastModifiedBy>prueba</cp:lastModifiedBy>
  <cp:lastPrinted>2023-01-25T17:34:41Z</cp:lastPrinted>
  <dcterms:created xsi:type="dcterms:W3CDTF">2022-02-04T16:22:10Z</dcterms:created>
  <dcterms:modified xsi:type="dcterms:W3CDTF">2023-01-25T18:22:29Z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0x01010092CD68E72B127D419720A2B1A68B093F</vt:lpwstr>
  </property>
</Properties>
</file>