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Información 2017\Informes Trimestrales\Enero-Marzo\Programas Presupuestarios\"/>
    </mc:Choice>
  </mc:AlternateContent>
  <bookViews>
    <workbookView xWindow="0" yWindow="0" windowWidth="25200" windowHeight="10575"/>
  </bookViews>
  <sheets>
    <sheet name="Princi_Prog_1T_2017" sheetId="1" r:id="rId1"/>
  </sheets>
  <definedNames>
    <definedName name="_xlnm._FilterDatabase" localSheetId="0" hidden="1">Princi_Prog_1T_2017!$C$11:$K$235</definedName>
    <definedName name="_xlnm.Print_Area" localSheetId="0">Princi_Prog_1T_2017!$A$1:$K$240</definedName>
    <definedName name="_xlnm.Print_Titles" localSheetId="0">Princi_Prog_1T_2017!$3:$9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H37" i="1"/>
  <c r="G37" i="1"/>
  <c r="F37" i="1"/>
  <c r="K235" i="1" l="1"/>
  <c r="J235" i="1"/>
  <c r="K234" i="1"/>
  <c r="J234" i="1"/>
  <c r="K232" i="1"/>
  <c r="J232" i="1"/>
  <c r="K231" i="1"/>
  <c r="J231" i="1"/>
  <c r="K230" i="1"/>
  <c r="J230" i="1"/>
  <c r="K229" i="1"/>
  <c r="J229" i="1"/>
  <c r="K228" i="1"/>
  <c r="J228" i="1"/>
  <c r="K227" i="1"/>
  <c r="J227" i="1"/>
  <c r="K226" i="1"/>
  <c r="J226" i="1"/>
  <c r="K223" i="1"/>
  <c r="J223" i="1"/>
  <c r="K222" i="1"/>
  <c r="J222" i="1"/>
  <c r="K221" i="1"/>
  <c r="J221" i="1"/>
  <c r="K220" i="1"/>
  <c r="J220" i="1"/>
  <c r="K219" i="1"/>
  <c r="J219" i="1"/>
  <c r="K218" i="1"/>
  <c r="J218" i="1"/>
  <c r="K217" i="1"/>
  <c r="J217" i="1"/>
  <c r="K215" i="1"/>
  <c r="J215" i="1"/>
  <c r="K213" i="1"/>
  <c r="J213" i="1"/>
  <c r="K212" i="1"/>
  <c r="J212" i="1"/>
  <c r="K211" i="1"/>
  <c r="J211" i="1"/>
  <c r="K210" i="1"/>
  <c r="J210" i="1"/>
  <c r="J209" i="1"/>
  <c r="K208" i="1"/>
  <c r="J208" i="1"/>
  <c r="K207" i="1"/>
  <c r="J207" i="1"/>
  <c r="K205" i="1"/>
  <c r="J205" i="1"/>
  <c r="K204" i="1"/>
  <c r="J204" i="1"/>
  <c r="K203" i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K192" i="1"/>
  <c r="J192" i="1"/>
  <c r="K191" i="1"/>
  <c r="J191" i="1"/>
  <c r="K190" i="1"/>
  <c r="J190" i="1"/>
  <c r="K189" i="1"/>
  <c r="J189" i="1"/>
  <c r="K186" i="1"/>
  <c r="J186" i="1"/>
  <c r="K184" i="1"/>
  <c r="J184" i="1"/>
  <c r="K183" i="1"/>
  <c r="J183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0" i="1"/>
  <c r="J150" i="1"/>
  <c r="K149" i="1"/>
  <c r="J149" i="1"/>
  <c r="K148" i="1"/>
  <c r="J148" i="1"/>
  <c r="K147" i="1"/>
  <c r="J147" i="1"/>
  <c r="K146" i="1"/>
  <c r="J146" i="1"/>
  <c r="K145" i="1"/>
  <c r="J145" i="1"/>
  <c r="K142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K120" i="1"/>
  <c r="J120" i="1"/>
  <c r="K119" i="1"/>
  <c r="J119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9" i="1"/>
  <c r="J89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4" i="1"/>
  <c r="J74" i="1"/>
  <c r="K72" i="1"/>
  <c r="J72" i="1"/>
  <c r="K71" i="1"/>
  <c r="J71" i="1"/>
  <c r="K70" i="1"/>
  <c r="J70" i="1"/>
  <c r="K69" i="1"/>
  <c r="J69" i="1"/>
  <c r="K67" i="1"/>
  <c r="J67" i="1"/>
  <c r="K65" i="1"/>
  <c r="J65" i="1"/>
  <c r="K63" i="1"/>
  <c r="J63" i="1"/>
  <c r="K62" i="1"/>
  <c r="J62" i="1"/>
  <c r="K61" i="1"/>
  <c r="J61" i="1"/>
  <c r="K59" i="1"/>
  <c r="J59" i="1"/>
  <c r="K58" i="1"/>
  <c r="J58" i="1"/>
  <c r="K57" i="1"/>
  <c r="J57" i="1"/>
  <c r="K56" i="1"/>
  <c r="J56" i="1"/>
  <c r="K55" i="1"/>
  <c r="J55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3" i="1"/>
  <c r="J23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H225" i="1"/>
  <c r="G225" i="1"/>
  <c r="F225" i="1"/>
  <c r="H188" i="1"/>
  <c r="G188" i="1"/>
  <c r="F188" i="1"/>
  <c r="H165" i="1"/>
  <c r="G165" i="1"/>
  <c r="F165" i="1"/>
  <c r="H151" i="1"/>
  <c r="G151" i="1"/>
  <c r="F151" i="1"/>
  <c r="H144" i="1"/>
  <c r="G144" i="1"/>
  <c r="F144" i="1"/>
  <c r="H73" i="1"/>
  <c r="G73" i="1"/>
  <c r="F73" i="1"/>
  <c r="H68" i="1"/>
  <c r="G68" i="1"/>
  <c r="F68" i="1"/>
  <c r="H66" i="1"/>
  <c r="G66" i="1"/>
  <c r="F66" i="1"/>
  <c r="H64" i="1"/>
  <c r="G64" i="1"/>
  <c r="F64" i="1"/>
  <c r="H60" i="1"/>
  <c r="G60" i="1"/>
  <c r="F60" i="1"/>
  <c r="H54" i="1"/>
  <c r="G54" i="1"/>
  <c r="F54" i="1"/>
  <c r="K60" i="1" l="1"/>
  <c r="J54" i="1"/>
  <c r="J68" i="1"/>
  <c r="J165" i="1"/>
  <c r="J66" i="1"/>
  <c r="J151" i="1"/>
  <c r="K66" i="1"/>
  <c r="K64" i="1"/>
  <c r="J144" i="1"/>
  <c r="K225" i="1"/>
  <c r="K54" i="1"/>
  <c r="K68" i="1"/>
  <c r="J73" i="1"/>
  <c r="K165" i="1"/>
  <c r="J188" i="1"/>
  <c r="K151" i="1"/>
  <c r="K73" i="1"/>
  <c r="K144" i="1"/>
  <c r="K188" i="1"/>
  <c r="J60" i="1"/>
  <c r="J64" i="1"/>
  <c r="J225" i="1"/>
  <c r="H118" i="1"/>
  <c r="G118" i="1"/>
  <c r="G117" i="1" s="1"/>
  <c r="F118" i="1"/>
  <c r="F117" i="1" s="1"/>
  <c r="H233" i="1"/>
  <c r="G233" i="1"/>
  <c r="F233" i="1"/>
  <c r="H224" i="1"/>
  <c r="G224" i="1"/>
  <c r="F224" i="1"/>
  <c r="H216" i="1"/>
  <c r="G216" i="1"/>
  <c r="F216" i="1"/>
  <c r="H214" i="1"/>
  <c r="G214" i="1"/>
  <c r="F214" i="1"/>
  <c r="H206" i="1"/>
  <c r="G206" i="1"/>
  <c r="F206" i="1"/>
  <c r="H187" i="1"/>
  <c r="G187" i="1"/>
  <c r="F187" i="1"/>
  <c r="H185" i="1"/>
  <c r="G185" i="1"/>
  <c r="F185" i="1"/>
  <c r="H182" i="1"/>
  <c r="G182" i="1"/>
  <c r="F182" i="1"/>
  <c r="H164" i="1"/>
  <c r="G164" i="1"/>
  <c r="F164" i="1"/>
  <c r="H143" i="1"/>
  <c r="G143" i="1"/>
  <c r="F143" i="1"/>
  <c r="H141" i="1"/>
  <c r="G141" i="1"/>
  <c r="F141" i="1"/>
  <c r="H88" i="1"/>
  <c r="G88" i="1"/>
  <c r="H75" i="1"/>
  <c r="G75" i="1"/>
  <c r="F75" i="1"/>
  <c r="H53" i="1"/>
  <c r="G53" i="1"/>
  <c r="F53" i="1"/>
  <c r="H39" i="1"/>
  <c r="G39" i="1"/>
  <c r="F39" i="1"/>
  <c r="H24" i="1"/>
  <c r="G24" i="1"/>
  <c r="F24" i="1"/>
  <c r="H22" i="1"/>
  <c r="G22" i="1"/>
  <c r="F22" i="1"/>
  <c r="H11" i="1"/>
  <c r="G11" i="1"/>
  <c r="F11" i="1"/>
  <c r="K39" i="1" l="1"/>
  <c r="J39" i="1"/>
  <c r="K88" i="1"/>
  <c r="J88" i="1"/>
  <c r="K182" i="1"/>
  <c r="J182" i="1"/>
  <c r="J214" i="1"/>
  <c r="K214" i="1"/>
  <c r="K118" i="1"/>
  <c r="J118" i="1"/>
  <c r="K24" i="1"/>
  <c r="J24" i="1"/>
  <c r="J164" i="1"/>
  <c r="K164" i="1"/>
  <c r="J206" i="1"/>
  <c r="K206" i="1"/>
  <c r="K233" i="1"/>
  <c r="J233" i="1"/>
  <c r="K22" i="1"/>
  <c r="J22" i="1"/>
  <c r="K75" i="1"/>
  <c r="J75" i="1"/>
  <c r="K143" i="1"/>
  <c r="J143" i="1"/>
  <c r="K187" i="1"/>
  <c r="J187" i="1"/>
  <c r="K224" i="1"/>
  <c r="J224" i="1"/>
  <c r="K11" i="1"/>
  <c r="J11" i="1"/>
  <c r="J53" i="1"/>
  <c r="K53" i="1"/>
  <c r="K141" i="1"/>
  <c r="K185" i="1"/>
  <c r="J185" i="1"/>
  <c r="J216" i="1"/>
  <c r="K216" i="1"/>
  <c r="H117" i="1"/>
  <c r="F10" i="1"/>
  <c r="G10" i="1"/>
  <c r="J117" i="1" l="1"/>
  <c r="K117" i="1"/>
  <c r="H10" i="1"/>
  <c r="K10" i="1" s="1"/>
  <c r="J10" i="1" l="1"/>
</calcChain>
</file>

<file path=xl/sharedStrings.xml><?xml version="1.0" encoding="utf-8"?>
<sst xmlns="http://schemas.openxmlformats.org/spreadsheetml/2006/main" count="253" uniqueCount="241">
  <si>
    <t>Millones de pesos</t>
  </si>
  <si>
    <t>Programa Modificado</t>
  </si>
  <si>
    <t>Avance %</t>
  </si>
  <si>
    <t>Aprobado</t>
  </si>
  <si>
    <t>Programado al periodo</t>
  </si>
  <si>
    <t>(1)</t>
  </si>
  <si>
    <t>(2)</t>
  </si>
  <si>
    <t>Total</t>
  </si>
  <si>
    <t>Programa de Empleo Temporal (PET)</t>
  </si>
  <si>
    <t>Sistema Satelital</t>
  </si>
  <si>
    <t>Economía</t>
  </si>
  <si>
    <t>Fuente: Secretaría de Hacienda y Crédito Público.</t>
  </si>
  <si>
    <t>AVANCE FINANCIERO DE LOS PROGRAMAS PRESUPUESTARIOS PRINCIPALES</t>
  </si>
  <si>
    <t>Asignación Anual</t>
  </si>
  <si>
    <t>Ramo / Programa</t>
  </si>
  <si>
    <t>PROSPERA Programa de Inclusión Social</t>
  </si>
  <si>
    <t>Gobernación</t>
  </si>
  <si>
    <t>Relaciones Exteriores</t>
  </si>
  <si>
    <t>Hacienda y Crédito Público</t>
  </si>
  <si>
    <t>Comisión Nacional para el Desarrollo de los Pueblos Indígenas</t>
  </si>
  <si>
    <t>Defensa Nacional</t>
  </si>
  <si>
    <t>Agricultura, Ganadería, Desarrollo Rural, Pesca y Alimentación</t>
  </si>
  <si>
    <t>Comunicaciones y Transportes</t>
  </si>
  <si>
    <t xml:space="preserve">Construcción y Modernización de carreteras </t>
  </si>
  <si>
    <t>Caminos Rurales</t>
  </si>
  <si>
    <t>Conservación y Mantenimiento de Carreteras</t>
  </si>
  <si>
    <t>Prestación de Servicios en Puertos, Aeropuertos y Ferrocarriles</t>
  </si>
  <si>
    <t>Educación Pública</t>
  </si>
  <si>
    <t>Salud</t>
  </si>
  <si>
    <t xml:space="preserve">Programa Seguro Popular </t>
  </si>
  <si>
    <t>Trabajo y Previsión Social</t>
  </si>
  <si>
    <t>Sistema Nacional de Empleo ( Portal de Empleo)</t>
  </si>
  <si>
    <t>Desarrollo Agrario, Territorial y Urbano</t>
  </si>
  <si>
    <t>Medio Ambiente y Recursos Naturales</t>
  </si>
  <si>
    <t>Programa Nacional Forestal</t>
  </si>
  <si>
    <t>Procuraduría General de la República</t>
  </si>
  <si>
    <t>Aportaciones a Seguridad Social</t>
  </si>
  <si>
    <t>Desarrollo Social</t>
  </si>
  <si>
    <t>Turismo</t>
  </si>
  <si>
    <t>Comisión Nacional de los Derechos Humanos</t>
  </si>
  <si>
    <t>Consejo Nacional de Ciencia y Tecnología</t>
  </si>
  <si>
    <t>Servicios de inteligencia para la Seguridad Nacional</t>
  </si>
  <si>
    <t>Política y servicios migratorios</t>
  </si>
  <si>
    <t>Registro e Identificación de Población</t>
  </si>
  <si>
    <t>Servicios de protección, custodia, vigilancia y seguridad de personas, bienes e instalaciones</t>
  </si>
  <si>
    <t>Operativos para la prevención y disuasión del delito</t>
  </si>
  <si>
    <t>Administración del Sistema Federal Penitenciario</t>
  </si>
  <si>
    <t>Coordinación del Sistema Nacional de Protección Civil</t>
  </si>
  <si>
    <t>Promover la Protección de los Derechos Humanos y Prevenir la Discriminación</t>
  </si>
  <si>
    <t>Plataforma México</t>
  </si>
  <si>
    <t>Actividades de apoyo administrativo</t>
  </si>
  <si>
    <t>Actividades de apoyo a la función pública y buen gobierno</t>
  </si>
  <si>
    <t>Planeación y Articulación de la Acción Pública hacia los Pueblos Indígenas</t>
  </si>
  <si>
    <t>Programa de Apoyo a la Educación Indígena</t>
  </si>
  <si>
    <t>Programa de Infraestructura Indígena</t>
  </si>
  <si>
    <t>Programa para el Mejoramiento de la Producción y la Productividad Indígena</t>
  </si>
  <si>
    <t>Programa de Derechos Indígenas</t>
  </si>
  <si>
    <t>Protección y Defensa de los Usuarios de Servicios Financieros</t>
  </si>
  <si>
    <t>Control de la operación aduanera</t>
  </si>
  <si>
    <t>Recaudación de las contribuciones federales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</si>
  <si>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</si>
  <si>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</si>
  <si>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</si>
  <si>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</si>
  <si>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Apoyo a Unidades de Promoción de Crédito</t>
  </si>
  <si>
    <t>Reducción de Costos de Acceso al Crédito</t>
  </si>
  <si>
    <t>Regulación y supervisión de las entidades del sistema financiero mexicano</t>
  </si>
  <si>
    <t>Operación y desarrollo de la Fuerza Aérea Mexicana</t>
  </si>
  <si>
    <t>Desarrollo y aplicación de programas educativos en materia agropecuaria</t>
  </si>
  <si>
    <t>Generación de Proyectos de Investigación</t>
  </si>
  <si>
    <t>Regulación, supervisión y aplicación de las políticas públicas en materia agropecuaria, acuícola y pesquera</t>
  </si>
  <si>
    <t>Programa de Productividad y Competitividad Agroalimentaria</t>
  </si>
  <si>
    <t>Programa de Fomento a la Agricultura</t>
  </si>
  <si>
    <t>Programa de Fomento Ganadero</t>
  </si>
  <si>
    <t>Programa de Fomento a la Productividad Pesquera y Acuícola</t>
  </si>
  <si>
    <t>Programa de Sanidad e Inocuidad Agroalimentaria</t>
  </si>
  <si>
    <t>Programa de Acciones Complementarias para Mejorar las Sanidades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</si>
  <si>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</si>
  <si>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</si>
  <si>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</si>
  <si>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</si>
  <si>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</si>
  <si>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Proyectos de construcción de carreteras alimentadoras y caminos rurales</t>
  </si>
  <si>
    <t>Conservación de infraestructura de caminos rurales y carreteras alimentadoras</t>
  </si>
  <si>
    <t>Reconstrucción y Conservación de Carreteras</t>
  </si>
  <si>
    <t>Servicios de ayudas a la navegación aérea</t>
  </si>
  <si>
    <t>Supervisión, inspección y verificación del transporte terrestre, marítimo y aéreo</t>
  </si>
  <si>
    <t>Proyectos de construcción de puertos</t>
  </si>
  <si>
    <t>Proyectos de Infraestructura Ferroviaria</t>
  </si>
  <si>
    <t>Protección de los derechos de los consumidores y Sistema Nacional de Protección al Consumidor</t>
  </si>
  <si>
    <t>Atención de trámites y promoción de los programas de la Secretaría en las entidades federativas</t>
  </si>
  <si>
    <t>Negociaciones internacionales para la integración y competitividad de México en las cadenas globales de valor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</si>
  <si>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</si>
  <si>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</si>
  <si>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</si>
  <si>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Programa de Fomento a la Economía Social</t>
  </si>
  <si>
    <t>Fondo Nacional Emprendedor</t>
  </si>
  <si>
    <t>Programa para la productividad y competitividad industrial</t>
  </si>
  <si>
    <t>Educación Inicial y Básica Comunitaria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</si>
  <si>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</si>
  <si>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</si>
  <si>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</si>
  <si>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</si>
  <si>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Servicios de Educación Superior y Posgrado</t>
  </si>
  <si>
    <t>Desarrollo Cultural</t>
  </si>
  <si>
    <t>Protección y conservación del Patrimonio Cultural</t>
  </si>
  <si>
    <t>Producción y transmisión de materiales educativos</t>
  </si>
  <si>
    <t>Investigación Científica y Desarrollo Tecnológico</t>
  </si>
  <si>
    <t>Programa de infraestructura física educativa</t>
  </si>
  <si>
    <t>Educación para Adultos (INEA)</t>
  </si>
  <si>
    <t>Normar los servicios educativos</t>
  </si>
  <si>
    <t>Mantenimiento de infraestructura</t>
  </si>
  <si>
    <t>Diseño de la Política Educativa</t>
  </si>
  <si>
    <t>Educación y cultura indígena</t>
  </si>
  <si>
    <t>Escuelas de Tiempo Completo</t>
  </si>
  <si>
    <t>Programa Nacional de Becas</t>
  </si>
  <si>
    <t>Programa para la Inclusión y la Equidad Educativa</t>
  </si>
  <si>
    <t>Programa para el Desarrollo Profesional Docente</t>
  </si>
  <si>
    <t>Subsidios para organismos descentralizados estatales</t>
  </si>
  <si>
    <t>Expansión de la Educación Media Superior y Superior</t>
  </si>
  <si>
    <t>Apoyos a centros y organizaciones de educación</t>
  </si>
  <si>
    <t>Apoyos para la atención a problemas estructurales de las UPES</t>
  </si>
  <si>
    <t>Seguro Popular</t>
  </si>
  <si>
    <t>Protección Contra Riesgos Sanitarios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</si>
  <si>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</si>
  <si>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</si>
  <si>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</si>
  <si>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</si>
  <si>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</si>
  <si>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Rectoría en Salud</t>
  </si>
  <si>
    <t>Asistencia social y protección del paciente</t>
  </si>
  <si>
    <t>Prevención y atención de VIH/SIDA y otras ITS</t>
  </si>
  <si>
    <t>Programa de Atención a Personas con Discapacidad</t>
  </si>
  <si>
    <t>Programa de estancias infantiles para apoyar a madres trabajadoras</t>
  </si>
  <si>
    <t>Fortalecimiento a la atención médica</t>
  </si>
  <si>
    <t>Calidad en la Atención Médica</t>
  </si>
  <si>
    <t>Prevención y Control de Sobrepeso, Obesidad y Diabetes</t>
  </si>
  <si>
    <t>Vigilancia epidemiológica</t>
  </si>
  <si>
    <t>Proyectos de infraestructura gubernamental de seguridad nacional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</si>
  <si>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</si>
  <si>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</si>
  <si>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</si>
  <si>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</si>
  <si>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</si>
  <si>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</si>
  <si>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</si>
  <si>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</si>
  <si>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</si>
  <si>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</si>
  <si>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Programa de acceso al financiamiento para soluciones habitacionales</t>
  </si>
  <si>
    <t>Programa para regularizar asentamientos humanos irregulares</t>
  </si>
  <si>
    <t>Regularización y Registro de Actos Jurídicos Agrarios</t>
  </si>
  <si>
    <t>Apoyos para el Desarrollo Forestal Sustentable</t>
  </si>
  <si>
    <t>Capacitación Ambiental y Desarrollo Sustentable</t>
  </si>
  <si>
    <t>Sistemas Meteorológicos e Hidrológicos</t>
  </si>
  <si>
    <t>Regulación Ambiental</t>
  </si>
  <si>
    <t>Gestión integral y sustentable del agua</t>
  </si>
  <si>
    <t>Sistema Nacional de Áreas Naturales Protegidas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</si>
  <si>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</si>
  <si>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</si>
  <si>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</si>
  <si>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Apoyo a la Infraestructura Hidroagrícola</t>
  </si>
  <si>
    <t>Programa de Recuperación y Repoblación de Especies en Riesgo</t>
  </si>
  <si>
    <t>Investigar y perseguir los delitos del orden federal</t>
  </si>
  <si>
    <t>Investigar y perseguir los delitos relativos a la Delincuencia Organizada</t>
  </si>
  <si>
    <t>Programa IMSS-PROSPERA</t>
  </si>
  <si>
    <t>Adquisición de leche nacional</t>
  </si>
  <si>
    <t>Servicios a grupos con necesidades especiales</t>
  </si>
  <si>
    <t>Programa de Abasto Social de Leche a cargo de Liconsa, S.A. de C.V.</t>
  </si>
  <si>
    <t>Programa de Abasto Rural a cargo de Diconsa, S.A. de C.V. (DICONSA)</t>
  </si>
  <si>
    <t>Programas del Fondo Nacional de Fomento a las Artesanías (FONART)</t>
  </si>
  <si>
    <t>Programa 3 x 1 para Migrantes</t>
  </si>
  <si>
    <t>Programa de Atención a Jornaleros Agrícolas</t>
  </si>
  <si>
    <t>Programa de Coinversión Social</t>
  </si>
  <si>
    <t>Programa de Apoyo a las Instancias de Mujeres en las Entidades Federativas (PAIMEF)</t>
  </si>
  <si>
    <t>Pensión para Adultos Mayores</t>
  </si>
  <si>
    <t>Programa de Calidad y Atención Integral al Turismo</t>
  </si>
  <si>
    <t>Conservación y mantenimiento a los CIP's</t>
  </si>
  <si>
    <t>Promoción de México como Destino Turístico</t>
  </si>
  <si>
    <t>Proyectos de infraestructura de turismo</t>
  </si>
  <si>
    <t>Programa de Desarrollo Regional Turístico Sustentable y Pueblos Mágicos</t>
  </si>
  <si>
    <t>Apoyos para actividades científicas, tecnológicas y de innovación</t>
  </si>
  <si>
    <t>Becas de posgrado y apoyos a la calidad</t>
  </si>
  <si>
    <t>Sistema Nacional de Investigadores</t>
  </si>
  <si>
    <t>Fortalecimiento sectorial de las capacidades científicas, tecnológicas y de innovación</t>
  </si>
  <si>
    <t>Innovación tecnológica para incrementar la productividad de las empresas</t>
  </si>
  <si>
    <t>Subsidios en materia de seguridad pública</t>
  </si>
  <si>
    <t>Diseño, conducción y ejecución de la política exterior</t>
  </si>
  <si>
    <t>Entidades no Sectorizadas</t>
  </si>
  <si>
    <t>Programa de Inclusión Financiera</t>
  </si>
  <si>
    <t>Desarrollo y Vinculación de la Investigación Científica y Tecnológica con el Sector</t>
  </si>
  <si>
    <t>Programa de Apoyos a Pequeños Productores</t>
  </si>
  <si>
    <t>Aplicación y modernización del marco regulatorio y operativo en materia mercantil, de normalización e inversión extranjera</t>
  </si>
  <si>
    <t>Fortalecimiento de la Calidad Educativa</t>
  </si>
  <si>
    <t>Programa de Cultura Física y Deporte</t>
  </si>
  <si>
    <t>Programa de la Reforma Educativa</t>
  </si>
  <si>
    <t>Prevención y control de enfermedades</t>
  </si>
  <si>
    <t>Salud materna, sexual y reproductiva</t>
  </si>
  <si>
    <t>Apoyos para la protección de las personas en estado de necesidad</t>
  </si>
  <si>
    <t>Política de Desarrollo Urbano y Ordenamiento del Territorio</t>
  </si>
  <si>
    <t>Programa de Prevención de Riesgos</t>
  </si>
  <si>
    <t>Programa de Infraestructura</t>
  </si>
  <si>
    <t>Programa de Apoyo a la Vivienda</t>
  </si>
  <si>
    <t>Infraestructura para la modernización y rehabilitación de riego y temporal tecnificado</t>
  </si>
  <si>
    <t>Desarrollo y promoción de proyectos turísticos sustentables</t>
  </si>
  <si>
    <t>Investigación científica, desarrollo e innovación</t>
  </si>
  <si>
    <t>Fomento Regional de las Capacidades Científicas, Tecnológicas y de Innovación</t>
  </si>
  <si>
    <t>Observado p_/</t>
  </si>
  <si>
    <t>n.a.</t>
  </si>
  <si>
    <t>Enero - marzo</t>
  </si>
  <si>
    <t>PEF 2017</t>
  </si>
  <si>
    <t>(3)</t>
  </si>
  <si>
    <t>(4)=(3/1)</t>
  </si>
  <si>
    <t>(5)=(3/2)</t>
  </si>
  <si>
    <t>Programa de Aseguramiento Agropecuario</t>
  </si>
  <si>
    <t>Programa de Concurrencia con las Entidades Federativas</t>
  </si>
  <si>
    <t>Programa de Apoyos a la Comercialización</t>
  </si>
  <si>
    <t>Estudios y Proyectos de Construcción de Caminos Rurales y Carreteras Alimentadoras</t>
  </si>
  <si>
    <t>Generación y difusión de información para el consumidor</t>
  </si>
  <si>
    <t>Promoción del Comercio Exterior y Atracción de Inversión Extranjera Directa</t>
  </si>
  <si>
    <t>Programa para el Desarrollo de la Industria de Software (PROSOFT) y la innovación</t>
  </si>
  <si>
    <t>Mantenimiento de Infraestructura</t>
  </si>
  <si>
    <t>Actividades de Apoyo Administrativo</t>
  </si>
  <si>
    <t xml:space="preserve">Marina   </t>
  </si>
  <si>
    <t>Programa de Modernización de los Registros Públicos de la Propiedad y Catastros</t>
  </si>
  <si>
    <t>Operación y mantenimiento de Infraestructura Hídrica</t>
  </si>
  <si>
    <t>Programa de Conservación para el Desarrollo Sostenible (PROCODES)</t>
  </si>
  <si>
    <t>Agua Potable, Drenaje y Tratamiento</t>
  </si>
  <si>
    <t>Programa de Desarrollo Humano Oportunidades</t>
  </si>
  <si>
    <t>Seguro de Vida para Jefas de Familia</t>
  </si>
  <si>
    <t>Promover y proteger los Derechos Humanos de los integrantes de pueblos y comunidades indígenas y atender asuntos de indígenas en reclusión</t>
  </si>
  <si>
    <t>Actividades de apoyo Administrativo</t>
  </si>
  <si>
    <t>Cultura</t>
  </si>
  <si>
    <t>Enero-marzo 2017</t>
  </si>
  <si>
    <t>Informes sobre la Situación Económica,
las Finanzas Públicas y la Deuda Pública</t>
  </si>
  <si>
    <t>Primer Trimestre de 2017</t>
  </si>
  <si>
    <t>ANEXO V. AVANCE FINANCIERO DE LOS PRINCIPALES PROGRAMAS PRESUPUESTARIOS</t>
  </si>
  <si>
    <t>-o-: mayor de 500 por ciento.</t>
  </si>
  <si>
    <t>p_/ Cifras preliminares. Las sumas parciales pueden no coincidir con el total, así como los cálculos porcentuales, debido al redondeo de las cifras.</t>
  </si>
  <si>
    <t>-0-</t>
  </si>
  <si>
    <t xml:space="preserve">n.a. no aplica.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</si>
</sst>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</numFmts>
  <fonts count="14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2"/>
      <name val="Soberana Sans"/>
      <family val="3"/>
    </font>
    <font>
      <sz val="10"/>
      <name val="Soberana Sans"/>
      <family val="3"/>
    </font>
    <font>
      <sz val="12"/>
      <name val="Soberana Sans"/>
      <family val="3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b/>
      <sz val="12"/>
      <name val="Soberana Titular"/>
      <family val="3"/>
    </font>
    <font>
      <b/>
      <sz val="12"/>
      <color indexed="23"/>
      <name val="Soberana Titular"/>
      <family val="3"/>
    </font>
    <font>
      <b/>
      <sz val="14"/>
      <color theme="1"/>
      <name val="Soberana Titular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6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horizontal="center" vertical="top" wrapText="1"/>
    </xf>
    <xf numFmtId="43" fontId="9" fillId="0" borderId="0" xfId="1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2" applyFont="1" applyFill="1" applyBorder="1" applyAlignment="1">
      <alignment horizontal="center" vertical="top"/>
    </xf>
    <xf numFmtId="0" fontId="8" fillId="0" borderId="0" xfId="2" applyFont="1" applyFill="1" applyBorder="1" applyAlignment="1">
      <alignment horizontal="centerContinuous" vertical="top" wrapText="1"/>
    </xf>
    <xf numFmtId="0" fontId="8" fillId="0" borderId="0" xfId="2" applyFont="1" applyFill="1" applyBorder="1" applyAlignment="1">
      <alignment horizontal="right" vertical="top"/>
    </xf>
    <xf numFmtId="0" fontId="8" fillId="0" borderId="1" xfId="2" applyFont="1" applyFill="1" applyBorder="1" applyAlignment="1">
      <alignment vertical="top"/>
    </xf>
    <xf numFmtId="0" fontId="8" fillId="0" borderId="1" xfId="2" applyFont="1" applyFill="1" applyBorder="1" applyAlignment="1">
      <alignment horizontal="center" vertical="top"/>
    </xf>
    <xf numFmtId="0" fontId="8" fillId="0" borderId="1" xfId="2" quotePrefix="1" applyFont="1" applyFill="1" applyBorder="1" applyAlignment="1">
      <alignment horizontal="center" vertical="top"/>
    </xf>
    <xf numFmtId="0" fontId="8" fillId="0" borderId="1" xfId="2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vertical="top"/>
    </xf>
    <xf numFmtId="164" fontId="8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166" fontId="9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top"/>
    </xf>
    <xf numFmtId="0" fontId="9" fillId="0" borderId="0" xfId="0" quotePrefix="1" applyFont="1" applyFill="1" applyBorder="1" applyAlignment="1">
      <alignment horizontal="left" vertical="top"/>
    </xf>
    <xf numFmtId="165" fontId="9" fillId="0" borderId="0" xfId="1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8" fillId="0" borderId="2" xfId="2" applyFont="1" applyFill="1" applyBorder="1" applyAlignment="1">
      <alignment horizontal="centerContinuous" vertical="center" wrapText="1"/>
    </xf>
    <xf numFmtId="0" fontId="8" fillId="0" borderId="2" xfId="2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vertical="top"/>
    </xf>
    <xf numFmtId="0" fontId="10" fillId="4" borderId="0" xfId="0" applyFont="1" applyFill="1" applyBorder="1" applyAlignment="1">
      <alignment vertical="top"/>
    </xf>
    <xf numFmtId="164" fontId="8" fillId="4" borderId="0" xfId="0" applyNumberFormat="1" applyFont="1" applyFill="1" applyBorder="1" applyAlignment="1">
      <alignment vertical="top"/>
    </xf>
    <xf numFmtId="166" fontId="8" fillId="4" borderId="0" xfId="0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164" fontId="9" fillId="0" borderId="1" xfId="0" applyNumberFormat="1" applyFont="1" applyFill="1" applyBorder="1" applyAlignment="1">
      <alignment vertical="top"/>
    </xf>
    <xf numFmtId="166" fontId="9" fillId="0" borderId="1" xfId="0" applyNumberFormat="1" applyFont="1" applyFill="1" applyBorder="1" applyAlignment="1">
      <alignment horizontal="right" vertical="top"/>
    </xf>
    <xf numFmtId="166" fontId="9" fillId="0" borderId="0" xfId="0" quotePrefix="1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9"/>
  <sheetViews>
    <sheetView showGridLines="0" tabSelected="1" topLeftCell="C1" zoomScaleNormal="100" workbookViewId="0">
      <selection activeCell="P8" sqref="P8"/>
    </sheetView>
  </sheetViews>
  <sheetFormatPr baseColWidth="10" defaultRowHeight="12.75" x14ac:dyDescent="0.2"/>
  <cols>
    <col min="1" max="1" width="7.140625" style="1" hidden="1" customWidth="1"/>
    <col min="2" max="2" width="5.7109375" style="1" hidden="1" customWidth="1"/>
    <col min="3" max="4" width="3" style="1" customWidth="1"/>
    <col min="5" max="5" width="62.5703125" style="1" customWidth="1"/>
    <col min="6" max="6" width="13.7109375" style="1" customWidth="1"/>
    <col min="7" max="7" width="15" style="1" customWidth="1"/>
    <col min="8" max="8" width="14.85546875" style="1" customWidth="1"/>
    <col min="9" max="9" width="1.5703125" style="1" customWidth="1"/>
    <col min="10" max="10" width="12.85546875" style="1" customWidth="1"/>
    <col min="11" max="11" width="14.42578125" style="1" customWidth="1"/>
    <col min="12" max="12" width="11.42578125" style="7"/>
    <col min="13" max="16384" width="11.42578125" style="1"/>
  </cols>
  <sheetData>
    <row r="1" spans="3:13" ht="51.75" customHeight="1" x14ac:dyDescent="0.2">
      <c r="C1" s="47" t="s">
        <v>234</v>
      </c>
      <c r="D1" s="47"/>
      <c r="E1" s="47"/>
      <c r="F1" s="29" t="s">
        <v>235</v>
      </c>
      <c r="G1" s="29"/>
      <c r="H1" s="29"/>
      <c r="I1" s="29"/>
      <c r="K1" s="29"/>
    </row>
    <row r="2" spans="3:13" ht="45" customHeight="1" x14ac:dyDescent="0.3">
      <c r="C2" s="46" t="s">
        <v>236</v>
      </c>
      <c r="D2" s="46"/>
      <c r="E2" s="46"/>
      <c r="F2" s="46"/>
      <c r="G2" s="46"/>
      <c r="H2" s="46"/>
      <c r="I2" s="46"/>
      <c r="J2" s="46"/>
      <c r="K2" s="46"/>
    </row>
    <row r="3" spans="3:13" s="4" customFormat="1" ht="17.25" x14ac:dyDescent="0.2">
      <c r="C3" s="30" t="s">
        <v>12</v>
      </c>
      <c r="D3" s="31"/>
      <c r="E3" s="31"/>
      <c r="F3" s="31"/>
      <c r="G3" s="31"/>
      <c r="H3" s="31"/>
      <c r="I3" s="31"/>
      <c r="J3" s="31"/>
      <c r="K3" s="31"/>
      <c r="L3" s="6"/>
    </row>
    <row r="4" spans="3:13" s="4" customFormat="1" ht="15.75" x14ac:dyDescent="0.2">
      <c r="C4" s="32" t="s">
        <v>233</v>
      </c>
      <c r="D4" s="31"/>
      <c r="E4" s="31"/>
      <c r="F4" s="31"/>
      <c r="G4" s="31"/>
      <c r="H4" s="31"/>
      <c r="I4" s="31"/>
      <c r="J4" s="31"/>
      <c r="K4" s="31"/>
      <c r="L4" s="6"/>
    </row>
    <row r="5" spans="3:13" s="4" customFormat="1" x14ac:dyDescent="0.2">
      <c r="C5" s="31" t="s">
        <v>0</v>
      </c>
      <c r="D5" s="31"/>
      <c r="E5" s="31"/>
      <c r="F5" s="31"/>
      <c r="G5" s="31"/>
      <c r="H5" s="31"/>
      <c r="I5" s="31"/>
      <c r="J5" s="31"/>
      <c r="K5" s="31"/>
      <c r="L5" s="6"/>
    </row>
    <row r="6" spans="3:13" s="4" customFormat="1" x14ac:dyDescent="0.2">
      <c r="C6" s="31"/>
      <c r="D6" s="31"/>
      <c r="E6" s="31"/>
      <c r="F6" s="31"/>
      <c r="G6" s="31"/>
      <c r="H6" s="31"/>
      <c r="I6" s="31"/>
      <c r="J6" s="31"/>
      <c r="K6" s="31"/>
      <c r="L6" s="6"/>
    </row>
    <row r="7" spans="3:13" s="4" customFormat="1" ht="30" customHeight="1" x14ac:dyDescent="0.2">
      <c r="C7" s="8"/>
      <c r="D7" s="8"/>
      <c r="E7" s="8"/>
      <c r="F7" s="9" t="s">
        <v>13</v>
      </c>
      <c r="G7" s="33" t="s">
        <v>209</v>
      </c>
      <c r="H7" s="34"/>
      <c r="I7" s="8"/>
      <c r="J7" s="48" t="s">
        <v>2</v>
      </c>
      <c r="K7" s="48"/>
      <c r="L7" s="10"/>
      <c r="M7" s="11"/>
    </row>
    <row r="8" spans="3:13" s="4" customFormat="1" ht="27" x14ac:dyDescent="0.2">
      <c r="C8" s="8"/>
      <c r="D8" s="12" t="s">
        <v>14</v>
      </c>
      <c r="E8" s="8"/>
      <c r="F8" s="13" t="s">
        <v>210</v>
      </c>
      <c r="G8" s="14" t="s">
        <v>1</v>
      </c>
      <c r="H8" s="14" t="s">
        <v>207</v>
      </c>
      <c r="I8" s="8"/>
      <c r="J8" s="15" t="s">
        <v>3</v>
      </c>
      <c r="K8" s="49" t="s">
        <v>4</v>
      </c>
      <c r="L8" s="10"/>
      <c r="M8" s="11"/>
    </row>
    <row r="9" spans="3:13" s="4" customFormat="1" ht="14.25" thickBot="1" x14ac:dyDescent="0.25">
      <c r="C9" s="16"/>
      <c r="D9" s="16"/>
      <c r="E9" s="16"/>
      <c r="F9" s="17" t="s">
        <v>5</v>
      </c>
      <c r="G9" s="17" t="s">
        <v>6</v>
      </c>
      <c r="H9" s="18" t="s">
        <v>211</v>
      </c>
      <c r="I9" s="17"/>
      <c r="J9" s="19" t="s">
        <v>212</v>
      </c>
      <c r="K9" s="19" t="s">
        <v>213</v>
      </c>
      <c r="L9" s="10"/>
      <c r="M9" s="11"/>
    </row>
    <row r="10" spans="3:13" s="2" customFormat="1" ht="13.5" x14ac:dyDescent="0.2">
      <c r="C10" s="12" t="s">
        <v>7</v>
      </c>
      <c r="D10" s="12"/>
      <c r="E10" s="12"/>
      <c r="F10" s="20">
        <f>+F11+F22+F24+F37+F39+F53+F75+F88+F117+F141+F143+F151+F164+F182+F185+F187+F206+F214+F216+F224+F233</f>
        <v>809057.31174100004</v>
      </c>
      <c r="G10" s="20">
        <f>+G11+G22+G24+G37+G39+G53+G75+G88+G117+G141+G143+G151+G164+G182+G185+G187+G206+G214+G216+G224+G233</f>
        <v>219923.29573808998</v>
      </c>
      <c r="H10" s="20">
        <f>+H11+H22+H24+H37+H39+H53+H75+H88+H117+H141+H143+H151+H164+H182+H185+H187+H206+H214+H216+H224+H233</f>
        <v>209705.55156684</v>
      </c>
      <c r="I10" s="12"/>
      <c r="J10" s="21">
        <f>+H10/F10*100</f>
        <v>25.919739989195246</v>
      </c>
      <c r="K10" s="21">
        <f>+H10/G10*100</f>
        <v>95.353950959602557</v>
      </c>
      <c r="L10" s="10"/>
      <c r="M10" s="12"/>
    </row>
    <row r="11" spans="3:13" s="3" customFormat="1" ht="13.5" x14ac:dyDescent="0.2">
      <c r="C11" s="36" t="s">
        <v>16</v>
      </c>
      <c r="D11" s="36"/>
      <c r="E11" s="37"/>
      <c r="F11" s="38">
        <f>SUM(F12:F21)</f>
        <v>52583.011052000002</v>
      </c>
      <c r="G11" s="38">
        <f>SUM(G12:G21)</f>
        <v>15996.797775470002</v>
      </c>
      <c r="H11" s="38">
        <f>SUM(H12:H21)</f>
        <v>16060.750308340022</v>
      </c>
      <c r="I11" s="36"/>
      <c r="J11" s="39">
        <f t="shared" ref="J11:J74" si="0">+H11/F11*100</f>
        <v>30.543610924937987</v>
      </c>
      <c r="K11" s="39">
        <f t="shared" ref="K11:K74" si="1">+H11/G11*100</f>
        <v>100.39978334268929</v>
      </c>
      <c r="L11" s="10"/>
      <c r="M11" s="22"/>
    </row>
    <row r="12" spans="3:13" s="3" customFormat="1" ht="13.5" x14ac:dyDescent="0.2">
      <c r="C12" s="12"/>
      <c r="D12" s="23" t="s">
        <v>41</v>
      </c>
      <c r="E12" s="22"/>
      <c r="F12" s="24">
        <v>2823.4498910000002</v>
      </c>
      <c r="G12" s="24">
        <v>713.47643944999993</v>
      </c>
      <c r="H12" s="24">
        <v>713.47643945000016</v>
      </c>
      <c r="I12" s="23"/>
      <c r="J12" s="25">
        <f t="shared" si="0"/>
        <v>25.269668915473599</v>
      </c>
      <c r="K12" s="25">
        <f t="shared" si="1"/>
        <v>100.00000000000003</v>
      </c>
      <c r="L12" s="10"/>
      <c r="M12" s="22"/>
    </row>
    <row r="13" spans="3:13" s="3" customFormat="1" ht="13.5" x14ac:dyDescent="0.2">
      <c r="C13" s="12"/>
      <c r="D13" s="23" t="s">
        <v>42</v>
      </c>
      <c r="E13" s="22"/>
      <c r="F13" s="24">
        <v>1781.463769</v>
      </c>
      <c r="G13" s="24">
        <v>641.52892993999967</v>
      </c>
      <c r="H13" s="24">
        <v>937.45846383000969</v>
      </c>
      <c r="I13" s="23"/>
      <c r="J13" s="25">
        <f t="shared" si="0"/>
        <v>52.622931779086315</v>
      </c>
      <c r="K13" s="25">
        <f t="shared" si="1"/>
        <v>146.12879015724005</v>
      </c>
      <c r="L13" s="10"/>
      <c r="M13" s="22"/>
    </row>
    <row r="14" spans="3:13" s="3" customFormat="1" ht="13.5" x14ac:dyDescent="0.2">
      <c r="C14" s="12"/>
      <c r="D14" s="23" t="s">
        <v>43</v>
      </c>
      <c r="E14" s="22"/>
      <c r="F14" s="24">
        <v>410.133105</v>
      </c>
      <c r="G14" s="24">
        <v>21.78394166</v>
      </c>
      <c r="H14" s="24">
        <v>21.78394166</v>
      </c>
      <c r="I14" s="23"/>
      <c r="J14" s="25">
        <f t="shared" si="0"/>
        <v>5.3114321654185899</v>
      </c>
      <c r="K14" s="25">
        <f t="shared" si="1"/>
        <v>100</v>
      </c>
      <c r="L14" s="10"/>
      <c r="M14" s="22"/>
    </row>
    <row r="15" spans="3:13" s="3" customFormat="1" ht="27" customHeight="1" x14ac:dyDescent="0.2">
      <c r="C15" s="12"/>
      <c r="D15" s="45" t="s">
        <v>44</v>
      </c>
      <c r="E15" s="45"/>
      <c r="F15" s="24">
        <v>1526.762127</v>
      </c>
      <c r="G15" s="24">
        <v>295.31741219000008</v>
      </c>
      <c r="H15" s="24">
        <v>313.67074793001007</v>
      </c>
      <c r="I15" s="23"/>
      <c r="J15" s="25">
        <f t="shared" si="0"/>
        <v>20.544834220269472</v>
      </c>
      <c r="K15" s="25">
        <f t="shared" si="1"/>
        <v>106.21478280061653</v>
      </c>
      <c r="L15" s="10"/>
      <c r="M15" s="22"/>
    </row>
    <row r="16" spans="3:13" s="3" customFormat="1" ht="13.5" x14ac:dyDescent="0.2">
      <c r="C16" s="12"/>
      <c r="D16" s="23" t="s">
        <v>45</v>
      </c>
      <c r="E16" s="22"/>
      <c r="F16" s="24">
        <v>23662.555132000001</v>
      </c>
      <c r="G16" s="24">
        <v>5973.7195691100014</v>
      </c>
      <c r="H16" s="24">
        <v>5939.757099370001</v>
      </c>
      <c r="I16" s="23"/>
      <c r="J16" s="25">
        <f t="shared" si="0"/>
        <v>25.101926086322706</v>
      </c>
      <c r="K16" s="25">
        <f t="shared" si="1"/>
        <v>99.431468629434505</v>
      </c>
      <c r="L16" s="10"/>
      <c r="M16" s="22"/>
    </row>
    <row r="17" spans="1:13 16383:16384" s="3" customFormat="1" ht="13.5" x14ac:dyDescent="0.2">
      <c r="C17" s="12"/>
      <c r="D17" s="23" t="s">
        <v>46</v>
      </c>
      <c r="E17" s="22"/>
      <c r="F17" s="24">
        <v>16615.385818999999</v>
      </c>
      <c r="G17" s="24">
        <v>4717.4949613600002</v>
      </c>
      <c r="H17" s="24">
        <v>4657.6424022399997</v>
      </c>
      <c r="I17" s="23"/>
      <c r="J17" s="25">
        <f t="shared" si="0"/>
        <v>28.032105019878024</v>
      </c>
      <c r="K17" s="25">
        <f t="shared" si="1"/>
        <v>98.731263952367939</v>
      </c>
      <c r="L17" s="10"/>
      <c r="M17" s="22"/>
    </row>
    <row r="18" spans="1:13 16383:16384" s="3" customFormat="1" ht="13.5" x14ac:dyDescent="0.2">
      <c r="C18" s="12"/>
      <c r="D18" s="23" t="s">
        <v>47</v>
      </c>
      <c r="E18" s="22"/>
      <c r="F18" s="24">
        <v>222.097196</v>
      </c>
      <c r="G18" s="24">
        <v>32.944921040000004</v>
      </c>
      <c r="H18" s="24">
        <v>32.944921040000004</v>
      </c>
      <c r="I18" s="23"/>
      <c r="J18" s="25">
        <f t="shared" si="0"/>
        <v>14.833560095914045</v>
      </c>
      <c r="K18" s="25">
        <f t="shared" si="1"/>
        <v>100</v>
      </c>
      <c r="L18" s="10"/>
      <c r="M18" s="22"/>
    </row>
    <row r="19" spans="1:13 16383:16384" s="3" customFormat="1" ht="13.5" x14ac:dyDescent="0.2">
      <c r="C19" s="12"/>
      <c r="D19" s="23" t="s">
        <v>48</v>
      </c>
      <c r="E19" s="22"/>
      <c r="F19" s="24">
        <v>154.53019800000001</v>
      </c>
      <c r="G19" s="24">
        <v>20.939453650000001</v>
      </c>
      <c r="H19" s="24">
        <v>20.939453650000001</v>
      </c>
      <c r="I19" s="23"/>
      <c r="J19" s="25">
        <f t="shared" si="0"/>
        <v>13.550395923261549</v>
      </c>
      <c r="K19" s="25">
        <f t="shared" si="1"/>
        <v>100</v>
      </c>
      <c r="L19" s="10"/>
      <c r="M19" s="22"/>
    </row>
    <row r="20" spans="1:13 16383:16384" s="3" customFormat="1" ht="13.5" x14ac:dyDescent="0.2">
      <c r="C20" s="12"/>
      <c r="D20" s="23" t="s">
        <v>49</v>
      </c>
      <c r="E20" s="22"/>
      <c r="F20" s="24">
        <v>386.63381500000003</v>
      </c>
      <c r="G20" s="24">
        <v>134.40214707000001</v>
      </c>
      <c r="H20" s="24">
        <v>134.40214707000001</v>
      </c>
      <c r="I20" s="23"/>
      <c r="J20" s="25">
        <f t="shared" si="0"/>
        <v>34.762129398847328</v>
      </c>
      <c r="K20" s="25">
        <f t="shared" si="1"/>
        <v>100</v>
      </c>
      <c r="L20" s="10"/>
      <c r="M20" s="22"/>
    </row>
    <row r="21" spans="1:13 16383:16384" s="3" customFormat="1" ht="13.5" x14ac:dyDescent="0.2">
      <c r="C21" s="12"/>
      <c r="D21" s="23" t="s">
        <v>186</v>
      </c>
      <c r="E21" s="22"/>
      <c r="F21" s="24">
        <v>5000</v>
      </c>
      <c r="G21" s="24">
        <v>3445.190000000001</v>
      </c>
      <c r="H21" s="24">
        <v>3288.6746921000008</v>
      </c>
      <c r="I21" s="23"/>
      <c r="J21" s="25">
        <f t="shared" si="0"/>
        <v>65.773493842000022</v>
      </c>
      <c r="K21" s="25">
        <f t="shared" si="1"/>
        <v>95.456990531726831</v>
      </c>
      <c r="L21" s="10"/>
      <c r="M21" s="22"/>
    </row>
    <row r="22" spans="1:13 16383:16384" s="3" customFormat="1" ht="13.5" x14ac:dyDescent="0.2">
      <c r="A22" s="5"/>
      <c r="B22" s="5"/>
      <c r="C22" s="36" t="s">
        <v>17</v>
      </c>
      <c r="D22" s="38"/>
      <c r="E22" s="38"/>
      <c r="F22" s="38">
        <f>SUM(F23)</f>
        <v>4435.8733410000004</v>
      </c>
      <c r="G22" s="38">
        <f t="shared" ref="G22:H22" si="2">SUM(G23)</f>
        <v>1492.1480297699995</v>
      </c>
      <c r="H22" s="38">
        <f t="shared" si="2"/>
        <v>1412.7373583999986</v>
      </c>
      <c r="I22" s="36"/>
      <c r="J22" s="39">
        <f t="shared" si="0"/>
        <v>31.848009395180753</v>
      </c>
      <c r="K22" s="39">
        <f t="shared" si="1"/>
        <v>94.678096959170915</v>
      </c>
      <c r="L22" s="22"/>
      <c r="M22" s="22"/>
      <c r="XFC22" s="5"/>
      <c r="XFD22" s="5"/>
    </row>
    <row r="23" spans="1:13 16383:16384" s="3" customFormat="1" ht="13.5" x14ac:dyDescent="0.2">
      <c r="C23" s="12"/>
      <c r="D23" s="23" t="s">
        <v>187</v>
      </c>
      <c r="E23" s="22"/>
      <c r="F23" s="24">
        <v>4435.8733410000004</v>
      </c>
      <c r="G23" s="24">
        <v>1492.1480297699995</v>
      </c>
      <c r="H23" s="24">
        <v>1412.7373583999986</v>
      </c>
      <c r="I23" s="23"/>
      <c r="J23" s="25">
        <f t="shared" si="0"/>
        <v>31.848009395180753</v>
      </c>
      <c r="K23" s="25">
        <f t="shared" si="1"/>
        <v>94.678096959170915</v>
      </c>
      <c r="L23" s="10"/>
      <c r="M23" s="22"/>
    </row>
    <row r="24" spans="1:13 16383:16384" s="3" customFormat="1" ht="13.5" x14ac:dyDescent="0.2">
      <c r="A24" s="5"/>
      <c r="B24" s="5"/>
      <c r="C24" s="36" t="s">
        <v>18</v>
      </c>
      <c r="D24" s="38"/>
      <c r="E24" s="38"/>
      <c r="F24" s="38">
        <f>SUM(F25:F36)</f>
        <v>16654.769633</v>
      </c>
      <c r="G24" s="38">
        <f t="shared" ref="G24:H24" si="3">SUM(G25:G36)</f>
        <v>5756.4181442499985</v>
      </c>
      <c r="H24" s="38">
        <f t="shared" si="3"/>
        <v>5214.7971783600005</v>
      </c>
      <c r="I24" s="36"/>
      <c r="J24" s="39">
        <f t="shared" si="0"/>
        <v>31.311133646828271</v>
      </c>
      <c r="K24" s="39">
        <f t="shared" si="1"/>
        <v>90.591007249342809</v>
      </c>
      <c r="L24" s="22"/>
      <c r="M24" s="22"/>
      <c r="XFC24" s="5"/>
      <c r="XFD24" s="5"/>
    </row>
    <row r="25" spans="1:13 16383:16384" s="3" customFormat="1" ht="13.5" x14ac:dyDescent="0.2">
      <c r="C25" s="12"/>
      <c r="D25" s="23" t="s">
        <v>57</v>
      </c>
      <c r="E25" s="22"/>
      <c r="F25" s="24">
        <v>551.48226299999999</v>
      </c>
      <c r="G25" s="24">
        <v>132.58604619999994</v>
      </c>
      <c r="H25" s="24">
        <v>127.20525869999999</v>
      </c>
      <c r="I25" s="23"/>
      <c r="J25" s="25">
        <f t="shared" si="0"/>
        <v>23.066065263462516</v>
      </c>
      <c r="K25" s="25">
        <f t="shared" si="1"/>
        <v>95.941663806850926</v>
      </c>
      <c r="L25" s="10"/>
      <c r="M25" s="22"/>
    </row>
    <row r="26" spans="1:13 16383:16384" s="3" customFormat="1" ht="13.5" x14ac:dyDescent="0.2">
      <c r="C26" s="12"/>
      <c r="D26" s="23" t="s">
        <v>58</v>
      </c>
      <c r="E26" s="22"/>
      <c r="F26" s="24">
        <v>3240.2032330000002</v>
      </c>
      <c r="G26" s="24">
        <v>996.6097185900004</v>
      </c>
      <c r="H26" s="24">
        <v>932.58725489999995</v>
      </c>
      <c r="I26" s="23"/>
      <c r="J26" s="25">
        <f t="shared" si="0"/>
        <v>28.781751879080353</v>
      </c>
      <c r="K26" s="25">
        <f t="shared" si="1"/>
        <v>93.575974376350729</v>
      </c>
      <c r="L26" s="10"/>
      <c r="M26" s="22"/>
    </row>
    <row r="27" spans="1:13 16383:16384" s="3" customFormat="1" ht="13.5" x14ac:dyDescent="0.2">
      <c r="C27" s="12"/>
      <c r="D27" s="23" t="s">
        <v>59</v>
      </c>
      <c r="E27" s="22"/>
      <c r="F27" s="24">
        <v>8263.5834869999999</v>
      </c>
      <c r="G27" s="24">
        <v>2667.1688773599985</v>
      </c>
      <c r="H27" s="24">
        <v>2491.2265543700009</v>
      </c>
      <c r="I27" s="23"/>
      <c r="J27" s="25">
        <f t="shared" si="0"/>
        <v>30.14704889578616</v>
      </c>
      <c r="K27" s="25">
        <f t="shared" si="1"/>
        <v>93.403405218039751</v>
      </c>
      <c r="L27" s="10"/>
      <c r="M27" s="22"/>
    </row>
    <row r="28" spans="1:13 16383:16384" s="3" customFormat="1" ht="13.5" x14ac:dyDescent="0.2">
      <c r="C28" s="12"/>
      <c r="D28" s="23" t="s">
        <v>60</v>
      </c>
      <c r="E28" s="22"/>
      <c r="F28" s="24">
        <v>410</v>
      </c>
      <c r="G28" s="24">
        <v>114.8</v>
      </c>
      <c r="H28" s="24">
        <v>95.92</v>
      </c>
      <c r="I28" s="23"/>
      <c r="J28" s="25">
        <f t="shared" si="0"/>
        <v>23.395121951219515</v>
      </c>
      <c r="K28" s="25">
        <f t="shared" si="1"/>
        <v>83.554006968641119</v>
      </c>
      <c r="L28" s="10"/>
      <c r="M28" s="22"/>
    </row>
    <row r="29" spans="1:13 16383:16384" s="3" customFormat="1" ht="13.5" x14ac:dyDescent="0.2">
      <c r="C29" s="12"/>
      <c r="D29" s="23" t="s">
        <v>61</v>
      </c>
      <c r="E29" s="22"/>
      <c r="F29" s="24">
        <v>77.5</v>
      </c>
      <c r="G29" s="24">
        <v>18.600000000000001</v>
      </c>
      <c r="H29" s="24">
        <v>15.465</v>
      </c>
      <c r="I29" s="23"/>
      <c r="J29" s="25">
        <f t="shared" si="0"/>
        <v>19.954838709677418</v>
      </c>
      <c r="K29" s="25">
        <f t="shared" si="1"/>
        <v>83.145161290322577</v>
      </c>
      <c r="L29" s="10"/>
      <c r="M29" s="22"/>
    </row>
    <row r="30" spans="1:13 16383:16384" s="3" customFormat="1" ht="13.5" x14ac:dyDescent="0.2">
      <c r="C30" s="12"/>
      <c r="D30" s="23" t="s">
        <v>62</v>
      </c>
      <c r="E30" s="22"/>
      <c r="F30" s="24">
        <v>160</v>
      </c>
      <c r="G30" s="24">
        <v>160</v>
      </c>
      <c r="H30" s="24">
        <v>160</v>
      </c>
      <c r="I30" s="23"/>
      <c r="J30" s="25">
        <f t="shared" si="0"/>
        <v>100</v>
      </c>
      <c r="K30" s="25">
        <f t="shared" si="1"/>
        <v>100</v>
      </c>
      <c r="L30" s="10"/>
      <c r="M30" s="22"/>
    </row>
    <row r="31" spans="1:13 16383:16384" s="3" customFormat="1" ht="13.5" x14ac:dyDescent="0.2">
      <c r="C31" s="12"/>
      <c r="D31" s="23" t="s">
        <v>63</v>
      </c>
      <c r="E31" s="22"/>
      <c r="F31" s="24">
        <v>300</v>
      </c>
      <c r="G31" s="24">
        <v>300</v>
      </c>
      <c r="H31" s="24">
        <v>250</v>
      </c>
      <c r="I31" s="23"/>
      <c r="J31" s="25">
        <f t="shared" si="0"/>
        <v>83.333333333333343</v>
      </c>
      <c r="K31" s="25">
        <f t="shared" si="1"/>
        <v>83.333333333333343</v>
      </c>
      <c r="L31" s="10"/>
      <c r="M31" s="22"/>
    </row>
    <row r="32" spans="1:13 16383:16384" s="3" customFormat="1" ht="13.5" x14ac:dyDescent="0.2">
      <c r="C32" s="12"/>
      <c r="D32" s="23" t="s">
        <v>64</v>
      </c>
      <c r="E32" s="22"/>
      <c r="F32" s="24">
        <v>162.5</v>
      </c>
      <c r="G32" s="24">
        <v>73.125</v>
      </c>
      <c r="H32" s="24">
        <v>73.125</v>
      </c>
      <c r="I32" s="23"/>
      <c r="J32" s="25">
        <f t="shared" si="0"/>
        <v>45</v>
      </c>
      <c r="K32" s="25">
        <f t="shared" si="1"/>
        <v>100</v>
      </c>
      <c r="L32" s="10"/>
      <c r="M32" s="22"/>
    </row>
    <row r="33" spans="1:13 16383:16384" s="3" customFormat="1" ht="13.5" x14ac:dyDescent="0.2">
      <c r="C33" s="12"/>
      <c r="D33" s="23" t="s">
        <v>65</v>
      </c>
      <c r="E33" s="22"/>
      <c r="F33" s="24">
        <v>250</v>
      </c>
      <c r="G33" s="24">
        <v>82.5</v>
      </c>
      <c r="H33" s="24">
        <v>69.3</v>
      </c>
      <c r="I33" s="23"/>
      <c r="J33" s="25">
        <f t="shared" si="0"/>
        <v>27.72</v>
      </c>
      <c r="K33" s="25">
        <f t="shared" si="1"/>
        <v>84</v>
      </c>
      <c r="L33" s="10"/>
      <c r="M33" s="22"/>
    </row>
    <row r="34" spans="1:13 16383:16384" s="3" customFormat="1" ht="13.5" x14ac:dyDescent="0.2">
      <c r="C34" s="12"/>
      <c r="D34" s="23" t="s">
        <v>189</v>
      </c>
      <c r="E34" s="22"/>
      <c r="F34" s="24">
        <v>646.07170699999995</v>
      </c>
      <c r="G34" s="24">
        <v>268.94234299999999</v>
      </c>
      <c r="H34" s="24">
        <v>57.562274099999996</v>
      </c>
      <c r="I34" s="23"/>
      <c r="J34" s="25">
        <f t="shared" si="0"/>
        <v>8.9095797689837557</v>
      </c>
      <c r="K34" s="25">
        <f t="shared" si="1"/>
        <v>21.403202432872387</v>
      </c>
      <c r="L34" s="10"/>
      <c r="M34" s="22"/>
    </row>
    <row r="35" spans="1:13 16383:16384" s="3" customFormat="1" ht="13.5" x14ac:dyDescent="0.2">
      <c r="C35" s="12"/>
      <c r="D35" s="23" t="s">
        <v>66</v>
      </c>
      <c r="E35" s="22"/>
      <c r="F35" s="24">
        <v>1049.5089399999999</v>
      </c>
      <c r="G35" s="24">
        <v>472.22744609999984</v>
      </c>
      <c r="H35" s="24">
        <v>472.54712328999994</v>
      </c>
      <c r="I35" s="23"/>
      <c r="J35" s="25">
        <f t="shared" si="0"/>
        <v>45.025545307884656</v>
      </c>
      <c r="K35" s="25">
        <f t="shared" si="1"/>
        <v>100.06769559724667</v>
      </c>
      <c r="L35" s="10"/>
      <c r="M35" s="22"/>
    </row>
    <row r="36" spans="1:13 16383:16384" s="3" customFormat="1" ht="13.5" x14ac:dyDescent="0.2">
      <c r="C36" s="12"/>
      <c r="D36" s="23" t="s">
        <v>214</v>
      </c>
      <c r="E36" s="22"/>
      <c r="F36" s="24">
        <v>1543.920003</v>
      </c>
      <c r="G36" s="24">
        <v>469.85871300000002</v>
      </c>
      <c r="H36" s="24">
        <v>469.85871300000002</v>
      </c>
      <c r="I36" s="23"/>
      <c r="J36" s="25">
        <f t="shared" si="0"/>
        <v>30.432840567323101</v>
      </c>
      <c r="K36" s="25">
        <f t="shared" si="1"/>
        <v>100</v>
      </c>
      <c r="L36" s="10"/>
      <c r="M36" s="22"/>
    </row>
    <row r="37" spans="1:13 16383:16384" s="3" customFormat="1" ht="13.5" x14ac:dyDescent="0.2">
      <c r="A37" s="5"/>
      <c r="B37" s="5"/>
      <c r="C37" s="36" t="s">
        <v>20</v>
      </c>
      <c r="D37" s="38"/>
      <c r="E37" s="38"/>
      <c r="F37" s="38">
        <f>+F38</f>
        <v>8047.4024060000002</v>
      </c>
      <c r="G37" s="38">
        <f t="shared" ref="G37:H37" si="4">+G38</f>
        <v>2770.7512207000009</v>
      </c>
      <c r="H37" s="38">
        <f t="shared" si="4"/>
        <v>2737.5037079900007</v>
      </c>
      <c r="I37" s="36"/>
      <c r="J37" s="39">
        <f t="shared" si="0"/>
        <v>34.017234007696281</v>
      </c>
      <c r="K37" s="39">
        <f t="shared" si="1"/>
        <v>98.800054206902033</v>
      </c>
      <c r="L37" s="22"/>
      <c r="M37" s="22"/>
      <c r="XFC37" s="5"/>
      <c r="XFD37" s="5"/>
    </row>
    <row r="38" spans="1:13 16383:16384" s="3" customFormat="1" ht="13.5" x14ac:dyDescent="0.2">
      <c r="C38" s="12"/>
      <c r="D38" s="23" t="s">
        <v>67</v>
      </c>
      <c r="E38" s="22"/>
      <c r="F38" s="24">
        <v>8047.4024060000002</v>
      </c>
      <c r="G38" s="24">
        <v>2770.7512207000009</v>
      </c>
      <c r="H38" s="24">
        <v>2737.5037079900007</v>
      </c>
      <c r="I38" s="23"/>
      <c r="J38" s="25">
        <f t="shared" si="0"/>
        <v>34.017234007696281</v>
      </c>
      <c r="K38" s="25">
        <f t="shared" si="1"/>
        <v>98.800054206902033</v>
      </c>
      <c r="L38" s="10"/>
      <c r="M38" s="22"/>
    </row>
    <row r="39" spans="1:13 16383:16384" s="3" customFormat="1" ht="13.5" x14ac:dyDescent="0.2">
      <c r="A39" s="5"/>
      <c r="B39" s="5"/>
      <c r="C39" s="36" t="s">
        <v>21</v>
      </c>
      <c r="D39" s="38"/>
      <c r="E39" s="38"/>
      <c r="F39" s="38">
        <f>SUM(F40:F52)</f>
        <v>64675.736234999997</v>
      </c>
      <c r="G39" s="38">
        <f t="shared" ref="G39:H39" si="5">SUM(G40:G52)</f>
        <v>11167.839290759999</v>
      </c>
      <c r="H39" s="38">
        <f t="shared" si="5"/>
        <v>8258.0507812900014</v>
      </c>
      <c r="I39" s="36"/>
      <c r="J39" s="39">
        <f t="shared" si="0"/>
        <v>12.768390840243834</v>
      </c>
      <c r="K39" s="39">
        <f t="shared" si="1"/>
        <v>73.944928524558122</v>
      </c>
      <c r="L39" s="22"/>
      <c r="M39" s="22"/>
      <c r="XFC39" s="5"/>
      <c r="XFD39" s="5"/>
    </row>
    <row r="40" spans="1:13 16383:16384" s="3" customFormat="1" ht="13.5" x14ac:dyDescent="0.2">
      <c r="C40" s="12"/>
      <c r="D40" s="23" t="s">
        <v>68</v>
      </c>
      <c r="E40" s="22"/>
      <c r="F40" s="24">
        <v>3463.5963230000002</v>
      </c>
      <c r="G40" s="24">
        <v>721.47853268999995</v>
      </c>
      <c r="H40" s="24">
        <v>720.94900845999996</v>
      </c>
      <c r="I40" s="23"/>
      <c r="J40" s="25">
        <f t="shared" si="0"/>
        <v>20.815041397074491</v>
      </c>
      <c r="K40" s="25">
        <f t="shared" si="1"/>
        <v>99.926605684575847</v>
      </c>
      <c r="L40" s="10"/>
      <c r="M40" s="22"/>
    </row>
    <row r="41" spans="1:13 16383:16384" s="3" customFormat="1" ht="13.5" x14ac:dyDescent="0.2">
      <c r="C41" s="12"/>
      <c r="D41" s="23" t="s">
        <v>190</v>
      </c>
      <c r="E41" s="22"/>
      <c r="F41" s="24">
        <v>460.00394799999998</v>
      </c>
      <c r="G41" s="24">
        <v>83.184551999999996</v>
      </c>
      <c r="H41" s="24">
        <v>83.184551999999996</v>
      </c>
      <c r="I41" s="23"/>
      <c r="J41" s="25">
        <f t="shared" si="0"/>
        <v>18.083443057753932</v>
      </c>
      <c r="K41" s="25">
        <f t="shared" si="1"/>
        <v>100</v>
      </c>
      <c r="L41" s="10"/>
      <c r="M41" s="22"/>
    </row>
    <row r="42" spans="1:13 16383:16384" s="3" customFormat="1" ht="13.5" x14ac:dyDescent="0.2">
      <c r="C42" s="12"/>
      <c r="D42" s="23" t="s">
        <v>69</v>
      </c>
      <c r="E42" s="22"/>
      <c r="F42" s="24">
        <v>1556.7987700000001</v>
      </c>
      <c r="G42" s="24">
        <v>291.16423954000004</v>
      </c>
      <c r="H42" s="24">
        <v>289.07929703999997</v>
      </c>
      <c r="I42" s="23"/>
      <c r="J42" s="25">
        <f t="shared" si="0"/>
        <v>18.568828715094625</v>
      </c>
      <c r="K42" s="25">
        <f t="shared" si="1"/>
        <v>99.28392906241028</v>
      </c>
      <c r="L42" s="10"/>
      <c r="M42" s="22"/>
    </row>
    <row r="43" spans="1:13 16383:16384" s="3" customFormat="1" ht="24" customHeight="1" x14ac:dyDescent="0.2">
      <c r="C43" s="12"/>
      <c r="D43" s="45" t="s">
        <v>70</v>
      </c>
      <c r="E43" s="45"/>
      <c r="F43" s="24">
        <v>1931.317366</v>
      </c>
      <c r="G43" s="24">
        <v>703.60052982000025</v>
      </c>
      <c r="H43" s="24">
        <v>642.55321941000011</v>
      </c>
      <c r="I43" s="23"/>
      <c r="J43" s="25">
        <f t="shared" si="0"/>
        <v>33.2702035782347</v>
      </c>
      <c r="K43" s="25">
        <f t="shared" si="1"/>
        <v>91.323583791840278</v>
      </c>
      <c r="L43" s="10"/>
      <c r="M43" s="22"/>
    </row>
    <row r="44" spans="1:13 16383:16384" s="3" customFormat="1" ht="13.5" x14ac:dyDescent="0.2">
      <c r="C44" s="12"/>
      <c r="D44" s="23" t="s">
        <v>215</v>
      </c>
      <c r="E44" s="22"/>
      <c r="F44" s="24">
        <v>2000</v>
      </c>
      <c r="G44" s="24">
        <v>87.4</v>
      </c>
      <c r="H44" s="24">
        <v>87.4</v>
      </c>
      <c r="I44" s="23"/>
      <c r="J44" s="25">
        <f t="shared" si="0"/>
        <v>4.37</v>
      </c>
      <c r="K44" s="25">
        <f t="shared" si="1"/>
        <v>100</v>
      </c>
      <c r="L44" s="10"/>
      <c r="M44" s="22"/>
    </row>
    <row r="45" spans="1:13 16383:16384" s="3" customFormat="1" ht="13.5" x14ac:dyDescent="0.2">
      <c r="C45" s="12"/>
      <c r="D45" s="23" t="s">
        <v>71</v>
      </c>
      <c r="E45" s="22"/>
      <c r="F45" s="24">
        <v>4278.4953580000001</v>
      </c>
      <c r="G45" s="24">
        <v>1821.4843376499998</v>
      </c>
      <c r="H45" s="24">
        <v>970.63711547000003</v>
      </c>
      <c r="I45" s="23"/>
      <c r="J45" s="25">
        <f t="shared" si="0"/>
        <v>22.686412728135537</v>
      </c>
      <c r="K45" s="25">
        <f t="shared" si="1"/>
        <v>53.28824933637771</v>
      </c>
      <c r="L45" s="10"/>
      <c r="M45" s="22"/>
    </row>
    <row r="46" spans="1:13 16383:16384" s="3" customFormat="1" ht="13.5" x14ac:dyDescent="0.2">
      <c r="C46" s="12"/>
      <c r="D46" s="23" t="s">
        <v>72</v>
      </c>
      <c r="E46" s="22"/>
      <c r="F46" s="24">
        <v>16448.859444999998</v>
      </c>
      <c r="G46" s="24">
        <v>1289.3185280799999</v>
      </c>
      <c r="H46" s="24">
        <v>962.8239494500001</v>
      </c>
      <c r="I46" s="23"/>
      <c r="J46" s="25">
        <f t="shared" si="0"/>
        <v>5.8534389735008174</v>
      </c>
      <c r="K46" s="25">
        <f t="shared" si="1"/>
        <v>74.676965271242778</v>
      </c>
      <c r="L46" s="10"/>
      <c r="M46" s="22"/>
    </row>
    <row r="47" spans="1:13 16383:16384" s="3" customFormat="1" ht="13.5" x14ac:dyDescent="0.2">
      <c r="C47" s="12"/>
      <c r="D47" s="23" t="s">
        <v>73</v>
      </c>
      <c r="E47" s="22"/>
      <c r="F47" s="24">
        <v>3098.1525270000002</v>
      </c>
      <c r="G47" s="24">
        <v>1596.3939148999998</v>
      </c>
      <c r="H47" s="24">
        <v>912.68383874999995</v>
      </c>
      <c r="I47" s="23"/>
      <c r="J47" s="25">
        <f t="shared" si="0"/>
        <v>29.458970492771996</v>
      </c>
      <c r="K47" s="25">
        <f t="shared" si="1"/>
        <v>57.171593441407694</v>
      </c>
      <c r="L47" s="10"/>
      <c r="M47" s="22"/>
    </row>
    <row r="48" spans="1:13 16383:16384" s="3" customFormat="1" ht="13.5" x14ac:dyDescent="0.2">
      <c r="C48" s="12"/>
      <c r="D48" s="23" t="s">
        <v>74</v>
      </c>
      <c r="E48" s="22"/>
      <c r="F48" s="24">
        <v>2285.5072399999999</v>
      </c>
      <c r="G48" s="24">
        <v>163.21365924</v>
      </c>
      <c r="H48" s="24">
        <v>118.60706546000002</v>
      </c>
      <c r="I48" s="23"/>
      <c r="J48" s="25">
        <f t="shared" si="0"/>
        <v>5.1895291944032529</v>
      </c>
      <c r="K48" s="25">
        <f t="shared" si="1"/>
        <v>72.669815757020956</v>
      </c>
      <c r="L48" s="10"/>
      <c r="M48" s="22"/>
    </row>
    <row r="49" spans="1:13 16383:16384" s="3" customFormat="1" ht="13.5" x14ac:dyDescent="0.2">
      <c r="C49" s="12"/>
      <c r="D49" s="23" t="s">
        <v>216</v>
      </c>
      <c r="E49" s="22"/>
      <c r="F49" s="24">
        <v>9421.8105400000004</v>
      </c>
      <c r="G49" s="24">
        <v>3380.3292108200008</v>
      </c>
      <c r="H49" s="24">
        <v>2495.9635554700008</v>
      </c>
      <c r="I49" s="23"/>
      <c r="J49" s="25">
        <f t="shared" si="0"/>
        <v>26.491336722103103</v>
      </c>
      <c r="K49" s="25">
        <f t="shared" si="1"/>
        <v>73.837883821514822</v>
      </c>
      <c r="L49" s="10"/>
      <c r="M49" s="22"/>
    </row>
    <row r="50" spans="1:13 16383:16384" s="3" customFormat="1" ht="13.5" x14ac:dyDescent="0.2">
      <c r="C50" s="12"/>
      <c r="D50" s="23" t="s">
        <v>75</v>
      </c>
      <c r="E50" s="22"/>
      <c r="F50" s="24">
        <v>2678.629406</v>
      </c>
      <c r="G50" s="24">
        <v>707.66733482999996</v>
      </c>
      <c r="H50" s="24">
        <v>689.7</v>
      </c>
      <c r="I50" s="23"/>
      <c r="J50" s="25">
        <f t="shared" si="0"/>
        <v>25.748242681690325</v>
      </c>
      <c r="K50" s="25">
        <f t="shared" si="1"/>
        <v>97.461047875790939</v>
      </c>
      <c r="L50" s="10"/>
      <c r="M50" s="22"/>
    </row>
    <row r="51" spans="1:13 16383:16384" s="3" customFormat="1" ht="13.5" x14ac:dyDescent="0.2">
      <c r="C51" s="12"/>
      <c r="D51" s="23" t="s">
        <v>191</v>
      </c>
      <c r="E51" s="22"/>
      <c r="F51" s="24">
        <v>15063.168068999999</v>
      </c>
      <c r="G51" s="24">
        <v>77.250288789999985</v>
      </c>
      <c r="H51" s="24">
        <v>63.831319980000004</v>
      </c>
      <c r="I51" s="23"/>
      <c r="J51" s="25">
        <f t="shared" si="0"/>
        <v>0.42375760323198453</v>
      </c>
      <c r="K51" s="25">
        <f t="shared" si="1"/>
        <v>82.629231527562837</v>
      </c>
      <c r="L51" s="10"/>
      <c r="M51" s="22"/>
    </row>
    <row r="52" spans="1:13 16383:16384" s="3" customFormat="1" ht="13.5" x14ac:dyDescent="0.2">
      <c r="C52" s="12"/>
      <c r="D52" s="23" t="s">
        <v>76</v>
      </c>
      <c r="E52" s="22"/>
      <c r="F52" s="24">
        <v>1989.3972429999999</v>
      </c>
      <c r="G52" s="24">
        <v>245.35416239999998</v>
      </c>
      <c r="H52" s="24">
        <v>220.6378598</v>
      </c>
      <c r="I52" s="23"/>
      <c r="J52" s="25">
        <f t="shared" si="0"/>
        <v>11.090688929842859</v>
      </c>
      <c r="K52" s="25">
        <f t="shared" si="1"/>
        <v>89.926275406037306</v>
      </c>
      <c r="L52" s="10"/>
      <c r="M52" s="22"/>
    </row>
    <row r="53" spans="1:13 16383:16384" s="3" customFormat="1" ht="13.5" x14ac:dyDescent="0.2">
      <c r="A53" s="5"/>
      <c r="B53" s="5"/>
      <c r="C53" s="36" t="s">
        <v>22</v>
      </c>
      <c r="D53" s="38"/>
      <c r="E53" s="38"/>
      <c r="F53" s="38">
        <f>+F54+F60+F64+F66+F68+F73</f>
        <v>70921.132694999993</v>
      </c>
      <c r="G53" s="38">
        <f>+G54+G60+G64+G66+G68+G73</f>
        <v>16961.894744000001</v>
      </c>
      <c r="H53" s="38">
        <f>+H54+H60+H64+H66+H68+H73</f>
        <v>15964.046669639998</v>
      </c>
      <c r="I53" s="36"/>
      <c r="J53" s="39">
        <f t="shared" si="0"/>
        <v>22.50957657190024</v>
      </c>
      <c r="K53" s="39">
        <f t="shared" si="1"/>
        <v>94.11711905173226</v>
      </c>
      <c r="L53" s="22"/>
      <c r="M53" s="22"/>
      <c r="XFC53" s="5"/>
      <c r="XFD53" s="5"/>
    </row>
    <row r="54" spans="1:13 16383:16384" s="3" customFormat="1" ht="13.5" x14ac:dyDescent="0.2">
      <c r="C54" s="12"/>
      <c r="D54" s="12" t="s">
        <v>23</v>
      </c>
      <c r="E54" s="22"/>
      <c r="F54" s="20">
        <f>SUM(F55:F59)</f>
        <v>19891.774026999999</v>
      </c>
      <c r="G54" s="20">
        <f>SUM(G55:G59)</f>
        <v>3142.7411227400007</v>
      </c>
      <c r="H54" s="20">
        <f>SUM(H55:H59)</f>
        <v>2801.2500007400004</v>
      </c>
      <c r="I54" s="12"/>
      <c r="J54" s="26">
        <f t="shared" si="0"/>
        <v>14.082454370021185</v>
      </c>
      <c r="K54" s="26">
        <f t="shared" si="1"/>
        <v>89.133972266151176</v>
      </c>
      <c r="L54" s="10"/>
      <c r="M54" s="22"/>
    </row>
    <row r="55" spans="1:13 16383:16384" s="3" customFormat="1" ht="24" x14ac:dyDescent="0.2">
      <c r="C55" s="12"/>
      <c r="D55" s="23"/>
      <c r="E55" s="35" t="s">
        <v>77</v>
      </c>
      <c r="F55" s="24">
        <v>61.714095</v>
      </c>
      <c r="G55" s="24">
        <v>10.909056509999999</v>
      </c>
      <c r="H55" s="24">
        <v>10.909056509999999</v>
      </c>
      <c r="I55" s="23"/>
      <c r="J55" s="25">
        <f t="shared" si="0"/>
        <v>17.676766563618891</v>
      </c>
      <c r="K55" s="25">
        <f t="shared" si="1"/>
        <v>100</v>
      </c>
      <c r="L55" s="10"/>
      <c r="M55" s="22"/>
    </row>
    <row r="56" spans="1:13 16383:16384" s="3" customFormat="1" ht="24" x14ac:dyDescent="0.2">
      <c r="C56" s="12"/>
      <c r="D56" s="23"/>
      <c r="E56" s="35" t="s">
        <v>78</v>
      </c>
      <c r="F56" s="24">
        <v>5750.6161030000003</v>
      </c>
      <c r="G56" s="24">
        <v>1378.9504815499999</v>
      </c>
      <c r="H56" s="24">
        <v>1108.2234620700001</v>
      </c>
      <c r="I56" s="23"/>
      <c r="J56" s="25">
        <f t="shared" si="0"/>
        <v>19.27138661702454</v>
      </c>
      <c r="K56" s="25">
        <f t="shared" si="1"/>
        <v>80.367168864853582</v>
      </c>
      <c r="L56" s="10"/>
      <c r="M56" s="22"/>
    </row>
    <row r="57" spans="1:13 16383:16384" s="3" customFormat="1" ht="13.5" x14ac:dyDescent="0.2">
      <c r="C57" s="12"/>
      <c r="D57" s="23"/>
      <c r="E57" s="23" t="s">
        <v>79</v>
      </c>
      <c r="F57" s="24">
        <v>461.00376699999998</v>
      </c>
      <c r="G57" s="24">
        <v>90.287654210000042</v>
      </c>
      <c r="H57" s="24">
        <v>90.281023790000035</v>
      </c>
      <c r="I57" s="23"/>
      <c r="J57" s="25">
        <f t="shared" si="0"/>
        <v>19.583576155463398</v>
      </c>
      <c r="K57" s="25">
        <f t="shared" si="1"/>
        <v>99.992656338169354</v>
      </c>
      <c r="L57" s="10"/>
      <c r="M57" s="22"/>
    </row>
    <row r="58" spans="1:13 16383:16384" s="3" customFormat="1" ht="13.5" x14ac:dyDescent="0.2">
      <c r="C58" s="12"/>
      <c r="D58" s="23"/>
      <c r="E58" s="23" t="s">
        <v>80</v>
      </c>
      <c r="F58" s="24">
        <v>13058.971581</v>
      </c>
      <c r="G58" s="24">
        <v>1586.8063031500005</v>
      </c>
      <c r="H58" s="24">
        <v>1535.18854683</v>
      </c>
      <c r="I58" s="23"/>
      <c r="J58" s="25">
        <f t="shared" si="0"/>
        <v>11.755815052569721</v>
      </c>
      <c r="K58" s="25">
        <f t="shared" si="1"/>
        <v>96.747066342153218</v>
      </c>
      <c r="L58" s="10"/>
      <c r="M58" s="22"/>
    </row>
    <row r="59" spans="1:13 16383:16384" s="3" customFormat="1" ht="36" x14ac:dyDescent="0.2">
      <c r="C59" s="12"/>
      <c r="D59" s="23"/>
      <c r="E59" s="35" t="s">
        <v>81</v>
      </c>
      <c r="F59" s="24">
        <v>559.468481</v>
      </c>
      <c r="G59" s="24">
        <v>75.787627319999999</v>
      </c>
      <c r="H59" s="24">
        <v>56.64791154000001</v>
      </c>
      <c r="I59" s="23"/>
      <c r="J59" s="25">
        <f t="shared" si="0"/>
        <v>10.125308835762636</v>
      </c>
      <c r="K59" s="25">
        <f t="shared" si="1"/>
        <v>74.745593104286158</v>
      </c>
      <c r="L59" s="10"/>
      <c r="M59" s="22"/>
    </row>
    <row r="60" spans="1:13 16383:16384" s="3" customFormat="1" ht="13.5" x14ac:dyDescent="0.2">
      <c r="C60" s="12"/>
      <c r="D60" s="12" t="s">
        <v>24</v>
      </c>
      <c r="E60" s="22"/>
      <c r="F60" s="20">
        <f>SUM(F61:F63)</f>
        <v>9961.1813430000002</v>
      </c>
      <c r="G60" s="20">
        <f>SUM(G61:G63)</f>
        <v>1151.3148906600004</v>
      </c>
      <c r="H60" s="20">
        <f>SUM(H61:H63)</f>
        <v>1052.6989750900004</v>
      </c>
      <c r="I60" s="12"/>
      <c r="J60" s="26">
        <f t="shared" si="0"/>
        <v>10.5680133594773</v>
      </c>
      <c r="K60" s="26">
        <f t="shared" si="1"/>
        <v>91.434496646398131</v>
      </c>
      <c r="L60" s="10"/>
      <c r="M60" s="22"/>
    </row>
    <row r="61" spans="1:13 16383:16384" s="3" customFormat="1" ht="13.5" x14ac:dyDescent="0.2">
      <c r="C61" s="12"/>
      <c r="D61" s="23"/>
      <c r="E61" s="35" t="s">
        <v>82</v>
      </c>
      <c r="F61" s="24">
        <v>3464.6035419999998</v>
      </c>
      <c r="G61" s="24">
        <v>249.41601692</v>
      </c>
      <c r="H61" s="24">
        <v>158.51324912000001</v>
      </c>
      <c r="I61" s="23"/>
      <c r="J61" s="25">
        <f t="shared" si="0"/>
        <v>4.5752204313829115</v>
      </c>
      <c r="K61" s="25">
        <f t="shared" si="1"/>
        <v>63.553756922853523</v>
      </c>
      <c r="L61" s="10"/>
      <c r="M61" s="22"/>
    </row>
    <row r="62" spans="1:13 16383:16384" s="3" customFormat="1" ht="24" x14ac:dyDescent="0.2">
      <c r="C62" s="12"/>
      <c r="D62" s="23"/>
      <c r="E62" s="35" t="s">
        <v>83</v>
      </c>
      <c r="F62" s="24">
        <v>6190.9871819999998</v>
      </c>
      <c r="G62" s="24">
        <v>901.34275914000034</v>
      </c>
      <c r="H62" s="24">
        <v>893.62961137000036</v>
      </c>
      <c r="I62" s="23"/>
      <c r="J62" s="25">
        <f t="shared" si="0"/>
        <v>14.434363779143105</v>
      </c>
      <c r="K62" s="25">
        <f t="shared" si="1"/>
        <v>99.14426030588416</v>
      </c>
      <c r="L62" s="10"/>
      <c r="M62" s="22"/>
    </row>
    <row r="63" spans="1:13 16383:16384" s="3" customFormat="1" ht="24" x14ac:dyDescent="0.2">
      <c r="C63" s="12"/>
      <c r="D63" s="23"/>
      <c r="E63" s="35" t="s">
        <v>217</v>
      </c>
      <c r="F63" s="24">
        <v>305.590619</v>
      </c>
      <c r="G63" s="24">
        <v>0.55611460000000001</v>
      </c>
      <c r="H63" s="24">
        <v>0.55611460000000001</v>
      </c>
      <c r="I63" s="23"/>
      <c r="J63" s="25">
        <f t="shared" si="0"/>
        <v>0.18198025902097473</v>
      </c>
      <c r="K63" s="25">
        <f t="shared" si="1"/>
        <v>100</v>
      </c>
      <c r="L63" s="10"/>
      <c r="M63" s="22"/>
    </row>
    <row r="64" spans="1:13 16383:16384" s="3" customFormat="1" ht="13.5" x14ac:dyDescent="0.2">
      <c r="C64" s="12"/>
      <c r="D64" s="12" t="s">
        <v>8</v>
      </c>
      <c r="E64" s="22"/>
      <c r="F64" s="20">
        <f>SUM(F65)</f>
        <v>959.17999699999996</v>
      </c>
      <c r="G64" s="20">
        <f>SUM(G65)</f>
        <v>150.82147267999989</v>
      </c>
      <c r="H64" s="20">
        <f>SUM(H65)</f>
        <v>148.97352929999985</v>
      </c>
      <c r="I64" s="12"/>
      <c r="J64" s="26">
        <f t="shared" si="0"/>
        <v>15.531342372228377</v>
      </c>
      <c r="K64" s="26">
        <f t="shared" si="1"/>
        <v>98.774747821272882</v>
      </c>
      <c r="L64" s="10"/>
      <c r="M64" s="22"/>
    </row>
    <row r="65" spans="1:13 16383:16384" s="3" customFormat="1" ht="13.5" x14ac:dyDescent="0.2">
      <c r="C65" s="12"/>
      <c r="D65" s="23"/>
      <c r="E65" s="23" t="s">
        <v>8</v>
      </c>
      <c r="F65" s="24">
        <v>959.17999699999996</v>
      </c>
      <c r="G65" s="24">
        <v>150.82147267999989</v>
      </c>
      <c r="H65" s="24">
        <v>148.97352929999985</v>
      </c>
      <c r="I65" s="23"/>
      <c r="J65" s="25">
        <f t="shared" si="0"/>
        <v>15.531342372228377</v>
      </c>
      <c r="K65" s="25">
        <f t="shared" si="1"/>
        <v>98.774747821272882</v>
      </c>
      <c r="L65" s="10"/>
      <c r="M65" s="22"/>
    </row>
    <row r="66" spans="1:13 16383:16384" s="3" customFormat="1" ht="13.5" x14ac:dyDescent="0.2">
      <c r="C66" s="12"/>
      <c r="D66" s="12" t="s">
        <v>25</v>
      </c>
      <c r="E66" s="22"/>
      <c r="F66" s="20">
        <f>SUM(F67)</f>
        <v>7786.5539049999998</v>
      </c>
      <c r="G66" s="20">
        <f>SUM(G67)</f>
        <v>1047.5119063500003</v>
      </c>
      <c r="H66" s="20">
        <f>SUM(H67)</f>
        <v>1019.2429560300003</v>
      </c>
      <c r="I66" s="12"/>
      <c r="J66" s="26">
        <f t="shared" si="0"/>
        <v>13.089782315325799</v>
      </c>
      <c r="K66" s="26">
        <f t="shared" si="1"/>
        <v>97.301324199884107</v>
      </c>
      <c r="L66" s="10"/>
      <c r="M66" s="22"/>
    </row>
    <row r="67" spans="1:13 16383:16384" s="3" customFormat="1" ht="13.5" x14ac:dyDescent="0.2">
      <c r="C67" s="12"/>
      <c r="D67" s="23"/>
      <c r="E67" s="23" t="s">
        <v>84</v>
      </c>
      <c r="F67" s="24">
        <v>7786.5539049999998</v>
      </c>
      <c r="G67" s="24">
        <v>1047.5119063500003</v>
      </c>
      <c r="H67" s="24">
        <v>1019.2429560300003</v>
      </c>
      <c r="I67" s="23"/>
      <c r="J67" s="25">
        <f t="shared" si="0"/>
        <v>13.089782315325799</v>
      </c>
      <c r="K67" s="25">
        <f t="shared" si="1"/>
        <v>97.301324199884107</v>
      </c>
      <c r="L67" s="10"/>
      <c r="M67" s="22"/>
    </row>
    <row r="68" spans="1:13 16383:16384" s="3" customFormat="1" ht="13.5" x14ac:dyDescent="0.2">
      <c r="C68" s="12"/>
      <c r="D68" s="12" t="s">
        <v>26</v>
      </c>
      <c r="E68" s="22"/>
      <c r="F68" s="20">
        <f>SUM(F69:F72)</f>
        <v>30995.771927000002</v>
      </c>
      <c r="G68" s="20">
        <f>SUM(G69:G72)</f>
        <v>10735.511163069999</v>
      </c>
      <c r="H68" s="20">
        <f>SUM(H69:H72)</f>
        <v>10207.887019979997</v>
      </c>
      <c r="I68" s="12"/>
      <c r="J68" s="26">
        <f t="shared" si="0"/>
        <v>32.93315954195689</v>
      </c>
      <c r="K68" s="26">
        <f t="shared" si="1"/>
        <v>95.085244334661752</v>
      </c>
      <c r="L68" s="10"/>
      <c r="M68" s="22"/>
    </row>
    <row r="69" spans="1:13 16383:16384" s="3" customFormat="1" ht="13.5" x14ac:dyDescent="0.2">
      <c r="C69" s="12"/>
      <c r="D69" s="23"/>
      <c r="E69" s="23" t="s">
        <v>85</v>
      </c>
      <c r="F69" s="24">
        <v>2211.7777500000002</v>
      </c>
      <c r="G69" s="24">
        <v>562.17102064999995</v>
      </c>
      <c r="H69" s="24">
        <v>562.17102064999983</v>
      </c>
      <c r="I69" s="23"/>
      <c r="J69" s="25">
        <f t="shared" si="0"/>
        <v>25.417156884320757</v>
      </c>
      <c r="K69" s="25">
        <f t="shared" si="1"/>
        <v>99.999999999999972</v>
      </c>
      <c r="L69" s="10"/>
      <c r="M69" s="22"/>
    </row>
    <row r="70" spans="1:13 16383:16384" s="3" customFormat="1" ht="23.25" customHeight="1" x14ac:dyDescent="0.2">
      <c r="C70" s="12"/>
      <c r="D70" s="23"/>
      <c r="E70" s="35" t="s">
        <v>86</v>
      </c>
      <c r="F70" s="24">
        <v>2027.4158339999999</v>
      </c>
      <c r="G70" s="24">
        <v>331.90369439999989</v>
      </c>
      <c r="H70" s="24">
        <v>329.88534246999978</v>
      </c>
      <c r="I70" s="23"/>
      <c r="J70" s="25">
        <f t="shared" si="0"/>
        <v>16.271222555224448</v>
      </c>
      <c r="K70" s="25">
        <f t="shared" si="1"/>
        <v>99.39188627181484</v>
      </c>
      <c r="L70" s="10"/>
      <c r="M70" s="22"/>
    </row>
    <row r="71" spans="1:13 16383:16384" s="3" customFormat="1" ht="13.5" x14ac:dyDescent="0.2">
      <c r="C71" s="12"/>
      <c r="D71" s="23"/>
      <c r="E71" s="23" t="s">
        <v>87</v>
      </c>
      <c r="F71" s="24">
        <v>1128.1213909999999</v>
      </c>
      <c r="G71" s="24">
        <v>700.13072397999997</v>
      </c>
      <c r="H71" s="24">
        <v>499.81171935000003</v>
      </c>
      <c r="I71" s="23"/>
      <c r="J71" s="25">
        <f t="shared" si="0"/>
        <v>44.304781678410713</v>
      </c>
      <c r="K71" s="25">
        <f t="shared" si="1"/>
        <v>71.388342523913835</v>
      </c>
      <c r="L71" s="10"/>
      <c r="M71" s="22"/>
    </row>
    <row r="72" spans="1:13 16383:16384" s="3" customFormat="1" ht="13.5" x14ac:dyDescent="0.2">
      <c r="C72" s="12"/>
      <c r="D72" s="23"/>
      <c r="E72" s="23" t="s">
        <v>88</v>
      </c>
      <c r="F72" s="24">
        <v>25628.456952</v>
      </c>
      <c r="G72" s="24">
        <v>9141.3057240399994</v>
      </c>
      <c r="H72" s="24">
        <v>8816.0189375099981</v>
      </c>
      <c r="I72" s="23"/>
      <c r="J72" s="25">
        <f t="shared" si="0"/>
        <v>34.399335683852051</v>
      </c>
      <c r="K72" s="25">
        <f t="shared" si="1"/>
        <v>96.441571955365674</v>
      </c>
      <c r="L72" s="10"/>
      <c r="M72" s="22"/>
    </row>
    <row r="73" spans="1:13 16383:16384" s="3" customFormat="1" ht="13.5" x14ac:dyDescent="0.2">
      <c r="C73" s="12"/>
      <c r="D73" s="12" t="s">
        <v>9</v>
      </c>
      <c r="E73" s="22"/>
      <c r="F73" s="20">
        <f>SUM(F74)</f>
        <v>1326.6714959999999</v>
      </c>
      <c r="G73" s="20">
        <f>SUM(G74)</f>
        <v>733.99418849999995</v>
      </c>
      <c r="H73" s="20">
        <f>SUM(H74)</f>
        <v>733.99418849999995</v>
      </c>
      <c r="I73" s="12"/>
      <c r="J73" s="26">
        <f t="shared" si="0"/>
        <v>55.325993715327407</v>
      </c>
      <c r="K73" s="26">
        <f t="shared" si="1"/>
        <v>100</v>
      </c>
      <c r="L73" s="10"/>
      <c r="M73" s="22"/>
    </row>
    <row r="74" spans="1:13 16383:16384" s="3" customFormat="1" ht="13.5" x14ac:dyDescent="0.2">
      <c r="C74" s="12"/>
      <c r="D74" s="23"/>
      <c r="E74" s="23" t="s">
        <v>9</v>
      </c>
      <c r="F74" s="24">
        <v>1326.6714959999999</v>
      </c>
      <c r="G74" s="24">
        <v>733.99418849999995</v>
      </c>
      <c r="H74" s="24">
        <v>733.99418849999995</v>
      </c>
      <c r="I74" s="23"/>
      <c r="J74" s="25">
        <f t="shared" si="0"/>
        <v>55.325993715327407</v>
      </c>
      <c r="K74" s="25">
        <f t="shared" si="1"/>
        <v>100</v>
      </c>
      <c r="L74" s="10"/>
      <c r="M74" s="22"/>
    </row>
    <row r="75" spans="1:13 16383:16384" s="3" customFormat="1" ht="13.5" x14ac:dyDescent="0.2">
      <c r="A75" s="5"/>
      <c r="B75" s="5"/>
      <c r="C75" s="36" t="s">
        <v>10</v>
      </c>
      <c r="D75" s="38"/>
      <c r="E75" s="38"/>
      <c r="F75" s="38">
        <f>SUM(F76:F87)</f>
        <v>7320.0207899999987</v>
      </c>
      <c r="G75" s="38">
        <f>SUM(G76:G87)</f>
        <v>858.28560533999996</v>
      </c>
      <c r="H75" s="38">
        <f>SUM(H76:H87)</f>
        <v>828.76239552000004</v>
      </c>
      <c r="I75" s="36"/>
      <c r="J75" s="39">
        <f t="shared" ref="J75:J138" si="6">+H75/F75*100</f>
        <v>11.321858493246168</v>
      </c>
      <c r="K75" s="39">
        <f t="shared" ref="K75:K138" si="7">+H75/G75*100</f>
        <v>96.560211468500086</v>
      </c>
      <c r="L75" s="22"/>
      <c r="M75" s="22"/>
      <c r="XFC75" s="5"/>
      <c r="XFD75" s="5"/>
    </row>
    <row r="76" spans="1:13 16383:16384" s="3" customFormat="1" ht="13.5" x14ac:dyDescent="0.2">
      <c r="C76" s="12"/>
      <c r="D76" s="23" t="s">
        <v>218</v>
      </c>
      <c r="E76" s="22"/>
      <c r="F76" s="24">
        <v>318.53975700000001</v>
      </c>
      <c r="G76" s="24">
        <v>67.418327849999969</v>
      </c>
      <c r="H76" s="24">
        <v>67.40588063999995</v>
      </c>
      <c r="I76" s="23"/>
      <c r="J76" s="25">
        <f t="shared" si="6"/>
        <v>21.160900377028902</v>
      </c>
      <c r="K76" s="25">
        <f t="shared" si="7"/>
        <v>99.981537349861725</v>
      </c>
      <c r="L76" s="10"/>
      <c r="M76" s="22"/>
    </row>
    <row r="77" spans="1:13 16383:16384" s="3" customFormat="1" ht="30" customHeight="1" x14ac:dyDescent="0.2">
      <c r="C77" s="12"/>
      <c r="D77" s="45" t="s">
        <v>89</v>
      </c>
      <c r="E77" s="45"/>
      <c r="F77" s="24">
        <v>347.26996400000002</v>
      </c>
      <c r="G77" s="24">
        <v>81.194955009999916</v>
      </c>
      <c r="H77" s="24">
        <v>81.194955009999916</v>
      </c>
      <c r="I77" s="23"/>
      <c r="J77" s="25">
        <f t="shared" si="6"/>
        <v>23.380932250737331</v>
      </c>
      <c r="K77" s="25">
        <f t="shared" si="7"/>
        <v>100</v>
      </c>
      <c r="L77" s="10"/>
      <c r="M77" s="22"/>
    </row>
    <row r="78" spans="1:13 16383:16384" s="3" customFormat="1" ht="27.75" customHeight="1" x14ac:dyDescent="0.2">
      <c r="C78" s="12"/>
      <c r="D78" s="45" t="s">
        <v>90</v>
      </c>
      <c r="E78" s="45"/>
      <c r="F78" s="24">
        <v>397.64006599999999</v>
      </c>
      <c r="G78" s="24">
        <v>80.302741670000088</v>
      </c>
      <c r="H78" s="24">
        <v>79.264771690000131</v>
      </c>
      <c r="I78" s="23"/>
      <c r="J78" s="25">
        <f t="shared" si="6"/>
        <v>19.933799047805241</v>
      </c>
      <c r="K78" s="25">
        <f t="shared" si="7"/>
        <v>98.707428963925736</v>
      </c>
      <c r="L78" s="10"/>
      <c r="M78" s="22"/>
    </row>
    <row r="79" spans="1:13 16383:16384" s="3" customFormat="1" ht="16.5" customHeight="1" x14ac:dyDescent="0.2">
      <c r="C79" s="12"/>
      <c r="D79" s="23" t="s">
        <v>219</v>
      </c>
      <c r="E79" s="22"/>
      <c r="F79" s="24">
        <v>708.91478700000005</v>
      </c>
      <c r="G79" s="24">
        <v>198.12743135999995</v>
      </c>
      <c r="H79" s="24">
        <v>198.12742135999994</v>
      </c>
      <c r="I79" s="23"/>
      <c r="J79" s="25">
        <f t="shared" si="6"/>
        <v>27.947988248127757</v>
      </c>
      <c r="K79" s="25">
        <f t="shared" si="7"/>
        <v>99.999994952743322</v>
      </c>
      <c r="L79" s="10"/>
      <c r="M79" s="22"/>
    </row>
    <row r="80" spans="1:13 16383:16384" s="3" customFormat="1" ht="26.25" customHeight="1" x14ac:dyDescent="0.2">
      <c r="C80" s="12"/>
      <c r="D80" s="45" t="s">
        <v>192</v>
      </c>
      <c r="E80" s="45"/>
      <c r="F80" s="24">
        <v>211.670547</v>
      </c>
      <c r="G80" s="24">
        <v>34.338773000000003</v>
      </c>
      <c r="H80" s="24">
        <v>33.635013450000002</v>
      </c>
      <c r="I80" s="23"/>
      <c r="J80" s="25">
        <f t="shared" si="6"/>
        <v>15.890266230568207</v>
      </c>
      <c r="K80" s="25">
        <f t="shared" si="7"/>
        <v>97.950539613049074</v>
      </c>
      <c r="L80" s="10"/>
      <c r="M80" s="22"/>
    </row>
    <row r="81" spans="1:13 16383:16384" s="3" customFormat="1" ht="30" customHeight="1" x14ac:dyDescent="0.2">
      <c r="C81" s="12"/>
      <c r="D81" s="45" t="s">
        <v>91</v>
      </c>
      <c r="E81" s="45"/>
      <c r="F81" s="24">
        <v>409.73685699999999</v>
      </c>
      <c r="G81" s="24">
        <v>99.696047860000107</v>
      </c>
      <c r="H81" s="24">
        <v>99.197315610000103</v>
      </c>
      <c r="I81" s="23"/>
      <c r="J81" s="25">
        <f t="shared" si="6"/>
        <v>24.210005498724296</v>
      </c>
      <c r="K81" s="25">
        <f t="shared" si="7"/>
        <v>99.499747220972736</v>
      </c>
      <c r="L81" s="10"/>
      <c r="M81" s="22"/>
    </row>
    <row r="82" spans="1:13 16383:16384" s="3" customFormat="1" ht="27" customHeight="1" x14ac:dyDescent="0.2">
      <c r="C82" s="12"/>
      <c r="D82" s="45" t="s">
        <v>92</v>
      </c>
      <c r="E82" s="45"/>
      <c r="F82" s="24">
        <v>254.91106099999999</v>
      </c>
      <c r="G82" s="24">
        <v>26.622127050000003</v>
      </c>
      <c r="H82" s="24">
        <v>26.348802050000003</v>
      </c>
      <c r="I82" s="23"/>
      <c r="J82" s="25">
        <f t="shared" si="6"/>
        <v>10.336468706628626</v>
      </c>
      <c r="K82" s="25">
        <f t="shared" si="7"/>
        <v>98.973316446553426</v>
      </c>
      <c r="L82" s="10"/>
      <c r="M82" s="22"/>
    </row>
    <row r="83" spans="1:13 16383:16384" s="3" customFormat="1" ht="28.5" customHeight="1" x14ac:dyDescent="0.2">
      <c r="C83" s="12"/>
      <c r="D83" s="45" t="s">
        <v>93</v>
      </c>
      <c r="E83" s="45"/>
      <c r="F83" s="24">
        <v>465.516885</v>
      </c>
      <c r="G83" s="24">
        <v>76.191137649999973</v>
      </c>
      <c r="H83" s="24">
        <v>75.722233409999973</v>
      </c>
      <c r="I83" s="23"/>
      <c r="J83" s="25">
        <f t="shared" si="6"/>
        <v>16.266270000066694</v>
      </c>
      <c r="K83" s="25">
        <f t="shared" si="7"/>
        <v>99.38456852796449</v>
      </c>
      <c r="L83" s="10"/>
      <c r="M83" s="22"/>
    </row>
    <row r="84" spans="1:13 16383:16384" s="3" customFormat="1" ht="29.25" customHeight="1" x14ac:dyDescent="0.2">
      <c r="C84" s="12"/>
      <c r="D84" s="45" t="s">
        <v>94</v>
      </c>
      <c r="E84" s="45"/>
      <c r="F84" s="24">
        <v>71.920726000000002</v>
      </c>
      <c r="G84" s="24">
        <v>13.402039239999997</v>
      </c>
      <c r="H84" s="24">
        <v>13.285190239999997</v>
      </c>
      <c r="I84" s="23"/>
      <c r="J84" s="25">
        <f t="shared" si="6"/>
        <v>18.471991286628551</v>
      </c>
      <c r="K84" s="25">
        <f t="shared" si="7"/>
        <v>99.128125221039127</v>
      </c>
      <c r="L84" s="10"/>
      <c r="M84" s="22"/>
    </row>
    <row r="85" spans="1:13 16383:16384" s="3" customFormat="1" ht="13.5" x14ac:dyDescent="0.2">
      <c r="C85" s="12"/>
      <c r="D85" s="23" t="s">
        <v>96</v>
      </c>
      <c r="E85" s="22"/>
      <c r="F85" s="24">
        <v>3760.7511559999998</v>
      </c>
      <c r="G85" s="24">
        <v>176.61126535</v>
      </c>
      <c r="H85" s="24">
        <v>150.20005275999998</v>
      </c>
      <c r="I85" s="23"/>
      <c r="J85" s="25">
        <f t="shared" si="6"/>
        <v>3.9938843738801202</v>
      </c>
      <c r="K85" s="25">
        <f t="shared" si="7"/>
        <v>85.045567428748384</v>
      </c>
      <c r="L85" s="10"/>
      <c r="M85" s="22"/>
    </row>
    <row r="86" spans="1:13 16383:16384" s="3" customFormat="1" ht="28.5" customHeight="1" x14ac:dyDescent="0.2">
      <c r="C86" s="12"/>
      <c r="D86" s="45" t="s">
        <v>220</v>
      </c>
      <c r="E86" s="45"/>
      <c r="F86" s="24">
        <v>215.342524</v>
      </c>
      <c r="G86" s="24">
        <v>2.5821087500000002</v>
      </c>
      <c r="H86" s="24">
        <v>2.5821087499999997</v>
      </c>
      <c r="I86" s="23"/>
      <c r="J86" s="25">
        <f t="shared" si="6"/>
        <v>1.1990705328595479</v>
      </c>
      <c r="K86" s="25">
        <f t="shared" si="7"/>
        <v>99.999999999999972</v>
      </c>
      <c r="L86" s="10"/>
      <c r="M86" s="22"/>
    </row>
    <row r="87" spans="1:13 16383:16384" s="3" customFormat="1" ht="13.5" x14ac:dyDescent="0.2">
      <c r="C87" s="12"/>
      <c r="D87" s="23" t="s">
        <v>97</v>
      </c>
      <c r="E87" s="22"/>
      <c r="F87" s="24">
        <v>157.80645999999999</v>
      </c>
      <c r="G87" s="24">
        <v>1.7986505500000001</v>
      </c>
      <c r="H87" s="24">
        <v>1.7986505499999998</v>
      </c>
      <c r="I87" s="23"/>
      <c r="J87" s="25">
        <f t="shared" si="6"/>
        <v>1.1397825855798298</v>
      </c>
      <c r="K87" s="25">
        <f t="shared" si="7"/>
        <v>99.999999999999986</v>
      </c>
      <c r="L87" s="10"/>
      <c r="M87" s="22"/>
    </row>
    <row r="88" spans="1:13 16383:16384" s="3" customFormat="1" ht="13.5" x14ac:dyDescent="0.2">
      <c r="A88" s="5"/>
      <c r="B88" s="5"/>
      <c r="C88" s="36" t="s">
        <v>27</v>
      </c>
      <c r="D88" s="38"/>
      <c r="E88" s="38"/>
      <c r="F88" s="38">
        <f>SUM(F89:F116)</f>
        <v>264851.72870400001</v>
      </c>
      <c r="G88" s="38">
        <f>SUM(G89:G116)</f>
        <v>78965.775488009996</v>
      </c>
      <c r="H88" s="38">
        <f>SUM(H89:H116)</f>
        <v>76381.06473196001</v>
      </c>
      <c r="I88" s="36"/>
      <c r="J88" s="39">
        <f t="shared" si="6"/>
        <v>28.839179228965495</v>
      </c>
      <c r="K88" s="39">
        <f t="shared" si="7"/>
        <v>96.726796210033498</v>
      </c>
      <c r="L88" s="22"/>
      <c r="M88" s="22"/>
      <c r="XFC88" s="5"/>
      <c r="XFD88" s="5"/>
    </row>
    <row r="89" spans="1:13 16383:16384" s="3" customFormat="1" ht="13.5" x14ac:dyDescent="0.2">
      <c r="C89" s="12"/>
      <c r="D89" s="23" t="s">
        <v>98</v>
      </c>
      <c r="E89" s="22"/>
      <c r="F89" s="24">
        <v>4636.4066590000002</v>
      </c>
      <c r="G89" s="24">
        <v>1221.841228</v>
      </c>
      <c r="H89" s="24">
        <v>1216.28854295</v>
      </c>
      <c r="I89" s="23"/>
      <c r="J89" s="25">
        <f t="shared" si="6"/>
        <v>26.233431025490205</v>
      </c>
      <c r="K89" s="25">
        <f t="shared" si="7"/>
        <v>99.545547741985345</v>
      </c>
      <c r="L89" s="10"/>
      <c r="M89" s="22"/>
    </row>
    <row r="90" spans="1:13 16383:16384" s="3" customFormat="1" ht="13.5" x14ac:dyDescent="0.2">
      <c r="C90" s="12"/>
      <c r="D90" s="23" t="s">
        <v>99</v>
      </c>
      <c r="E90" s="22"/>
      <c r="F90" s="24">
        <v>1557.3477290000001</v>
      </c>
      <c r="G90" s="24">
        <v>156.66944545000004</v>
      </c>
      <c r="H90" s="24">
        <v>125.11728024</v>
      </c>
      <c r="I90" s="23"/>
      <c r="J90" s="25">
        <f t="shared" si="6"/>
        <v>8.0339976686093078</v>
      </c>
      <c r="K90" s="25">
        <f t="shared" si="7"/>
        <v>79.860677288176333</v>
      </c>
      <c r="L90" s="10"/>
      <c r="M90" s="22"/>
    </row>
    <row r="91" spans="1:13 16383:16384" s="3" customFormat="1" ht="13.5" x14ac:dyDescent="0.2">
      <c r="C91" s="12"/>
      <c r="D91" s="23" t="s">
        <v>100</v>
      </c>
      <c r="E91" s="22"/>
      <c r="F91" s="24">
        <v>198.290966</v>
      </c>
      <c r="G91" s="24">
        <v>23.800136419999994</v>
      </c>
      <c r="H91" s="24">
        <v>23.660545479999996</v>
      </c>
      <c r="I91" s="23"/>
      <c r="J91" s="25">
        <f t="shared" si="6"/>
        <v>11.932235722730807</v>
      </c>
      <c r="K91" s="25">
        <f t="shared" si="7"/>
        <v>99.41348680723236</v>
      </c>
      <c r="L91" s="10"/>
      <c r="M91" s="22"/>
    </row>
    <row r="92" spans="1:13 16383:16384" s="3" customFormat="1" ht="13.5" x14ac:dyDescent="0.2">
      <c r="C92" s="12"/>
      <c r="D92" s="23" t="s">
        <v>101</v>
      </c>
      <c r="E92" s="22"/>
      <c r="F92" s="24">
        <v>3117.4820359999999</v>
      </c>
      <c r="G92" s="24">
        <v>633.40332856000009</v>
      </c>
      <c r="H92" s="24">
        <v>620.97782700999994</v>
      </c>
      <c r="I92" s="23"/>
      <c r="J92" s="25">
        <f t="shared" si="6"/>
        <v>19.919211076089098</v>
      </c>
      <c r="K92" s="25">
        <f t="shared" si="7"/>
        <v>98.038295507816684</v>
      </c>
      <c r="L92" s="10"/>
      <c r="M92" s="22"/>
    </row>
    <row r="93" spans="1:13 16383:16384" s="3" customFormat="1" ht="13.5" x14ac:dyDescent="0.2">
      <c r="C93" s="12"/>
      <c r="D93" s="23" t="s">
        <v>102</v>
      </c>
      <c r="E93" s="22"/>
      <c r="F93" s="24">
        <v>39714.566795999999</v>
      </c>
      <c r="G93" s="24">
        <v>10736.611518929994</v>
      </c>
      <c r="H93" s="24">
        <v>10619.954136079994</v>
      </c>
      <c r="I93" s="23"/>
      <c r="J93" s="25">
        <f t="shared" si="6"/>
        <v>26.740702449635233</v>
      </c>
      <c r="K93" s="25">
        <f t="shared" si="7"/>
        <v>98.913461825043044</v>
      </c>
      <c r="L93" s="10"/>
      <c r="M93" s="22"/>
    </row>
    <row r="94" spans="1:13 16383:16384" s="3" customFormat="1" ht="13.5" x14ac:dyDescent="0.2">
      <c r="C94" s="12"/>
      <c r="D94" s="23" t="s">
        <v>103</v>
      </c>
      <c r="E94" s="22"/>
      <c r="F94" s="24">
        <v>46910.223048</v>
      </c>
      <c r="G94" s="24">
        <v>14811.192610099995</v>
      </c>
      <c r="H94" s="24">
        <v>14422.428323590004</v>
      </c>
      <c r="I94" s="23"/>
      <c r="J94" s="25">
        <f t="shared" si="6"/>
        <v>30.744744719786404</v>
      </c>
      <c r="K94" s="25">
        <f t="shared" si="7"/>
        <v>97.375199305389586</v>
      </c>
      <c r="L94" s="10"/>
      <c r="M94" s="22"/>
    </row>
    <row r="95" spans="1:13 16383:16384" s="3" customFormat="1" ht="13.5" x14ac:dyDescent="0.2">
      <c r="C95" s="12"/>
      <c r="D95" s="23" t="s">
        <v>104</v>
      </c>
      <c r="E95" s="22"/>
      <c r="F95" s="24">
        <v>3457.226146</v>
      </c>
      <c r="G95" s="24">
        <v>1157.4630850000001</v>
      </c>
      <c r="H95" s="24">
        <v>1157.4630850000001</v>
      </c>
      <c r="I95" s="23"/>
      <c r="J95" s="25">
        <f t="shared" si="6"/>
        <v>33.479530586657788</v>
      </c>
      <c r="K95" s="25">
        <f t="shared" si="7"/>
        <v>100</v>
      </c>
      <c r="L95" s="10"/>
      <c r="M95" s="22"/>
    </row>
    <row r="96" spans="1:13 16383:16384" s="3" customFormat="1" ht="13.5" x14ac:dyDescent="0.2">
      <c r="C96" s="12"/>
      <c r="D96" s="23" t="s">
        <v>106</v>
      </c>
      <c r="E96" s="22"/>
      <c r="F96" s="24">
        <v>771.264276</v>
      </c>
      <c r="G96" s="24">
        <v>139.08999745999992</v>
      </c>
      <c r="H96" s="24">
        <v>129.49023259999996</v>
      </c>
      <c r="I96" s="23"/>
      <c r="J96" s="25">
        <f t="shared" si="6"/>
        <v>16.789346613014906</v>
      </c>
      <c r="K96" s="25">
        <f t="shared" si="7"/>
        <v>93.098163034505262</v>
      </c>
      <c r="L96" s="10"/>
      <c r="M96" s="22"/>
    </row>
    <row r="97" spans="3:13" s="3" customFormat="1" ht="13.5" x14ac:dyDescent="0.2">
      <c r="C97" s="12"/>
      <c r="D97" s="23" t="s">
        <v>107</v>
      </c>
      <c r="E97" s="22"/>
      <c r="F97" s="24">
        <v>14263.056458999999</v>
      </c>
      <c r="G97" s="24">
        <v>4467.07442163</v>
      </c>
      <c r="H97" s="24">
        <v>4317.7598049799981</v>
      </c>
      <c r="I97" s="23"/>
      <c r="J97" s="25">
        <f t="shared" si="6"/>
        <v>30.27233200255257</v>
      </c>
      <c r="K97" s="25">
        <f t="shared" si="7"/>
        <v>96.657440585117499</v>
      </c>
      <c r="L97" s="10"/>
      <c r="M97" s="22"/>
    </row>
    <row r="98" spans="3:13" s="3" customFormat="1" ht="13.5" x14ac:dyDescent="0.2">
      <c r="C98" s="12"/>
      <c r="D98" s="23" t="s">
        <v>108</v>
      </c>
      <c r="E98" s="22"/>
      <c r="F98" s="24">
        <v>194.03939099999999</v>
      </c>
      <c r="G98" s="24">
        <v>67.138556609999981</v>
      </c>
      <c r="H98" s="24">
        <v>60.345149050000025</v>
      </c>
      <c r="I98" s="23"/>
      <c r="J98" s="25">
        <f t="shared" si="6"/>
        <v>31.099432305474522</v>
      </c>
      <c r="K98" s="25">
        <f t="shared" si="7"/>
        <v>89.881510859010476</v>
      </c>
      <c r="L98" s="10"/>
      <c r="M98" s="22"/>
    </row>
    <row r="99" spans="3:13" s="3" customFormat="1" ht="13.5" x14ac:dyDescent="0.2">
      <c r="C99" s="12"/>
      <c r="D99" s="23" t="s">
        <v>109</v>
      </c>
      <c r="E99" s="22"/>
      <c r="F99" s="24">
        <v>2299.5284099999999</v>
      </c>
      <c r="G99" s="24">
        <v>507.79499823000003</v>
      </c>
      <c r="H99" s="24">
        <v>488.49119655999999</v>
      </c>
      <c r="I99" s="23"/>
      <c r="J99" s="25">
        <f t="shared" si="6"/>
        <v>21.24310334395912</v>
      </c>
      <c r="K99" s="25">
        <f t="shared" si="7"/>
        <v>96.198504960212986</v>
      </c>
      <c r="L99" s="10"/>
      <c r="M99" s="22"/>
    </row>
    <row r="100" spans="3:13" s="3" customFormat="1" ht="13.5" x14ac:dyDescent="0.2">
      <c r="C100" s="12"/>
      <c r="D100" s="23" t="s">
        <v>110</v>
      </c>
      <c r="E100" s="22"/>
      <c r="F100" s="24">
        <v>524.68523200000004</v>
      </c>
      <c r="G100" s="24">
        <v>106.71717973999992</v>
      </c>
      <c r="H100" s="24">
        <v>104.63054695999996</v>
      </c>
      <c r="I100" s="23"/>
      <c r="J100" s="25">
        <f t="shared" si="6"/>
        <v>19.941584130578303</v>
      </c>
      <c r="K100" s="25">
        <f t="shared" si="7"/>
        <v>98.044707717085743</v>
      </c>
      <c r="L100" s="10"/>
      <c r="M100" s="22"/>
    </row>
    <row r="101" spans="3:13" s="3" customFormat="1" ht="13.5" x14ac:dyDescent="0.2">
      <c r="C101" s="12"/>
      <c r="D101" s="23" t="s">
        <v>221</v>
      </c>
      <c r="E101" s="22"/>
      <c r="F101" s="24">
        <v>776.18487800000003</v>
      </c>
      <c r="G101" s="24">
        <v>100.58086900000001</v>
      </c>
      <c r="H101" s="24">
        <v>100.58086900000001</v>
      </c>
      <c r="I101" s="23"/>
      <c r="J101" s="25">
        <f t="shared" si="6"/>
        <v>12.95836492707347</v>
      </c>
      <c r="K101" s="25">
        <f t="shared" si="7"/>
        <v>100</v>
      </c>
      <c r="L101" s="10"/>
      <c r="M101" s="22"/>
    </row>
    <row r="102" spans="3:13" s="3" customFormat="1" ht="13.5" x14ac:dyDescent="0.2">
      <c r="C102" s="12"/>
      <c r="D102" s="23" t="s">
        <v>50</v>
      </c>
      <c r="E102" s="22"/>
      <c r="F102" s="24">
        <v>3015.9811439999999</v>
      </c>
      <c r="G102" s="24">
        <v>1051.5971364600002</v>
      </c>
      <c r="H102" s="24">
        <v>979.5203252900003</v>
      </c>
      <c r="I102" s="23"/>
      <c r="J102" s="25">
        <f t="shared" si="6"/>
        <v>32.477667416411421</v>
      </c>
      <c r="K102" s="25">
        <f t="shared" si="7"/>
        <v>93.145967341387731</v>
      </c>
      <c r="L102" s="10"/>
      <c r="M102" s="22"/>
    </row>
    <row r="103" spans="3:13" s="3" customFormat="1" ht="13.5" x14ac:dyDescent="0.2">
      <c r="C103" s="12"/>
      <c r="D103" s="23" t="s">
        <v>51</v>
      </c>
      <c r="E103" s="22"/>
      <c r="F103" s="24">
        <v>314.88670400000001</v>
      </c>
      <c r="G103" s="24">
        <v>74.611178559999999</v>
      </c>
      <c r="H103" s="24">
        <v>72.739177249999997</v>
      </c>
      <c r="I103" s="23"/>
      <c r="J103" s="25">
        <f t="shared" si="6"/>
        <v>23.100110714741387</v>
      </c>
      <c r="K103" s="25">
        <f t="shared" si="7"/>
        <v>97.490990832567263</v>
      </c>
      <c r="L103" s="10"/>
      <c r="M103" s="22"/>
    </row>
    <row r="104" spans="3:13" s="3" customFormat="1" ht="13.5" x14ac:dyDescent="0.2">
      <c r="C104" s="12"/>
      <c r="D104" s="23" t="s">
        <v>112</v>
      </c>
      <c r="E104" s="22"/>
      <c r="F104" s="24">
        <v>1918.0216439999999</v>
      </c>
      <c r="G104" s="24">
        <v>375.75136706000029</v>
      </c>
      <c r="H104" s="24">
        <v>371.81385232999997</v>
      </c>
      <c r="I104" s="23"/>
      <c r="J104" s="25">
        <f t="shared" si="6"/>
        <v>19.385279279465731</v>
      </c>
      <c r="K104" s="25">
        <f t="shared" si="7"/>
        <v>98.952095700726602</v>
      </c>
      <c r="L104" s="10"/>
      <c r="M104" s="22"/>
    </row>
    <row r="105" spans="3:13" s="3" customFormat="1" ht="13.5" x14ac:dyDescent="0.2">
      <c r="C105" s="12"/>
      <c r="D105" s="23" t="s">
        <v>15</v>
      </c>
      <c r="E105" s="22"/>
      <c r="F105" s="24">
        <v>29352.424804999999</v>
      </c>
      <c r="G105" s="24">
        <v>13699.339888160001</v>
      </c>
      <c r="H105" s="24">
        <v>13699.339888160001</v>
      </c>
      <c r="I105" s="23"/>
      <c r="J105" s="25">
        <f t="shared" si="6"/>
        <v>46.671918859072946</v>
      </c>
      <c r="K105" s="25">
        <f t="shared" si="7"/>
        <v>100</v>
      </c>
      <c r="L105" s="10"/>
      <c r="M105" s="22"/>
    </row>
    <row r="106" spans="3:13" s="3" customFormat="1" ht="13.5" x14ac:dyDescent="0.2">
      <c r="C106" s="12"/>
      <c r="D106" s="23" t="s">
        <v>114</v>
      </c>
      <c r="E106" s="22"/>
      <c r="F106" s="24">
        <v>10261.365390000001</v>
      </c>
      <c r="G106" s="24">
        <v>1802.9200725000003</v>
      </c>
      <c r="H106" s="24">
        <v>516.75356359</v>
      </c>
      <c r="I106" s="23"/>
      <c r="J106" s="25">
        <f t="shared" si="6"/>
        <v>5.0359142662787484</v>
      </c>
      <c r="K106" s="25">
        <f t="shared" si="7"/>
        <v>28.662033967676066</v>
      </c>
      <c r="L106" s="10"/>
      <c r="M106" s="22"/>
    </row>
    <row r="107" spans="3:13" s="3" customFormat="1" ht="13.5" x14ac:dyDescent="0.2">
      <c r="C107" s="12"/>
      <c r="D107" s="23" t="s">
        <v>115</v>
      </c>
      <c r="E107" s="22"/>
      <c r="F107" s="24">
        <v>10716.818380000001</v>
      </c>
      <c r="G107" s="24">
        <v>1487.5192708499999</v>
      </c>
      <c r="H107" s="24">
        <v>1487.5055426299996</v>
      </c>
      <c r="I107" s="23"/>
      <c r="J107" s="25">
        <f t="shared" si="6"/>
        <v>13.880104055939031</v>
      </c>
      <c r="K107" s="25">
        <f t="shared" si="7"/>
        <v>99.999077106410027</v>
      </c>
      <c r="L107" s="10"/>
      <c r="M107" s="22"/>
    </row>
    <row r="108" spans="3:13" s="3" customFormat="1" ht="13.5" x14ac:dyDescent="0.2">
      <c r="C108" s="12"/>
      <c r="D108" s="23" t="s">
        <v>116</v>
      </c>
      <c r="E108" s="22"/>
      <c r="F108" s="24">
        <v>383.35796399999998</v>
      </c>
      <c r="G108" s="24">
        <v>1.7408976699999998</v>
      </c>
      <c r="H108" s="24">
        <v>1.7383932700000002</v>
      </c>
      <c r="I108" s="23"/>
      <c r="J108" s="25">
        <f t="shared" si="6"/>
        <v>0.45346475963650523</v>
      </c>
      <c r="K108" s="25">
        <f t="shared" si="7"/>
        <v>99.856143181580592</v>
      </c>
      <c r="L108" s="10"/>
      <c r="M108" s="22"/>
    </row>
    <row r="109" spans="3:13" s="3" customFormat="1" ht="13.5" x14ac:dyDescent="0.2">
      <c r="C109" s="12"/>
      <c r="D109" s="23" t="s">
        <v>117</v>
      </c>
      <c r="E109" s="22"/>
      <c r="F109" s="24">
        <v>1654.0658330000001</v>
      </c>
      <c r="G109" s="24">
        <v>7.9071728600000002</v>
      </c>
      <c r="H109" s="24">
        <v>7.8911114899999992</v>
      </c>
      <c r="I109" s="23"/>
      <c r="J109" s="25">
        <f t="shared" si="6"/>
        <v>0.47707360448210162</v>
      </c>
      <c r="K109" s="25">
        <f t="shared" si="7"/>
        <v>99.796875946885507</v>
      </c>
      <c r="L109" s="10"/>
      <c r="M109" s="22"/>
    </row>
    <row r="110" spans="3:13" s="3" customFormat="1" ht="13.5" x14ac:dyDescent="0.2">
      <c r="C110" s="12"/>
      <c r="D110" s="23" t="s">
        <v>193</v>
      </c>
      <c r="E110" s="22"/>
      <c r="F110" s="24">
        <v>2986.9619520000001</v>
      </c>
      <c r="G110" s="24">
        <v>1505.5678398799998</v>
      </c>
      <c r="H110" s="24">
        <v>1039.8797747399999</v>
      </c>
      <c r="I110" s="23"/>
      <c r="J110" s="25">
        <f t="shared" si="6"/>
        <v>34.813961190356665</v>
      </c>
      <c r="K110" s="25">
        <f t="shared" si="7"/>
        <v>69.068941777003062</v>
      </c>
      <c r="L110" s="10"/>
      <c r="M110" s="22"/>
    </row>
    <row r="111" spans="3:13" s="3" customFormat="1" ht="13.5" x14ac:dyDescent="0.2">
      <c r="C111" s="12"/>
      <c r="D111" s="23" t="s">
        <v>194</v>
      </c>
      <c r="E111" s="22"/>
      <c r="F111" s="24">
        <v>1539.2404019999999</v>
      </c>
      <c r="G111" s="24">
        <v>201.42028418999999</v>
      </c>
      <c r="H111" s="24">
        <v>199.12028419000001</v>
      </c>
      <c r="I111" s="23"/>
      <c r="J111" s="25">
        <f t="shared" si="6"/>
        <v>12.936269339816874</v>
      </c>
      <c r="K111" s="25">
        <f t="shared" si="7"/>
        <v>98.858109048326838</v>
      </c>
      <c r="L111" s="10"/>
      <c r="M111" s="22"/>
    </row>
    <row r="112" spans="3:13" s="3" customFormat="1" ht="13.5" x14ac:dyDescent="0.2">
      <c r="C112" s="12"/>
      <c r="D112" s="23" t="s">
        <v>118</v>
      </c>
      <c r="E112" s="22"/>
      <c r="F112" s="24">
        <v>79834.802064999996</v>
      </c>
      <c r="G112" s="24">
        <v>22819.285523710008</v>
      </c>
      <c r="H112" s="24">
        <v>22808.866131710005</v>
      </c>
      <c r="I112" s="23"/>
      <c r="J112" s="25">
        <f t="shared" si="6"/>
        <v>28.570079140597677</v>
      </c>
      <c r="K112" s="25">
        <f t="shared" si="7"/>
        <v>99.954339534473263</v>
      </c>
      <c r="L112" s="10"/>
      <c r="M112" s="22"/>
    </row>
    <row r="113" spans="1:13 16383:16384" s="3" customFormat="1" ht="13.5" x14ac:dyDescent="0.2">
      <c r="C113" s="12"/>
      <c r="D113" s="23" t="s">
        <v>119</v>
      </c>
      <c r="E113" s="22"/>
      <c r="F113" s="24">
        <v>1123.020131</v>
      </c>
      <c r="G113" s="24">
        <v>40.070759939999995</v>
      </c>
      <c r="H113" s="24">
        <v>40.047803630000004</v>
      </c>
      <c r="I113" s="23"/>
      <c r="J113" s="25">
        <f t="shared" si="6"/>
        <v>3.5660806538115395</v>
      </c>
      <c r="K113" s="25">
        <f t="shared" si="7"/>
        <v>99.942710569915903</v>
      </c>
      <c r="L113" s="10"/>
      <c r="M113" s="22"/>
    </row>
    <row r="114" spans="1:13 16383:16384" s="3" customFormat="1" ht="13.5" x14ac:dyDescent="0.2">
      <c r="C114" s="12"/>
      <c r="D114" s="23" t="s">
        <v>120</v>
      </c>
      <c r="E114" s="22"/>
      <c r="F114" s="24">
        <v>589.48026400000003</v>
      </c>
      <c r="G114" s="24">
        <v>1763.6730700999999</v>
      </c>
      <c r="H114" s="24">
        <v>1763.6730700999999</v>
      </c>
      <c r="I114" s="23"/>
      <c r="J114" s="25">
        <f t="shared" si="6"/>
        <v>299.19119906277302</v>
      </c>
      <c r="K114" s="25">
        <f t="shared" si="7"/>
        <v>100</v>
      </c>
      <c r="L114" s="10"/>
      <c r="M114" s="22"/>
    </row>
    <row r="115" spans="1:13 16383:16384" s="3" customFormat="1" ht="13.5" x14ac:dyDescent="0.2">
      <c r="C115" s="12"/>
      <c r="D115" s="23" t="s">
        <v>121</v>
      </c>
      <c r="E115" s="22"/>
      <c r="F115" s="24">
        <v>600</v>
      </c>
      <c r="G115" s="24">
        <v>2.82887844</v>
      </c>
      <c r="H115" s="24">
        <v>2.8276835600000005</v>
      </c>
      <c r="I115" s="23"/>
      <c r="J115" s="25">
        <f t="shared" si="6"/>
        <v>0.47128059333333339</v>
      </c>
      <c r="K115" s="25">
        <f t="shared" si="7"/>
        <v>99.957761352234016</v>
      </c>
      <c r="L115" s="10"/>
      <c r="M115" s="22"/>
    </row>
    <row r="116" spans="1:13 16383:16384" s="3" customFormat="1" ht="13.5" x14ac:dyDescent="0.2">
      <c r="C116" s="12"/>
      <c r="D116" s="23" t="s">
        <v>195</v>
      </c>
      <c r="E116" s="22"/>
      <c r="F116" s="24">
        <v>2141</v>
      </c>
      <c r="G116" s="24">
        <v>2.1647725000000002</v>
      </c>
      <c r="H116" s="24">
        <v>2.1605905200000004</v>
      </c>
      <c r="I116" s="23"/>
      <c r="J116" s="25">
        <f t="shared" si="6"/>
        <v>0.10091501728164412</v>
      </c>
      <c r="K116" s="25">
        <f t="shared" si="7"/>
        <v>99.806816651634307</v>
      </c>
      <c r="L116" s="10"/>
      <c r="M116" s="22"/>
    </row>
    <row r="117" spans="1:13 16383:16384" s="3" customFormat="1" ht="13.5" x14ac:dyDescent="0.2">
      <c r="A117" s="5"/>
      <c r="B117" s="5"/>
      <c r="C117" s="36" t="s">
        <v>28</v>
      </c>
      <c r="D117" s="38"/>
      <c r="E117" s="38"/>
      <c r="F117" s="38">
        <f>SUM(F118,F122:F140)</f>
        <v>115143.29510600003</v>
      </c>
      <c r="G117" s="38">
        <f>SUM(G118,G122:G140)</f>
        <v>32889.734603380006</v>
      </c>
      <c r="H117" s="38">
        <f>SUM(H118,H122:H140)</f>
        <v>32379.446906099998</v>
      </c>
      <c r="I117" s="36"/>
      <c r="J117" s="39">
        <f t="shared" si="6"/>
        <v>28.121000772378217</v>
      </c>
      <c r="K117" s="39">
        <f t="shared" si="7"/>
        <v>98.448489465075923</v>
      </c>
      <c r="L117" s="22"/>
      <c r="M117" s="22"/>
      <c r="XFC117" s="5"/>
      <c r="XFD117" s="5"/>
    </row>
    <row r="118" spans="1:13 16383:16384" s="3" customFormat="1" ht="13.5" x14ac:dyDescent="0.2">
      <c r="C118" s="12"/>
      <c r="D118" s="12" t="s">
        <v>29</v>
      </c>
      <c r="E118" s="22"/>
      <c r="F118" s="20">
        <f>SUM(F119:F121)</f>
        <v>70395.903306000007</v>
      </c>
      <c r="G118" s="20">
        <f>SUM(G119:G121)</f>
        <v>24069.04415958</v>
      </c>
      <c r="H118" s="20">
        <f>SUM(H119:H121)</f>
        <v>24022.337906839999</v>
      </c>
      <c r="I118" s="12"/>
      <c r="J118" s="26">
        <f t="shared" si="6"/>
        <v>34.124624841332945</v>
      </c>
      <c r="K118" s="26">
        <f t="shared" si="7"/>
        <v>99.805948867639543</v>
      </c>
      <c r="L118" s="10"/>
      <c r="M118" s="22"/>
    </row>
    <row r="119" spans="1:13 16383:16384" s="3" customFormat="1" ht="13.5" x14ac:dyDescent="0.2">
      <c r="C119" s="12"/>
      <c r="D119" s="23"/>
      <c r="E119" s="23" t="s">
        <v>122</v>
      </c>
      <c r="F119" s="24">
        <v>68702.494802000001</v>
      </c>
      <c r="G119" s="24">
        <v>23813.969194000001</v>
      </c>
      <c r="H119" s="24">
        <v>23813.969194000001</v>
      </c>
      <c r="I119" s="23"/>
      <c r="J119" s="25">
        <f t="shared" si="6"/>
        <v>34.662451869661581</v>
      </c>
      <c r="K119" s="25">
        <f t="shared" si="7"/>
        <v>100</v>
      </c>
      <c r="L119" s="10"/>
      <c r="M119" s="22"/>
    </row>
    <row r="120" spans="1:13 16383:16384" s="3" customFormat="1" ht="13.5" x14ac:dyDescent="0.2">
      <c r="C120" s="12"/>
      <c r="D120" s="23"/>
      <c r="E120" s="23" t="s">
        <v>129</v>
      </c>
      <c r="F120" s="24">
        <v>1356.2251739999999</v>
      </c>
      <c r="G120" s="24">
        <v>216.68324734999996</v>
      </c>
      <c r="H120" s="24">
        <v>170.09805639999993</v>
      </c>
      <c r="I120" s="23"/>
      <c r="J120" s="25">
        <f t="shared" si="6"/>
        <v>12.542021757221852</v>
      </c>
      <c r="K120" s="25">
        <f t="shared" si="7"/>
        <v>78.500787892128642</v>
      </c>
      <c r="L120" s="10"/>
      <c r="M120" s="22"/>
    </row>
    <row r="121" spans="1:13 16383:16384" s="3" customFormat="1" ht="13.5" x14ac:dyDescent="0.2">
      <c r="C121" s="12"/>
      <c r="D121" s="23"/>
      <c r="E121" s="23" t="s">
        <v>222</v>
      </c>
      <c r="F121" s="24">
        <v>337.18333000000001</v>
      </c>
      <c r="G121" s="24">
        <v>38.391718229999995</v>
      </c>
      <c r="H121" s="24">
        <v>38.270656440000003</v>
      </c>
      <c r="I121" s="23"/>
      <c r="J121" s="25">
        <f t="shared" si="6"/>
        <v>11.350103351787883</v>
      </c>
      <c r="K121" s="25">
        <f t="shared" si="7"/>
        <v>99.684666913643397</v>
      </c>
      <c r="L121" s="10"/>
      <c r="M121" s="22"/>
    </row>
    <row r="122" spans="1:13 16383:16384" s="3" customFormat="1" ht="13.5" x14ac:dyDescent="0.2">
      <c r="C122" s="12"/>
      <c r="D122" s="23" t="s">
        <v>123</v>
      </c>
      <c r="E122" s="22"/>
      <c r="F122" s="24">
        <v>421.461477</v>
      </c>
      <c r="G122" s="24">
        <v>83.688888560000009</v>
      </c>
      <c r="H122" s="24">
        <v>107.46545619</v>
      </c>
      <c r="I122" s="23"/>
      <c r="J122" s="25">
        <f t="shared" si="6"/>
        <v>25.498286807835584</v>
      </c>
      <c r="K122" s="25">
        <f t="shared" si="7"/>
        <v>128.41066244170943</v>
      </c>
      <c r="L122" s="10"/>
      <c r="M122" s="22"/>
    </row>
    <row r="123" spans="1:13 16383:16384" s="3" customFormat="1" ht="13.5" x14ac:dyDescent="0.2">
      <c r="C123" s="12"/>
      <c r="D123" s="23" t="s">
        <v>222</v>
      </c>
      <c r="E123" s="22"/>
      <c r="F123" s="24">
        <v>2875.4785310000002</v>
      </c>
      <c r="G123" s="24">
        <v>567.66866811999944</v>
      </c>
      <c r="H123" s="24">
        <v>556.52002047000053</v>
      </c>
      <c r="I123" s="23"/>
      <c r="J123" s="25">
        <f t="shared" si="6"/>
        <v>19.35399671638169</v>
      </c>
      <c r="K123" s="25">
        <f t="shared" si="7"/>
        <v>98.036064296639637</v>
      </c>
      <c r="L123" s="10"/>
      <c r="M123" s="22"/>
    </row>
    <row r="124" spans="1:13 16383:16384" s="3" customFormat="1" ht="13.5" x14ac:dyDescent="0.2">
      <c r="C124" s="12"/>
      <c r="D124" s="23" t="s">
        <v>124</v>
      </c>
      <c r="E124" s="22"/>
      <c r="F124" s="24">
        <v>3746.2249700000002</v>
      </c>
      <c r="G124" s="24">
        <v>688.12930542999948</v>
      </c>
      <c r="H124" s="24">
        <v>678.15689649999979</v>
      </c>
      <c r="I124" s="23"/>
      <c r="J124" s="25">
        <f t="shared" si="6"/>
        <v>18.102407141341534</v>
      </c>
      <c r="K124" s="25">
        <f t="shared" si="7"/>
        <v>98.550794327271362</v>
      </c>
      <c r="L124" s="10"/>
      <c r="M124" s="22"/>
    </row>
    <row r="125" spans="1:13 16383:16384" s="3" customFormat="1" ht="13.5" x14ac:dyDescent="0.2">
      <c r="C125" s="12"/>
      <c r="D125" s="23" t="s">
        <v>125</v>
      </c>
      <c r="E125" s="22"/>
      <c r="F125" s="24">
        <v>2114.1375889999999</v>
      </c>
      <c r="G125" s="24">
        <v>398.93877496999988</v>
      </c>
      <c r="H125" s="24">
        <v>392.84961624999983</v>
      </c>
      <c r="I125" s="23"/>
      <c r="J125" s="25">
        <f t="shared" si="6"/>
        <v>18.58202693590156</v>
      </c>
      <c r="K125" s="25">
        <f t="shared" si="7"/>
        <v>98.473660846715646</v>
      </c>
      <c r="L125" s="10"/>
      <c r="M125" s="22"/>
    </row>
    <row r="126" spans="1:13 16383:16384" s="3" customFormat="1" ht="13.5" x14ac:dyDescent="0.2">
      <c r="C126" s="12"/>
      <c r="D126" s="23" t="s">
        <v>126</v>
      </c>
      <c r="E126" s="22"/>
      <c r="F126" s="24">
        <v>19697.145814</v>
      </c>
      <c r="G126" s="24">
        <v>4122.0226757299997</v>
      </c>
      <c r="H126" s="24">
        <v>4023.5282021999978</v>
      </c>
      <c r="I126" s="23"/>
      <c r="J126" s="25">
        <f t="shared" si="6"/>
        <v>20.426960536283502</v>
      </c>
      <c r="K126" s="25">
        <f t="shared" si="7"/>
        <v>97.610530526434843</v>
      </c>
      <c r="L126" s="10"/>
      <c r="M126" s="22"/>
    </row>
    <row r="127" spans="1:13 16383:16384" s="3" customFormat="1" ht="13.5" x14ac:dyDescent="0.2">
      <c r="C127" s="12"/>
      <c r="D127" s="23" t="s">
        <v>127</v>
      </c>
      <c r="E127" s="22"/>
      <c r="F127" s="24">
        <v>1273.920046</v>
      </c>
      <c r="G127" s="24">
        <v>227.51164338999999</v>
      </c>
      <c r="H127" s="24">
        <v>226.12112990999998</v>
      </c>
      <c r="I127" s="23"/>
      <c r="J127" s="25">
        <f t="shared" si="6"/>
        <v>17.750025256294617</v>
      </c>
      <c r="K127" s="25">
        <f t="shared" si="7"/>
        <v>99.388816563723566</v>
      </c>
      <c r="L127" s="10"/>
      <c r="M127" s="22"/>
    </row>
    <row r="128" spans="1:13 16383:16384" s="3" customFormat="1" ht="13.5" x14ac:dyDescent="0.2">
      <c r="C128" s="12"/>
      <c r="D128" s="23" t="s">
        <v>128</v>
      </c>
      <c r="E128" s="22"/>
      <c r="F128" s="24">
        <v>1919.9353309999999</v>
      </c>
      <c r="G128" s="24">
        <v>121.55980537000001</v>
      </c>
      <c r="H128" s="24">
        <v>104.30647891</v>
      </c>
      <c r="I128" s="23"/>
      <c r="J128" s="25">
        <f t="shared" si="6"/>
        <v>5.4328120966278526</v>
      </c>
      <c r="K128" s="25">
        <f t="shared" si="7"/>
        <v>85.806717600867429</v>
      </c>
      <c r="L128" s="10"/>
      <c r="M128" s="22"/>
    </row>
    <row r="129" spans="1:13 16383:16384" s="3" customFormat="1" ht="13.5" x14ac:dyDescent="0.2">
      <c r="C129" s="12"/>
      <c r="D129" s="23" t="s">
        <v>130</v>
      </c>
      <c r="E129" s="22"/>
      <c r="F129" s="24">
        <v>688.70038899999997</v>
      </c>
      <c r="G129" s="24">
        <v>116.17427637000003</v>
      </c>
      <c r="H129" s="24">
        <v>111.24205320000002</v>
      </c>
      <c r="I129" s="23"/>
      <c r="J129" s="25">
        <f t="shared" si="6"/>
        <v>16.152459759972636</v>
      </c>
      <c r="K129" s="25">
        <f t="shared" si="7"/>
        <v>95.754461896288021</v>
      </c>
      <c r="L129" s="10"/>
      <c r="M129" s="22"/>
    </row>
    <row r="130" spans="1:13 16383:16384" s="3" customFormat="1" ht="13.5" x14ac:dyDescent="0.2">
      <c r="C130" s="12"/>
      <c r="D130" s="23" t="s">
        <v>131</v>
      </c>
      <c r="E130" s="22"/>
      <c r="F130" s="24">
        <v>431.05127299999998</v>
      </c>
      <c r="G130" s="24">
        <v>32.338593100000004</v>
      </c>
      <c r="H130" s="24">
        <v>23.510611739999998</v>
      </c>
      <c r="I130" s="23"/>
      <c r="J130" s="25">
        <f t="shared" si="6"/>
        <v>5.454249462337164</v>
      </c>
      <c r="K130" s="25">
        <f t="shared" si="7"/>
        <v>72.70140561557082</v>
      </c>
      <c r="L130" s="10"/>
      <c r="M130" s="22"/>
    </row>
    <row r="131" spans="1:13 16383:16384" s="3" customFormat="1" ht="13.5" x14ac:dyDescent="0.2">
      <c r="C131" s="12"/>
      <c r="D131" s="23" t="s">
        <v>196</v>
      </c>
      <c r="E131" s="22"/>
      <c r="F131" s="24">
        <v>642.61178299999995</v>
      </c>
      <c r="G131" s="24">
        <v>179.91258187</v>
      </c>
      <c r="H131" s="24">
        <v>129.03255313999998</v>
      </c>
      <c r="I131" s="23"/>
      <c r="J131" s="25">
        <f t="shared" si="6"/>
        <v>20.079394208680419</v>
      </c>
      <c r="K131" s="25">
        <f t="shared" si="7"/>
        <v>71.71958281007575</v>
      </c>
      <c r="L131" s="10"/>
      <c r="M131" s="22"/>
    </row>
    <row r="132" spans="1:13 16383:16384" s="3" customFormat="1" ht="13.5" x14ac:dyDescent="0.2">
      <c r="C132" s="12"/>
      <c r="D132" s="23" t="s">
        <v>197</v>
      </c>
      <c r="E132" s="22"/>
      <c r="F132" s="24">
        <v>2172.2364320000001</v>
      </c>
      <c r="G132" s="24">
        <v>918.36982408999995</v>
      </c>
      <c r="H132" s="24">
        <v>771.35708077999971</v>
      </c>
      <c r="I132" s="23"/>
      <c r="J132" s="25">
        <f t="shared" si="6"/>
        <v>35.509812349008598</v>
      </c>
      <c r="K132" s="25">
        <f t="shared" si="7"/>
        <v>83.991988907554401</v>
      </c>
      <c r="L132" s="10"/>
      <c r="M132" s="22"/>
    </row>
    <row r="133" spans="1:13 16383:16384" s="3" customFormat="1" ht="13.5" x14ac:dyDescent="0.2">
      <c r="C133" s="12"/>
      <c r="D133" s="23" t="s">
        <v>132</v>
      </c>
      <c r="E133" s="22"/>
      <c r="F133" s="24">
        <v>41.759341999999997</v>
      </c>
      <c r="G133" s="24">
        <v>4.5426740800000003</v>
      </c>
      <c r="H133" s="24">
        <v>4.4407598300000002</v>
      </c>
      <c r="I133" s="23"/>
      <c r="J133" s="25">
        <f t="shared" si="6"/>
        <v>10.634170983824411</v>
      </c>
      <c r="K133" s="25">
        <f t="shared" si="7"/>
        <v>97.756514154323838</v>
      </c>
      <c r="L133" s="10"/>
      <c r="M133" s="22"/>
    </row>
    <row r="134" spans="1:13 16383:16384" s="3" customFormat="1" ht="13.5" x14ac:dyDescent="0.2">
      <c r="C134" s="12"/>
      <c r="D134" s="23" t="s">
        <v>15</v>
      </c>
      <c r="E134" s="22"/>
      <c r="F134" s="24">
        <v>6275.1397269999998</v>
      </c>
      <c r="G134" s="24">
        <v>547.77365979000001</v>
      </c>
      <c r="H134" s="24">
        <v>547.09851159000004</v>
      </c>
      <c r="I134" s="23"/>
      <c r="J134" s="25">
        <f t="shared" si="6"/>
        <v>8.7185072427312349</v>
      </c>
      <c r="K134" s="25">
        <f t="shared" si="7"/>
        <v>99.876746866532656</v>
      </c>
      <c r="L134" s="10"/>
      <c r="M134" s="22"/>
    </row>
    <row r="135" spans="1:13 16383:16384" s="3" customFormat="1" ht="13.5" x14ac:dyDescent="0.2">
      <c r="C135" s="12"/>
      <c r="D135" s="23" t="s">
        <v>133</v>
      </c>
      <c r="E135" s="22"/>
      <c r="F135" s="24">
        <v>238.865205</v>
      </c>
      <c r="G135" s="24">
        <v>41.700002950000005</v>
      </c>
      <c r="H135" s="24">
        <v>38.105877369999995</v>
      </c>
      <c r="I135" s="23"/>
      <c r="J135" s="25">
        <f t="shared" si="6"/>
        <v>15.952879101834858</v>
      </c>
      <c r="K135" s="25">
        <f t="shared" si="7"/>
        <v>91.380994422687422</v>
      </c>
      <c r="L135" s="10"/>
      <c r="M135" s="22"/>
    </row>
    <row r="136" spans="1:13 16383:16384" s="3" customFormat="1" ht="13.5" x14ac:dyDescent="0.2">
      <c r="C136" s="12"/>
      <c r="D136" s="23" t="s">
        <v>134</v>
      </c>
      <c r="E136" s="22"/>
      <c r="F136" s="24">
        <v>859.80238699999995</v>
      </c>
      <c r="G136" s="24">
        <v>119.53306805</v>
      </c>
      <c r="H136" s="24">
        <v>51.505905129999995</v>
      </c>
      <c r="I136" s="23"/>
      <c r="J136" s="25">
        <f t="shared" si="6"/>
        <v>5.990435233578852</v>
      </c>
      <c r="K136" s="25">
        <f t="shared" si="7"/>
        <v>43.089252179535265</v>
      </c>
      <c r="L136" s="10"/>
      <c r="M136" s="22"/>
    </row>
    <row r="137" spans="1:13 16383:16384" s="3" customFormat="1" ht="13.5" x14ac:dyDescent="0.2">
      <c r="C137" s="12"/>
      <c r="D137" s="23" t="s">
        <v>135</v>
      </c>
      <c r="E137" s="22"/>
      <c r="F137" s="24">
        <v>83.883010999999996</v>
      </c>
      <c r="G137" s="24">
        <v>6.9068530199999998</v>
      </c>
      <c r="H137" s="24">
        <v>6.9068530200000007</v>
      </c>
      <c r="I137" s="23"/>
      <c r="J137" s="25">
        <f t="shared" si="6"/>
        <v>8.2339116558417302</v>
      </c>
      <c r="K137" s="25">
        <f t="shared" si="7"/>
        <v>100.00000000000003</v>
      </c>
      <c r="L137" s="10"/>
      <c r="M137" s="22"/>
    </row>
    <row r="138" spans="1:13 16383:16384" s="3" customFormat="1" ht="13.5" x14ac:dyDescent="0.2">
      <c r="C138" s="12"/>
      <c r="D138" s="23" t="s">
        <v>198</v>
      </c>
      <c r="E138" s="22"/>
      <c r="F138" s="24">
        <v>166</v>
      </c>
      <c r="G138" s="24">
        <v>5.9717273300000002</v>
      </c>
      <c r="H138" s="24">
        <v>3.1363194900000004</v>
      </c>
      <c r="I138" s="23"/>
      <c r="J138" s="25">
        <f t="shared" si="6"/>
        <v>1.889349090361446</v>
      </c>
      <c r="K138" s="25">
        <f t="shared" si="7"/>
        <v>52.5194691030878</v>
      </c>
      <c r="L138" s="10"/>
      <c r="M138" s="22"/>
    </row>
    <row r="139" spans="1:13 16383:16384" s="3" customFormat="1" ht="13.5" x14ac:dyDescent="0.2">
      <c r="C139" s="12"/>
      <c r="D139" s="23" t="s">
        <v>136</v>
      </c>
      <c r="E139" s="22"/>
      <c r="F139" s="24">
        <v>452.96240899999998</v>
      </c>
      <c r="G139" s="24">
        <v>345.55867094000007</v>
      </c>
      <c r="H139" s="24">
        <v>325.74544447000011</v>
      </c>
      <c r="I139" s="23"/>
      <c r="J139" s="25">
        <f t="shared" ref="J139:J202" si="8">+H139/F139*100</f>
        <v>71.914454267660901</v>
      </c>
      <c r="K139" s="25">
        <f t="shared" ref="K139:K202" si="9">+H139/G139*100</f>
        <v>94.266320559659704</v>
      </c>
      <c r="L139" s="10"/>
      <c r="M139" s="22"/>
    </row>
    <row r="140" spans="1:13 16383:16384" s="3" customFormat="1" ht="13.5" x14ac:dyDescent="0.2">
      <c r="C140" s="12"/>
      <c r="D140" s="23" t="s">
        <v>137</v>
      </c>
      <c r="E140" s="22"/>
      <c r="F140" s="24">
        <v>646.07608400000004</v>
      </c>
      <c r="G140" s="24">
        <v>292.38875064000007</v>
      </c>
      <c r="H140" s="24">
        <v>256.07922906999994</v>
      </c>
      <c r="I140" s="23"/>
      <c r="J140" s="25">
        <f t="shared" si="8"/>
        <v>39.636079311983927</v>
      </c>
      <c r="K140" s="25">
        <f t="shared" si="9"/>
        <v>87.5817652045356</v>
      </c>
      <c r="L140" s="10"/>
      <c r="M140" s="22"/>
    </row>
    <row r="141" spans="1:13 16383:16384" s="3" customFormat="1" ht="13.5" x14ac:dyDescent="0.2">
      <c r="A141" s="5"/>
      <c r="B141" s="5"/>
      <c r="C141" s="36" t="s">
        <v>223</v>
      </c>
      <c r="D141" s="38"/>
      <c r="E141" s="38"/>
      <c r="F141" s="38">
        <f>SUM(F142)</f>
        <v>0</v>
      </c>
      <c r="G141" s="38">
        <f t="shared" ref="G141:H141" si="10">SUM(G142)</f>
        <v>251.66091150000003</v>
      </c>
      <c r="H141" s="38">
        <f t="shared" si="10"/>
        <v>251.6609115</v>
      </c>
      <c r="I141" s="36"/>
      <c r="J141" s="39" t="s">
        <v>208</v>
      </c>
      <c r="K141" s="39">
        <f t="shared" si="9"/>
        <v>99.999999999999986</v>
      </c>
      <c r="L141" s="22"/>
      <c r="M141" s="22"/>
      <c r="XFC141" s="5"/>
      <c r="XFD141" s="5"/>
    </row>
    <row r="142" spans="1:13 16383:16384" s="3" customFormat="1" ht="13.5" x14ac:dyDescent="0.2">
      <c r="C142" s="12"/>
      <c r="D142" s="23" t="s">
        <v>138</v>
      </c>
      <c r="E142" s="22"/>
      <c r="F142" s="24">
        <v>0</v>
      </c>
      <c r="G142" s="24">
        <v>251.66091150000003</v>
      </c>
      <c r="H142" s="24">
        <v>251.6609115</v>
      </c>
      <c r="I142" s="23"/>
      <c r="J142" s="25" t="s">
        <v>208</v>
      </c>
      <c r="K142" s="25">
        <f t="shared" si="9"/>
        <v>99.999999999999986</v>
      </c>
      <c r="L142" s="10"/>
      <c r="M142" s="22"/>
    </row>
    <row r="143" spans="1:13 16383:16384" s="3" customFormat="1" ht="13.5" x14ac:dyDescent="0.2">
      <c r="A143" s="5"/>
      <c r="B143" s="5"/>
      <c r="C143" s="36" t="s">
        <v>30</v>
      </c>
      <c r="D143" s="38"/>
      <c r="E143" s="38"/>
      <c r="F143" s="38">
        <f>SUM(F144,F146:F150)</f>
        <v>3138.5316050000001</v>
      </c>
      <c r="G143" s="38">
        <f t="shared" ref="G143:H143" si="11">SUM(G144,G146:G150)</f>
        <v>995.99628178000012</v>
      </c>
      <c r="H143" s="38">
        <f t="shared" si="11"/>
        <v>797.06531566000001</v>
      </c>
      <c r="I143" s="36"/>
      <c r="J143" s="39">
        <f t="shared" si="8"/>
        <v>25.396122007826648</v>
      </c>
      <c r="K143" s="39">
        <f t="shared" si="9"/>
        <v>80.026936871242171</v>
      </c>
      <c r="L143" s="22"/>
      <c r="M143" s="22"/>
      <c r="XFC143" s="5"/>
      <c r="XFD143" s="5"/>
    </row>
    <row r="144" spans="1:13 16383:16384" s="3" customFormat="1" ht="13.5" x14ac:dyDescent="0.2">
      <c r="C144" s="12"/>
      <c r="D144" s="12" t="s">
        <v>31</v>
      </c>
      <c r="E144" s="22"/>
      <c r="F144" s="20">
        <f>SUM(F145)</f>
        <v>911.26054999999997</v>
      </c>
      <c r="G144" s="20">
        <f>SUM(G145)</f>
        <v>426.87045224000013</v>
      </c>
      <c r="H144" s="20">
        <f>SUM(H145)</f>
        <v>293.14259737000003</v>
      </c>
      <c r="I144" s="12"/>
      <c r="J144" s="26">
        <f t="shared" si="8"/>
        <v>32.168911226322706</v>
      </c>
      <c r="K144" s="26">
        <f t="shared" si="9"/>
        <v>68.672496733314759</v>
      </c>
      <c r="L144" s="10"/>
      <c r="M144" s="22"/>
    </row>
    <row r="145" spans="1:13 16383:16384" s="3" customFormat="1" ht="13.5" x14ac:dyDescent="0.2">
      <c r="C145" s="12"/>
      <c r="D145" s="23"/>
      <c r="E145" s="23" t="s">
        <v>139</v>
      </c>
      <c r="F145" s="24">
        <v>911.26054999999997</v>
      </c>
      <c r="G145" s="24">
        <v>426.87045224000013</v>
      </c>
      <c r="H145" s="24">
        <v>293.14259737000003</v>
      </c>
      <c r="I145" s="23"/>
      <c r="J145" s="25">
        <f t="shared" si="8"/>
        <v>32.168911226322706</v>
      </c>
      <c r="K145" s="25">
        <f t="shared" si="9"/>
        <v>68.672496733314759</v>
      </c>
      <c r="L145" s="10"/>
      <c r="M145" s="22"/>
    </row>
    <row r="146" spans="1:13 16383:16384" s="3" customFormat="1" ht="13.5" x14ac:dyDescent="0.2">
      <c r="C146" s="12"/>
      <c r="D146" s="23" t="s">
        <v>140</v>
      </c>
      <c r="E146" s="22"/>
      <c r="F146" s="24">
        <v>902.22846800000002</v>
      </c>
      <c r="G146" s="24">
        <v>211.93483604000011</v>
      </c>
      <c r="H146" s="24">
        <v>186.09294604000007</v>
      </c>
      <c r="I146" s="23"/>
      <c r="J146" s="25">
        <f t="shared" si="8"/>
        <v>20.625922661531455</v>
      </c>
      <c r="K146" s="25">
        <f t="shared" si="9"/>
        <v>87.806681297489618</v>
      </c>
      <c r="L146" s="10"/>
      <c r="M146" s="22"/>
    </row>
    <row r="147" spans="1:13 16383:16384" s="3" customFormat="1" ht="13.5" x14ac:dyDescent="0.2">
      <c r="C147" s="12"/>
      <c r="D147" s="23" t="s">
        <v>141</v>
      </c>
      <c r="E147" s="22"/>
      <c r="F147" s="24">
        <v>196.142718</v>
      </c>
      <c r="G147" s="24">
        <v>44.811588509999979</v>
      </c>
      <c r="H147" s="24">
        <v>37.630859589999993</v>
      </c>
      <c r="I147" s="23"/>
      <c r="J147" s="25">
        <f t="shared" si="8"/>
        <v>19.185448215314317</v>
      </c>
      <c r="K147" s="25">
        <f t="shared" si="9"/>
        <v>83.975732263100738</v>
      </c>
      <c r="L147" s="10"/>
      <c r="M147" s="22"/>
    </row>
    <row r="148" spans="1:13 16383:16384" s="3" customFormat="1" ht="13.5" x14ac:dyDescent="0.2">
      <c r="C148" s="12"/>
      <c r="D148" s="23" t="s">
        <v>142</v>
      </c>
      <c r="E148" s="22"/>
      <c r="F148" s="24">
        <v>628.01799400000004</v>
      </c>
      <c r="G148" s="24">
        <v>149.29387016999993</v>
      </c>
      <c r="H148" s="24">
        <v>135.48226601999988</v>
      </c>
      <c r="I148" s="23"/>
      <c r="J148" s="25">
        <f t="shared" si="8"/>
        <v>21.572991110824745</v>
      </c>
      <c r="K148" s="25">
        <f t="shared" si="9"/>
        <v>90.748713169353252</v>
      </c>
      <c r="L148" s="10"/>
      <c r="M148" s="22"/>
    </row>
    <row r="149" spans="1:13 16383:16384" s="3" customFormat="1" ht="13.5" x14ac:dyDescent="0.2">
      <c r="C149" s="12"/>
      <c r="D149" s="23" t="s">
        <v>143</v>
      </c>
      <c r="E149" s="22"/>
      <c r="F149" s="24">
        <v>62.212166000000003</v>
      </c>
      <c r="G149" s="24">
        <v>11.559928729999999</v>
      </c>
      <c r="H149" s="24">
        <v>10.89482231</v>
      </c>
      <c r="I149" s="23"/>
      <c r="J149" s="25">
        <f t="shared" si="8"/>
        <v>17.512366166450466</v>
      </c>
      <c r="K149" s="25">
        <f t="shared" si="9"/>
        <v>94.246448784118073</v>
      </c>
      <c r="L149" s="10"/>
      <c r="M149" s="22"/>
    </row>
    <row r="150" spans="1:13 16383:16384" s="3" customFormat="1" ht="13.5" x14ac:dyDescent="0.2">
      <c r="C150" s="12"/>
      <c r="D150" s="23" t="s">
        <v>144</v>
      </c>
      <c r="E150" s="22"/>
      <c r="F150" s="24">
        <v>438.66970900000001</v>
      </c>
      <c r="G150" s="24">
        <v>151.52560608999997</v>
      </c>
      <c r="H150" s="24">
        <v>133.82182433000006</v>
      </c>
      <c r="I150" s="23"/>
      <c r="J150" s="25">
        <f t="shared" si="8"/>
        <v>30.506283334462026</v>
      </c>
      <c r="K150" s="25">
        <f t="shared" si="9"/>
        <v>88.316310215261836</v>
      </c>
      <c r="L150" s="10"/>
      <c r="M150" s="22"/>
    </row>
    <row r="151" spans="1:13 16383:16384" s="3" customFormat="1" ht="13.5" x14ac:dyDescent="0.2">
      <c r="A151" s="5"/>
      <c r="B151" s="5"/>
      <c r="C151" s="36" t="s">
        <v>32</v>
      </c>
      <c r="D151" s="38"/>
      <c r="E151" s="38"/>
      <c r="F151" s="38">
        <f>SUM(F152:F163)</f>
        <v>15340.693031999999</v>
      </c>
      <c r="G151" s="38">
        <f>SUM(G152:G163)</f>
        <v>4032.3775625600006</v>
      </c>
      <c r="H151" s="38">
        <f>SUM(H152:H163)</f>
        <v>3717.5498023299997</v>
      </c>
      <c r="I151" s="36"/>
      <c r="J151" s="39">
        <f t="shared" si="8"/>
        <v>24.233258527338737</v>
      </c>
      <c r="K151" s="39">
        <f t="shared" si="9"/>
        <v>92.192502925491709</v>
      </c>
      <c r="L151" s="22"/>
      <c r="M151" s="22"/>
      <c r="XFC151" s="5"/>
      <c r="XFD151" s="5"/>
    </row>
    <row r="152" spans="1:13 16383:16384" s="3" customFormat="1" ht="13.5" x14ac:dyDescent="0.2">
      <c r="C152" s="12"/>
      <c r="D152" s="23" t="s">
        <v>145</v>
      </c>
      <c r="E152" s="22"/>
      <c r="F152" s="24">
        <v>721.61819500000001</v>
      </c>
      <c r="G152" s="24">
        <v>176.9484986600001</v>
      </c>
      <c r="H152" s="24">
        <v>175.50234042000008</v>
      </c>
      <c r="I152" s="23"/>
      <c r="J152" s="25">
        <f t="shared" si="8"/>
        <v>24.320664533687385</v>
      </c>
      <c r="K152" s="25">
        <f t="shared" si="9"/>
        <v>99.182723645042756</v>
      </c>
      <c r="L152" s="10"/>
      <c r="M152" s="22"/>
    </row>
    <row r="153" spans="1:13 16383:16384" s="3" customFormat="1" ht="13.5" x14ac:dyDescent="0.2">
      <c r="C153" s="12"/>
      <c r="D153" s="23" t="s">
        <v>146</v>
      </c>
      <c r="E153" s="22"/>
      <c r="F153" s="24">
        <v>300</v>
      </c>
      <c r="G153" s="24">
        <v>59.224730019999996</v>
      </c>
      <c r="H153" s="24">
        <v>59.224730019999996</v>
      </c>
      <c r="I153" s="23"/>
      <c r="J153" s="25">
        <f t="shared" si="8"/>
        <v>19.741576673333334</v>
      </c>
      <c r="K153" s="25">
        <f t="shared" si="9"/>
        <v>100</v>
      </c>
      <c r="L153" s="10"/>
      <c r="M153" s="22"/>
    </row>
    <row r="154" spans="1:13 16383:16384" s="3" customFormat="1" ht="13.5" x14ac:dyDescent="0.2">
      <c r="C154" s="12"/>
      <c r="D154" s="23" t="s">
        <v>147</v>
      </c>
      <c r="E154" s="22"/>
      <c r="F154" s="24">
        <v>148.1</v>
      </c>
      <c r="G154" s="24">
        <v>105.50829631000001</v>
      </c>
      <c r="H154" s="24">
        <v>105.50829631000001</v>
      </c>
      <c r="I154" s="23"/>
      <c r="J154" s="25">
        <f t="shared" si="8"/>
        <v>71.241253416610405</v>
      </c>
      <c r="K154" s="25">
        <f t="shared" si="9"/>
        <v>100</v>
      </c>
      <c r="L154" s="10"/>
      <c r="M154" s="22"/>
    </row>
    <row r="155" spans="1:13 16383:16384" s="3" customFormat="1" ht="13.5" x14ac:dyDescent="0.2">
      <c r="C155" s="12"/>
      <c r="D155" s="23" t="s">
        <v>148</v>
      </c>
      <c r="E155" s="22"/>
      <c r="F155" s="24">
        <v>134.57839999999999</v>
      </c>
      <c r="G155" s="24">
        <v>40.151456489999994</v>
      </c>
      <c r="H155" s="24">
        <v>37.924964419999995</v>
      </c>
      <c r="I155" s="23"/>
      <c r="J155" s="25">
        <f t="shared" si="8"/>
        <v>28.180573123175783</v>
      </c>
      <c r="K155" s="25">
        <f t="shared" si="9"/>
        <v>94.454766365562548</v>
      </c>
      <c r="L155" s="10"/>
      <c r="M155" s="22"/>
    </row>
    <row r="156" spans="1:13 16383:16384" s="3" customFormat="1" ht="13.5" x14ac:dyDescent="0.2">
      <c r="C156" s="12"/>
      <c r="D156" s="23" t="s">
        <v>199</v>
      </c>
      <c r="E156" s="22"/>
      <c r="F156" s="24">
        <v>856.92944799999998</v>
      </c>
      <c r="G156" s="24">
        <v>485.62214308999995</v>
      </c>
      <c r="H156" s="24">
        <v>235.95889173999987</v>
      </c>
      <c r="I156" s="23"/>
      <c r="J156" s="25">
        <f t="shared" si="8"/>
        <v>27.535393058402619</v>
      </c>
      <c r="K156" s="25">
        <f t="shared" si="9"/>
        <v>48.588989422640431</v>
      </c>
      <c r="L156" s="10"/>
      <c r="M156" s="22"/>
    </row>
    <row r="157" spans="1:13 16383:16384" s="3" customFormat="1" ht="13.5" x14ac:dyDescent="0.2">
      <c r="C157" s="12"/>
      <c r="D157" s="23" t="s">
        <v>149</v>
      </c>
      <c r="E157" s="22"/>
      <c r="F157" s="24">
        <v>6525.3773849999998</v>
      </c>
      <c r="G157" s="24">
        <v>1132.3163058</v>
      </c>
      <c r="H157" s="24">
        <v>1114.1516600699999</v>
      </c>
      <c r="I157" s="23"/>
      <c r="J157" s="25">
        <f t="shared" si="8"/>
        <v>17.074133714183642</v>
      </c>
      <c r="K157" s="25">
        <f t="shared" si="9"/>
        <v>98.395797566726159</v>
      </c>
      <c r="L157" s="10"/>
      <c r="M157" s="22"/>
    </row>
    <row r="158" spans="1:13 16383:16384" s="3" customFormat="1" ht="13.5" x14ac:dyDescent="0.2">
      <c r="C158" s="12"/>
      <c r="D158" s="23" t="s">
        <v>150</v>
      </c>
      <c r="E158" s="22"/>
      <c r="F158" s="24">
        <v>105.31694299999999</v>
      </c>
      <c r="G158" s="24">
        <v>1.01248435</v>
      </c>
      <c r="H158" s="24">
        <v>0.9181449100000002</v>
      </c>
      <c r="I158" s="23"/>
      <c r="J158" s="25">
        <f t="shared" si="8"/>
        <v>0.87179221485758496</v>
      </c>
      <c r="K158" s="25">
        <f t="shared" si="9"/>
        <v>90.682380423954228</v>
      </c>
      <c r="L158" s="10"/>
      <c r="M158" s="22"/>
    </row>
    <row r="159" spans="1:13 16383:16384" s="3" customFormat="1" ht="13.5" x14ac:dyDescent="0.2">
      <c r="C159" s="12"/>
      <c r="D159" s="23" t="s">
        <v>200</v>
      </c>
      <c r="E159" s="22"/>
      <c r="F159" s="24">
        <v>53.126147000000003</v>
      </c>
      <c r="G159" s="24">
        <v>49.718839920000001</v>
      </c>
      <c r="H159" s="24">
        <v>49.629257420000002</v>
      </c>
      <c r="I159" s="23"/>
      <c r="J159" s="25">
        <f t="shared" si="8"/>
        <v>93.417761728513824</v>
      </c>
      <c r="K159" s="25">
        <f t="shared" si="9"/>
        <v>99.819821821779954</v>
      </c>
      <c r="L159" s="10"/>
      <c r="M159" s="22"/>
    </row>
    <row r="160" spans="1:13 16383:16384" s="3" customFormat="1" ht="13.5" x14ac:dyDescent="0.2">
      <c r="C160" s="12"/>
      <c r="D160" s="23" t="s">
        <v>201</v>
      </c>
      <c r="E160" s="22"/>
      <c r="F160" s="24">
        <v>4062.5931639999999</v>
      </c>
      <c r="G160" s="24">
        <v>1395.13662626</v>
      </c>
      <c r="H160" s="24">
        <v>1354.4496020199999</v>
      </c>
      <c r="I160" s="23"/>
      <c r="J160" s="25">
        <f t="shared" si="8"/>
        <v>33.339533331130269</v>
      </c>
      <c r="K160" s="25">
        <f t="shared" si="9"/>
        <v>97.083653064928029</v>
      </c>
      <c r="L160" s="10"/>
      <c r="M160" s="22"/>
    </row>
    <row r="161" spans="1:13 16383:16384" s="3" customFormat="1" ht="13.5" x14ac:dyDescent="0.2">
      <c r="C161" s="12"/>
      <c r="D161" s="23" t="s">
        <v>202</v>
      </c>
      <c r="E161" s="22"/>
      <c r="F161" s="24">
        <v>2062.3818139999998</v>
      </c>
      <c r="G161" s="24">
        <v>545.92387880000013</v>
      </c>
      <c r="H161" s="24">
        <v>545.81355852000002</v>
      </c>
      <c r="I161" s="23"/>
      <c r="J161" s="25">
        <f t="shared" si="8"/>
        <v>26.465204202969183</v>
      </c>
      <c r="K161" s="25">
        <f t="shared" si="9"/>
        <v>99.979792003192344</v>
      </c>
      <c r="L161" s="10"/>
      <c r="M161" s="22"/>
    </row>
    <row r="162" spans="1:13 16383:16384" s="3" customFormat="1" ht="13.5" x14ac:dyDescent="0.2">
      <c r="C162" s="12"/>
      <c r="D162" s="23" t="s">
        <v>151</v>
      </c>
      <c r="E162" s="22"/>
      <c r="F162" s="24">
        <v>217.171536</v>
      </c>
      <c r="G162" s="24">
        <v>39.37991959</v>
      </c>
      <c r="H162" s="24">
        <v>37.108158530000004</v>
      </c>
      <c r="I162" s="23"/>
      <c r="J162" s="25">
        <f t="shared" si="8"/>
        <v>17.087026786972672</v>
      </c>
      <c r="K162" s="25">
        <f t="shared" si="9"/>
        <v>94.231168870703129</v>
      </c>
      <c r="L162" s="10"/>
      <c r="M162" s="22"/>
    </row>
    <row r="163" spans="1:13 16383:16384" s="3" customFormat="1" ht="25.5" customHeight="1" x14ac:dyDescent="0.2">
      <c r="C163" s="12"/>
      <c r="D163" s="45" t="s">
        <v>224</v>
      </c>
      <c r="E163" s="45"/>
      <c r="F163" s="24">
        <v>153.5</v>
      </c>
      <c r="G163" s="24">
        <v>1.4343832700000001</v>
      </c>
      <c r="H163" s="24">
        <v>1.3601979499999999</v>
      </c>
      <c r="I163" s="23"/>
      <c r="J163" s="25">
        <f t="shared" si="8"/>
        <v>0.88612244299674259</v>
      </c>
      <c r="K163" s="25">
        <f t="shared" si="9"/>
        <v>94.828068511981442</v>
      </c>
      <c r="L163" s="10"/>
      <c r="M163" s="22"/>
    </row>
    <row r="164" spans="1:13 16383:16384" s="3" customFormat="1" ht="13.5" x14ac:dyDescent="0.2">
      <c r="A164" s="5"/>
      <c r="B164" s="5"/>
      <c r="C164" s="36" t="s">
        <v>33</v>
      </c>
      <c r="D164" s="38"/>
      <c r="E164" s="38"/>
      <c r="F164" s="38">
        <f>SUM(,F165,F168:F181)</f>
        <v>29626.844865000003</v>
      </c>
      <c r="G164" s="38">
        <f>SUM(,G165,G168:G181)</f>
        <v>4755.3643003299958</v>
      </c>
      <c r="H164" s="38">
        <f>SUM(,H165,H168:H181)</f>
        <v>3671.9663663199954</v>
      </c>
      <c r="I164" s="36"/>
      <c r="J164" s="39">
        <f t="shared" si="8"/>
        <v>12.394051351238932</v>
      </c>
      <c r="K164" s="39">
        <f t="shared" si="9"/>
        <v>77.217351487985496</v>
      </c>
      <c r="L164" s="22"/>
      <c r="M164" s="22"/>
      <c r="XFC164" s="5"/>
      <c r="XFD164" s="5"/>
    </row>
    <row r="165" spans="1:13 16383:16384" s="3" customFormat="1" ht="13.5" x14ac:dyDescent="0.2">
      <c r="C165" s="12"/>
      <c r="D165" s="12" t="s">
        <v>34</v>
      </c>
      <c r="E165" s="22"/>
      <c r="F165" s="20">
        <f>SUM(F166:F167)</f>
        <v>2050.815274</v>
      </c>
      <c r="G165" s="20">
        <f>SUM(G166:G167)</f>
        <v>101.33674888</v>
      </c>
      <c r="H165" s="20">
        <f>SUM(H166:H167)</f>
        <v>100.34844366</v>
      </c>
      <c r="I165" s="12"/>
      <c r="J165" s="26">
        <f t="shared" si="8"/>
        <v>4.8931000725519276</v>
      </c>
      <c r="K165" s="26">
        <f t="shared" si="9"/>
        <v>99.024731668498347</v>
      </c>
      <c r="L165" s="10"/>
      <c r="M165" s="22"/>
    </row>
    <row r="166" spans="1:13 16383:16384" s="3" customFormat="1" ht="13.5" x14ac:dyDescent="0.2">
      <c r="C166" s="12"/>
      <c r="D166" s="23"/>
      <c r="E166" s="23" t="s">
        <v>152</v>
      </c>
      <c r="F166" s="24">
        <v>1999.999998</v>
      </c>
      <c r="G166" s="24">
        <v>98.566179169999998</v>
      </c>
      <c r="H166" s="24">
        <v>97.609146230000007</v>
      </c>
      <c r="I166" s="23"/>
      <c r="J166" s="25">
        <f t="shared" si="8"/>
        <v>4.8804573163804577</v>
      </c>
      <c r="K166" s="25">
        <f t="shared" si="9"/>
        <v>99.029045309396267</v>
      </c>
      <c r="L166" s="10"/>
      <c r="M166" s="22"/>
    </row>
    <row r="167" spans="1:13 16383:16384" s="3" customFormat="1" ht="13.5" x14ac:dyDescent="0.2">
      <c r="C167" s="12"/>
      <c r="D167" s="23"/>
      <c r="E167" s="23" t="s">
        <v>153</v>
      </c>
      <c r="F167" s="24">
        <v>50.815275999999997</v>
      </c>
      <c r="G167" s="24">
        <v>2.7705697099999997</v>
      </c>
      <c r="H167" s="24">
        <v>2.7392974299999997</v>
      </c>
      <c r="I167" s="23"/>
      <c r="J167" s="25">
        <f t="shared" si="8"/>
        <v>5.3906967463878379</v>
      </c>
      <c r="K167" s="25">
        <f t="shared" si="9"/>
        <v>98.871268970886135</v>
      </c>
      <c r="L167" s="10"/>
      <c r="M167" s="22"/>
    </row>
    <row r="168" spans="1:13 16383:16384" s="3" customFormat="1" ht="13.5" x14ac:dyDescent="0.2">
      <c r="C168" s="12"/>
      <c r="D168" s="23" t="s">
        <v>225</v>
      </c>
      <c r="E168" s="22"/>
      <c r="F168" s="24">
        <v>2568.1081340000001</v>
      </c>
      <c r="G168" s="24">
        <v>727.70012775999987</v>
      </c>
      <c r="H168" s="24">
        <v>696.49223727999993</v>
      </c>
      <c r="I168" s="23"/>
      <c r="J168" s="25">
        <f t="shared" si="8"/>
        <v>27.120829845866602</v>
      </c>
      <c r="K168" s="25">
        <f t="shared" si="9"/>
        <v>95.7114353441075</v>
      </c>
      <c r="L168" s="10"/>
      <c r="M168" s="22"/>
    </row>
    <row r="169" spans="1:13 16383:16384" s="3" customFormat="1" ht="13.5" x14ac:dyDescent="0.2">
      <c r="C169" s="12"/>
      <c r="D169" s="23" t="s">
        <v>154</v>
      </c>
      <c r="E169" s="22"/>
      <c r="F169" s="24">
        <v>447.207945</v>
      </c>
      <c r="G169" s="24">
        <v>59.30693969</v>
      </c>
      <c r="H169" s="24">
        <v>54.222204239999989</v>
      </c>
      <c r="I169" s="23"/>
      <c r="J169" s="25">
        <f t="shared" si="8"/>
        <v>12.124606650268701</v>
      </c>
      <c r="K169" s="25">
        <f t="shared" si="9"/>
        <v>91.426407303128187</v>
      </c>
      <c r="L169" s="10"/>
      <c r="M169" s="22"/>
    </row>
    <row r="170" spans="1:13 16383:16384" s="3" customFormat="1" ht="13.5" x14ac:dyDescent="0.2">
      <c r="C170" s="12"/>
      <c r="D170" s="23" t="s">
        <v>155</v>
      </c>
      <c r="E170" s="22"/>
      <c r="F170" s="24">
        <v>989.98875999999996</v>
      </c>
      <c r="G170" s="24">
        <v>170.92102058000003</v>
      </c>
      <c r="H170" s="24">
        <v>163.15007378000001</v>
      </c>
      <c r="I170" s="23"/>
      <c r="J170" s="25">
        <f t="shared" si="8"/>
        <v>16.479992538501147</v>
      </c>
      <c r="K170" s="25">
        <f t="shared" si="9"/>
        <v>95.453486777910499</v>
      </c>
      <c r="L170" s="10"/>
      <c r="M170" s="22"/>
    </row>
    <row r="171" spans="1:13 16383:16384" s="3" customFormat="1" ht="13.5" x14ac:dyDescent="0.2">
      <c r="C171" s="12"/>
      <c r="D171" s="23" t="s">
        <v>156</v>
      </c>
      <c r="E171" s="22"/>
      <c r="F171" s="24">
        <v>5917.2082600000003</v>
      </c>
      <c r="G171" s="24">
        <v>1788.9679151799955</v>
      </c>
      <c r="H171" s="24">
        <v>1573.7482886199962</v>
      </c>
      <c r="I171" s="23"/>
      <c r="J171" s="25">
        <f t="shared" si="8"/>
        <v>26.596128097407817</v>
      </c>
      <c r="K171" s="25">
        <f t="shared" si="9"/>
        <v>87.969620654803904</v>
      </c>
      <c r="L171" s="10"/>
      <c r="M171" s="22"/>
    </row>
    <row r="172" spans="1:13 16383:16384" s="3" customFormat="1" ht="13.5" x14ac:dyDescent="0.2">
      <c r="C172" s="12"/>
      <c r="D172" s="23" t="s">
        <v>157</v>
      </c>
      <c r="E172" s="22"/>
      <c r="F172" s="24">
        <v>193.42530500000001</v>
      </c>
      <c r="G172" s="24">
        <v>23.767049869999994</v>
      </c>
      <c r="H172" s="24">
        <v>22.518227839999991</v>
      </c>
      <c r="I172" s="23"/>
      <c r="J172" s="25">
        <f t="shared" si="8"/>
        <v>11.641821032672013</v>
      </c>
      <c r="K172" s="25">
        <f t="shared" si="9"/>
        <v>94.745574074903033</v>
      </c>
      <c r="L172" s="10"/>
      <c r="M172" s="22"/>
    </row>
    <row r="173" spans="1:13 16383:16384" s="3" customFormat="1" ht="13.5" x14ac:dyDescent="0.2">
      <c r="C173" s="12"/>
      <c r="D173" s="23" t="s">
        <v>158</v>
      </c>
      <c r="E173" s="22"/>
      <c r="F173" s="24">
        <v>5610.33302</v>
      </c>
      <c r="G173" s="24">
        <v>469.27497867999995</v>
      </c>
      <c r="H173" s="24">
        <v>404.52347861999993</v>
      </c>
      <c r="I173" s="23"/>
      <c r="J173" s="25">
        <f t="shared" si="8"/>
        <v>7.2103291761457671</v>
      </c>
      <c r="K173" s="25">
        <f t="shared" si="9"/>
        <v>86.201800010276216</v>
      </c>
      <c r="L173" s="10"/>
      <c r="M173" s="22"/>
    </row>
    <row r="174" spans="1:13 16383:16384" s="3" customFormat="1" ht="15" customHeight="1" x14ac:dyDescent="0.2">
      <c r="C174" s="12"/>
      <c r="D174" s="45" t="s">
        <v>159</v>
      </c>
      <c r="E174" s="45"/>
      <c r="F174" s="24">
        <v>3843.901472</v>
      </c>
      <c r="G174" s="24">
        <v>348.42124299</v>
      </c>
      <c r="H174" s="24">
        <v>139.29133590999999</v>
      </c>
      <c r="I174" s="23"/>
      <c r="J174" s="25">
        <f t="shared" si="8"/>
        <v>3.6236968331429695</v>
      </c>
      <c r="K174" s="25">
        <f t="shared" si="9"/>
        <v>39.977854023670353</v>
      </c>
      <c r="L174" s="10"/>
      <c r="M174" s="22"/>
    </row>
    <row r="175" spans="1:13 16383:16384" s="3" customFormat="1" ht="25.5" customHeight="1" x14ac:dyDescent="0.2">
      <c r="C175" s="12"/>
      <c r="D175" s="45" t="s">
        <v>203</v>
      </c>
      <c r="E175" s="45"/>
      <c r="F175" s="24">
        <v>1373.0722069999999</v>
      </c>
      <c r="G175" s="24">
        <v>99.53851447000001</v>
      </c>
      <c r="H175" s="24">
        <v>64.182477120000001</v>
      </c>
      <c r="I175" s="23"/>
      <c r="J175" s="25">
        <f t="shared" si="8"/>
        <v>4.6743701309220373</v>
      </c>
      <c r="K175" s="25">
        <f t="shared" si="9"/>
        <v>64.480043189055237</v>
      </c>
      <c r="L175" s="10"/>
      <c r="M175" s="22"/>
    </row>
    <row r="176" spans="1:13 16383:16384" s="3" customFormat="1" ht="13.5" x14ac:dyDescent="0.2">
      <c r="C176" s="12"/>
      <c r="D176" s="23" t="s">
        <v>160</v>
      </c>
      <c r="E176" s="22"/>
      <c r="F176" s="24">
        <v>710.93927599999995</v>
      </c>
      <c r="G176" s="24">
        <v>205.67601784000004</v>
      </c>
      <c r="H176" s="24">
        <v>109.20565244000001</v>
      </c>
      <c r="I176" s="23"/>
      <c r="J176" s="25">
        <f t="shared" si="8"/>
        <v>15.360756695625296</v>
      </c>
      <c r="K176" s="25">
        <f t="shared" si="9"/>
        <v>53.095958190397056</v>
      </c>
      <c r="L176" s="10"/>
      <c r="M176" s="22"/>
    </row>
    <row r="177" spans="1:13 16383:16384" s="3" customFormat="1" ht="13.5" x14ac:dyDescent="0.2">
      <c r="C177" s="12"/>
      <c r="D177" s="23" t="s">
        <v>226</v>
      </c>
      <c r="E177" s="22"/>
      <c r="F177" s="24">
        <v>240.50178199999999</v>
      </c>
      <c r="G177" s="24">
        <v>9.5888316399999987</v>
      </c>
      <c r="H177" s="24">
        <v>9.5888316400000004</v>
      </c>
      <c r="I177" s="23"/>
      <c r="J177" s="25">
        <f t="shared" si="8"/>
        <v>3.9870106409440247</v>
      </c>
      <c r="K177" s="25">
        <f t="shared" si="9"/>
        <v>100.00000000000003</v>
      </c>
      <c r="L177" s="10"/>
      <c r="M177" s="22"/>
    </row>
    <row r="178" spans="1:13 16383:16384" s="3" customFormat="1" ht="13.5" x14ac:dyDescent="0.2">
      <c r="C178" s="12"/>
      <c r="D178" s="23" t="s">
        <v>8</v>
      </c>
      <c r="E178" s="22"/>
      <c r="F178" s="24">
        <v>333.321889</v>
      </c>
      <c r="G178" s="24">
        <v>96.635989929999994</v>
      </c>
      <c r="H178" s="24">
        <v>95.862774279999982</v>
      </c>
      <c r="I178" s="23"/>
      <c r="J178" s="25">
        <f t="shared" si="8"/>
        <v>28.759819694889575</v>
      </c>
      <c r="K178" s="25">
        <f t="shared" si="9"/>
        <v>99.199867822992132</v>
      </c>
      <c r="L178" s="10"/>
      <c r="M178" s="22"/>
    </row>
    <row r="179" spans="1:13 16383:16384" s="3" customFormat="1" ht="13.5" x14ac:dyDescent="0.2">
      <c r="C179" s="12"/>
      <c r="D179" s="23" t="s">
        <v>227</v>
      </c>
      <c r="E179" s="22"/>
      <c r="F179" s="24">
        <v>3423.203853</v>
      </c>
      <c r="G179" s="24">
        <v>498.86369436000001</v>
      </c>
      <c r="H179" s="24">
        <v>106.99406981</v>
      </c>
      <c r="I179" s="23"/>
      <c r="J179" s="25">
        <f t="shared" si="8"/>
        <v>3.1255535575608033</v>
      </c>
      <c r="K179" s="25">
        <f t="shared" si="9"/>
        <v>21.44755591951111</v>
      </c>
      <c r="L179" s="10"/>
      <c r="M179" s="22"/>
    </row>
    <row r="180" spans="1:13 16383:16384" s="3" customFormat="1" ht="13.5" x14ac:dyDescent="0.2">
      <c r="C180" s="12"/>
      <c r="D180" s="23" t="s">
        <v>161</v>
      </c>
      <c r="E180" s="22"/>
      <c r="F180" s="24">
        <v>1774.1011470000001</v>
      </c>
      <c r="G180" s="24">
        <v>0.2269439</v>
      </c>
      <c r="H180" s="24">
        <v>0.13902207</v>
      </c>
      <c r="I180" s="23"/>
      <c r="J180" s="25">
        <f t="shared" si="8"/>
        <v>7.8361975152930786E-3</v>
      </c>
      <c r="K180" s="25">
        <f t="shared" si="9"/>
        <v>61.258341819277803</v>
      </c>
      <c r="L180" s="10"/>
      <c r="M180" s="22"/>
    </row>
    <row r="181" spans="1:13 16383:16384" s="3" customFormat="1" ht="13.5" x14ac:dyDescent="0.2">
      <c r="C181" s="12"/>
      <c r="D181" s="23" t="s">
        <v>162</v>
      </c>
      <c r="E181" s="22"/>
      <c r="F181" s="24">
        <v>150.71654100000001</v>
      </c>
      <c r="G181" s="24">
        <v>155.13828455999999</v>
      </c>
      <c r="H181" s="24">
        <v>131.69924901000002</v>
      </c>
      <c r="I181" s="23"/>
      <c r="J181" s="25">
        <f t="shared" si="8"/>
        <v>87.382080384926041</v>
      </c>
      <c r="K181" s="25">
        <f t="shared" si="9"/>
        <v>84.891520738109691</v>
      </c>
      <c r="L181" s="10"/>
      <c r="M181" s="22"/>
    </row>
    <row r="182" spans="1:13 16383:16384" s="3" customFormat="1" ht="13.5" x14ac:dyDescent="0.2">
      <c r="A182" s="5"/>
      <c r="B182" s="5"/>
      <c r="C182" s="36" t="s">
        <v>35</v>
      </c>
      <c r="D182" s="38"/>
      <c r="E182" s="38"/>
      <c r="F182" s="38">
        <f>SUM(F183:F184)</f>
        <v>11362.664856000001</v>
      </c>
      <c r="G182" s="38">
        <f t="shared" ref="G182:H182" si="12">SUM(G183:G184)</f>
        <v>2263.9890578800041</v>
      </c>
      <c r="H182" s="38">
        <f t="shared" si="12"/>
        <v>2120.2320582300022</v>
      </c>
      <c r="I182" s="36"/>
      <c r="J182" s="39">
        <f t="shared" si="8"/>
        <v>18.659637374681729</v>
      </c>
      <c r="K182" s="39">
        <f t="shared" si="9"/>
        <v>93.650278513951136</v>
      </c>
      <c r="L182" s="22"/>
      <c r="M182" s="22"/>
      <c r="XFC182" s="5"/>
      <c r="XFD182" s="5"/>
    </row>
    <row r="183" spans="1:13 16383:16384" s="3" customFormat="1" ht="13.5" x14ac:dyDescent="0.2">
      <c r="C183" s="12"/>
      <c r="D183" s="23" t="s">
        <v>163</v>
      </c>
      <c r="E183" s="22"/>
      <c r="F183" s="24">
        <v>9417.0019790000006</v>
      </c>
      <c r="G183" s="24">
        <v>1878.0262475700042</v>
      </c>
      <c r="H183" s="24">
        <v>1787.4245782300022</v>
      </c>
      <c r="I183" s="23"/>
      <c r="J183" s="25">
        <f t="shared" si="8"/>
        <v>18.980824069231112</v>
      </c>
      <c r="K183" s="25">
        <f t="shared" si="9"/>
        <v>95.175697386698815</v>
      </c>
      <c r="L183" s="10"/>
      <c r="M183" s="22"/>
    </row>
    <row r="184" spans="1:13 16383:16384" s="3" customFormat="1" ht="13.5" x14ac:dyDescent="0.2">
      <c r="C184" s="12"/>
      <c r="D184" s="23" t="s">
        <v>164</v>
      </c>
      <c r="E184" s="22"/>
      <c r="F184" s="24">
        <v>1945.662877</v>
      </c>
      <c r="G184" s="24">
        <v>385.9628103099999</v>
      </c>
      <c r="H184" s="24">
        <v>332.80748000000006</v>
      </c>
      <c r="I184" s="23"/>
      <c r="J184" s="25">
        <f t="shared" si="8"/>
        <v>17.105094820596715</v>
      </c>
      <c r="K184" s="25">
        <f t="shared" si="9"/>
        <v>86.227862143685243</v>
      </c>
      <c r="L184" s="10"/>
      <c r="M184" s="22"/>
    </row>
    <row r="185" spans="1:13 16383:16384" s="3" customFormat="1" ht="13.5" x14ac:dyDescent="0.2">
      <c r="A185" s="5"/>
      <c r="B185" s="5"/>
      <c r="C185" s="36" t="s">
        <v>36</v>
      </c>
      <c r="D185" s="38"/>
      <c r="E185" s="38"/>
      <c r="F185" s="38">
        <f>SUM(F186:F186)</f>
        <v>11350</v>
      </c>
      <c r="G185" s="38">
        <f>SUM(G186:G186)</f>
        <v>2767.6770000000001</v>
      </c>
      <c r="H185" s="38">
        <f>SUM(H186:H186)</f>
        <v>2767.6770000000001</v>
      </c>
      <c r="I185" s="36"/>
      <c r="J185" s="39">
        <f t="shared" si="8"/>
        <v>24.384819383259913</v>
      </c>
      <c r="K185" s="39">
        <f t="shared" si="9"/>
        <v>100</v>
      </c>
      <c r="L185" s="22"/>
      <c r="M185" s="22"/>
      <c r="XFC185" s="5"/>
      <c r="XFD185" s="5"/>
    </row>
    <row r="186" spans="1:13 16383:16384" s="3" customFormat="1" ht="13.5" x14ac:dyDescent="0.2">
      <c r="C186" s="12"/>
      <c r="D186" s="23" t="s">
        <v>165</v>
      </c>
      <c r="E186" s="22"/>
      <c r="F186" s="24">
        <v>11350</v>
      </c>
      <c r="G186" s="24">
        <v>2767.6770000000001</v>
      </c>
      <c r="H186" s="24">
        <v>2767.6770000000001</v>
      </c>
      <c r="I186" s="23"/>
      <c r="J186" s="25">
        <f t="shared" si="8"/>
        <v>24.384819383259913</v>
      </c>
      <c r="K186" s="25">
        <f t="shared" si="9"/>
        <v>100</v>
      </c>
      <c r="L186" s="10"/>
      <c r="M186" s="22"/>
    </row>
    <row r="187" spans="1:13 16383:16384" s="3" customFormat="1" ht="13.5" x14ac:dyDescent="0.2">
      <c r="A187" s="5"/>
      <c r="B187" s="5"/>
      <c r="C187" s="36" t="s">
        <v>37</v>
      </c>
      <c r="D187" s="38"/>
      <c r="E187" s="38"/>
      <c r="F187" s="38">
        <f>SUM(F188,F192:F205)</f>
        <v>99152.10001899999</v>
      </c>
      <c r="G187" s="38">
        <f t="shared" ref="G187:H187" si="13">SUM(G188,G192:G205)</f>
        <v>28043.437550909999</v>
      </c>
      <c r="H187" s="38">
        <f t="shared" si="13"/>
        <v>26650.168647569993</v>
      </c>
      <c r="I187" s="36"/>
      <c r="J187" s="39">
        <f t="shared" si="8"/>
        <v>26.878067779162684</v>
      </c>
      <c r="K187" s="39">
        <f t="shared" si="9"/>
        <v>95.031747085888924</v>
      </c>
      <c r="L187" s="22"/>
      <c r="M187" s="22"/>
      <c r="XFC187" s="5"/>
      <c r="XFD187" s="5"/>
    </row>
    <row r="188" spans="1:13 16383:16384" s="3" customFormat="1" ht="13.5" x14ac:dyDescent="0.2">
      <c r="C188" s="12"/>
      <c r="D188" s="12" t="s">
        <v>228</v>
      </c>
      <c r="E188" s="22"/>
      <c r="F188" s="20">
        <f>SUM(F189:F191)</f>
        <v>46673.508963999993</v>
      </c>
      <c r="G188" s="20">
        <f>SUM(G189:G191)</f>
        <v>14302.272371719999</v>
      </c>
      <c r="H188" s="20">
        <f>SUM(H189:H191)</f>
        <v>13662.880595139997</v>
      </c>
      <c r="I188" s="12"/>
      <c r="J188" s="26">
        <f t="shared" si="8"/>
        <v>29.273309203467839</v>
      </c>
      <c r="K188" s="26">
        <f t="shared" si="9"/>
        <v>95.529439239010188</v>
      </c>
      <c r="L188" s="10"/>
      <c r="M188" s="22"/>
    </row>
    <row r="189" spans="1:13 16383:16384" s="3" customFormat="1" ht="13.5" x14ac:dyDescent="0.2">
      <c r="C189" s="12"/>
      <c r="D189" s="23"/>
      <c r="E189" s="23" t="s">
        <v>15</v>
      </c>
      <c r="F189" s="24">
        <v>46184.333530999997</v>
      </c>
      <c r="G189" s="24">
        <v>14200.172974719999</v>
      </c>
      <c r="H189" s="24">
        <v>13585.697621379999</v>
      </c>
      <c r="I189" s="23"/>
      <c r="J189" s="25">
        <f t="shared" si="8"/>
        <v>29.416246988301705</v>
      </c>
      <c r="K189" s="25">
        <f t="shared" si="9"/>
        <v>95.672761490765453</v>
      </c>
      <c r="L189" s="10"/>
      <c r="M189" s="22"/>
    </row>
    <row r="190" spans="1:13 16383:16384" s="3" customFormat="1" ht="13.5" x14ac:dyDescent="0.2">
      <c r="C190" s="12"/>
      <c r="D190" s="23"/>
      <c r="E190" s="23" t="s">
        <v>50</v>
      </c>
      <c r="F190" s="24">
        <v>470.30315100000001</v>
      </c>
      <c r="G190" s="24">
        <v>97.863851999999994</v>
      </c>
      <c r="H190" s="24">
        <v>73.716180289999997</v>
      </c>
      <c r="I190" s="23"/>
      <c r="J190" s="25">
        <f t="shared" si="8"/>
        <v>15.674183796825123</v>
      </c>
      <c r="K190" s="25">
        <f t="shared" si="9"/>
        <v>75.325238873695682</v>
      </c>
      <c r="L190" s="10"/>
      <c r="M190" s="22"/>
    </row>
    <row r="191" spans="1:13 16383:16384" s="3" customFormat="1" ht="13.5" x14ac:dyDescent="0.2">
      <c r="C191" s="12"/>
      <c r="D191" s="23"/>
      <c r="E191" s="23" t="s">
        <v>51</v>
      </c>
      <c r="F191" s="24">
        <v>18.872281999999998</v>
      </c>
      <c r="G191" s="24">
        <v>4.2355450000000001</v>
      </c>
      <c r="H191" s="24">
        <v>3.4667934700000007</v>
      </c>
      <c r="I191" s="23"/>
      <c r="J191" s="25">
        <f t="shared" si="8"/>
        <v>18.369762967721663</v>
      </c>
      <c r="K191" s="25">
        <f t="shared" si="9"/>
        <v>81.849997343907361</v>
      </c>
      <c r="L191" s="10"/>
      <c r="M191" s="22"/>
    </row>
    <row r="192" spans="1:13 16383:16384" s="3" customFormat="1" ht="13.5" x14ac:dyDescent="0.2">
      <c r="C192" s="12"/>
      <c r="D192" s="23" t="s">
        <v>166</v>
      </c>
      <c r="E192" s="22"/>
      <c r="F192" s="24">
        <v>1641.736615</v>
      </c>
      <c r="G192" s="24">
        <v>837.28566999999998</v>
      </c>
      <c r="H192" s="24">
        <v>837.28566999999998</v>
      </c>
      <c r="I192" s="23"/>
      <c r="J192" s="25">
        <f t="shared" si="8"/>
        <v>50.999999777674446</v>
      </c>
      <c r="K192" s="25">
        <f t="shared" si="9"/>
        <v>100</v>
      </c>
      <c r="L192" s="10"/>
      <c r="M192" s="22"/>
    </row>
    <row r="193" spans="1:13 16383:16384" s="3" customFormat="1" ht="13.5" x14ac:dyDescent="0.2">
      <c r="C193" s="12"/>
      <c r="D193" s="23" t="s">
        <v>167</v>
      </c>
      <c r="E193" s="22"/>
      <c r="F193" s="24">
        <v>338.06024000000002</v>
      </c>
      <c r="G193" s="24">
        <v>70.245834879999975</v>
      </c>
      <c r="H193" s="24">
        <v>54.578788739999993</v>
      </c>
      <c r="I193" s="23"/>
      <c r="J193" s="25">
        <f t="shared" si="8"/>
        <v>16.144693247570309</v>
      </c>
      <c r="K193" s="25">
        <f t="shared" si="9"/>
        <v>77.696832606853079</v>
      </c>
      <c r="L193" s="10"/>
      <c r="M193" s="22"/>
    </row>
    <row r="194" spans="1:13 16383:16384" s="3" customFormat="1" ht="13.5" x14ac:dyDescent="0.2">
      <c r="C194" s="12"/>
      <c r="D194" s="23" t="s">
        <v>95</v>
      </c>
      <c r="E194" s="22"/>
      <c r="F194" s="24">
        <v>2015.8530189999999</v>
      </c>
      <c r="G194" s="24">
        <v>488.11715333999996</v>
      </c>
      <c r="H194" s="24">
        <v>476.31913997999993</v>
      </c>
      <c r="I194" s="23"/>
      <c r="J194" s="25">
        <f t="shared" si="8"/>
        <v>23.628664168000036</v>
      </c>
      <c r="K194" s="25">
        <f t="shared" si="9"/>
        <v>97.582954567510953</v>
      </c>
      <c r="L194" s="10"/>
      <c r="M194" s="22"/>
    </row>
    <row r="195" spans="1:13 16383:16384" s="3" customFormat="1" ht="13.5" x14ac:dyDescent="0.2">
      <c r="C195" s="12"/>
      <c r="D195" s="23" t="s">
        <v>168</v>
      </c>
      <c r="E195" s="22"/>
      <c r="F195" s="24">
        <v>1202.538266</v>
      </c>
      <c r="G195" s="24">
        <v>601.269138</v>
      </c>
      <c r="H195" s="24">
        <v>601.269138</v>
      </c>
      <c r="I195" s="23"/>
      <c r="J195" s="25">
        <f t="shared" si="8"/>
        <v>50.000000415787184</v>
      </c>
      <c r="K195" s="25">
        <f t="shared" si="9"/>
        <v>100</v>
      </c>
      <c r="L195" s="10"/>
      <c r="M195" s="22"/>
    </row>
    <row r="196" spans="1:13 16383:16384" s="3" customFormat="1" ht="13.5" x14ac:dyDescent="0.2">
      <c r="C196" s="12"/>
      <c r="D196" s="23" t="s">
        <v>169</v>
      </c>
      <c r="E196" s="22"/>
      <c r="F196" s="24">
        <v>2056.8799990000002</v>
      </c>
      <c r="G196" s="24">
        <v>830.24591799999996</v>
      </c>
      <c r="H196" s="24">
        <v>830.24591799999996</v>
      </c>
      <c r="I196" s="23"/>
      <c r="J196" s="25">
        <f t="shared" si="8"/>
        <v>40.364334253998443</v>
      </c>
      <c r="K196" s="25">
        <f t="shared" si="9"/>
        <v>100</v>
      </c>
      <c r="L196" s="10"/>
      <c r="M196" s="22"/>
    </row>
    <row r="197" spans="1:13 16383:16384" s="3" customFormat="1" ht="13.5" x14ac:dyDescent="0.2">
      <c r="C197" s="12"/>
      <c r="D197" s="23" t="s">
        <v>170</v>
      </c>
      <c r="E197" s="22"/>
      <c r="F197" s="24">
        <v>173.795063</v>
      </c>
      <c r="G197" s="24">
        <v>37.591164059999997</v>
      </c>
      <c r="H197" s="24">
        <v>37.526241599999999</v>
      </c>
      <c r="I197" s="23"/>
      <c r="J197" s="25">
        <f t="shared" si="8"/>
        <v>21.592236828959866</v>
      </c>
      <c r="K197" s="25">
        <f t="shared" si="9"/>
        <v>99.827293297179168</v>
      </c>
      <c r="L197" s="10"/>
      <c r="M197" s="22"/>
    </row>
    <row r="198" spans="1:13 16383:16384" s="3" customFormat="1" ht="13.5" x14ac:dyDescent="0.2">
      <c r="C198" s="12"/>
      <c r="D198" s="23" t="s">
        <v>171</v>
      </c>
      <c r="E198" s="22"/>
      <c r="F198" s="24">
        <v>475.84529400000002</v>
      </c>
      <c r="G198" s="24">
        <v>7.5851088900000008</v>
      </c>
      <c r="H198" s="24">
        <v>4.4605995800000002</v>
      </c>
      <c r="I198" s="23"/>
      <c r="J198" s="25">
        <f t="shared" si="8"/>
        <v>0.93740542067859556</v>
      </c>
      <c r="K198" s="25">
        <f t="shared" si="9"/>
        <v>58.807324254510476</v>
      </c>
      <c r="L198" s="10"/>
      <c r="M198" s="22"/>
    </row>
    <row r="199" spans="1:13 16383:16384" s="3" customFormat="1" ht="13.5" x14ac:dyDescent="0.2">
      <c r="C199" s="12"/>
      <c r="D199" s="23" t="s">
        <v>172</v>
      </c>
      <c r="E199" s="22"/>
      <c r="F199" s="24">
        <v>282.945044</v>
      </c>
      <c r="G199" s="24">
        <v>15.34338867</v>
      </c>
      <c r="H199" s="24">
        <v>14.61961582</v>
      </c>
      <c r="I199" s="23"/>
      <c r="J199" s="25">
        <f t="shared" si="8"/>
        <v>5.1669453591843082</v>
      </c>
      <c r="K199" s="25">
        <f t="shared" si="9"/>
        <v>95.282835717932713</v>
      </c>
      <c r="L199" s="10"/>
      <c r="M199" s="22"/>
    </row>
    <row r="200" spans="1:13 16383:16384" s="3" customFormat="1" ht="13.5" x14ac:dyDescent="0.2">
      <c r="C200" s="12"/>
      <c r="D200" s="23" t="s">
        <v>173</v>
      </c>
      <c r="E200" s="22"/>
      <c r="F200" s="24">
        <v>201.99025399999999</v>
      </c>
      <c r="G200" s="24">
        <v>4.4049415199999995</v>
      </c>
      <c r="H200" s="24">
        <v>3.6867407800000001</v>
      </c>
      <c r="I200" s="23"/>
      <c r="J200" s="25">
        <f t="shared" si="8"/>
        <v>1.8252072597522453</v>
      </c>
      <c r="K200" s="25">
        <f t="shared" si="9"/>
        <v>83.695566973157014</v>
      </c>
      <c r="L200" s="10"/>
      <c r="M200" s="22"/>
    </row>
    <row r="201" spans="1:13 16383:16384" s="3" customFormat="1" ht="13.5" x14ac:dyDescent="0.2">
      <c r="C201" s="12"/>
      <c r="D201" s="23" t="s">
        <v>8</v>
      </c>
      <c r="E201" s="22"/>
      <c r="F201" s="24">
        <v>723.49155900000005</v>
      </c>
      <c r="G201" s="24">
        <v>57.988088900000001</v>
      </c>
      <c r="H201" s="24">
        <v>57.914789679999998</v>
      </c>
      <c r="I201" s="23"/>
      <c r="J201" s="25">
        <f t="shared" si="8"/>
        <v>8.0049019175909972</v>
      </c>
      <c r="K201" s="25">
        <f t="shared" si="9"/>
        <v>99.873596075693399</v>
      </c>
      <c r="L201" s="10"/>
      <c r="M201" s="22"/>
    </row>
    <row r="202" spans="1:13 16383:16384" s="3" customFormat="1" ht="27" customHeight="1" x14ac:dyDescent="0.2">
      <c r="C202" s="12"/>
      <c r="D202" s="45" t="s">
        <v>174</v>
      </c>
      <c r="E202" s="45"/>
      <c r="F202" s="24">
        <v>317.25776200000001</v>
      </c>
      <c r="G202" s="24">
        <v>92.442003409999998</v>
      </c>
      <c r="H202" s="24">
        <v>18.409091289999999</v>
      </c>
      <c r="I202" s="23"/>
      <c r="J202" s="25">
        <f t="shared" si="8"/>
        <v>5.8025660818977842</v>
      </c>
      <c r="K202" s="25">
        <f t="shared" si="9"/>
        <v>19.914206324966536</v>
      </c>
      <c r="L202" s="10"/>
      <c r="M202" s="22"/>
    </row>
    <row r="203" spans="1:13 16383:16384" s="3" customFormat="1" ht="13.5" x14ac:dyDescent="0.2">
      <c r="C203" s="12"/>
      <c r="D203" s="23" t="s">
        <v>133</v>
      </c>
      <c r="E203" s="22"/>
      <c r="F203" s="24">
        <v>3884.2559500000002</v>
      </c>
      <c r="G203" s="24">
        <v>612.09390011000005</v>
      </c>
      <c r="H203" s="24">
        <v>605.64858958999992</v>
      </c>
      <c r="I203" s="23"/>
      <c r="J203" s="25">
        <f t="shared" ref="J203:J235" si="14">+H203/F203*100</f>
        <v>15.592396520368332</v>
      </c>
      <c r="K203" s="25">
        <f t="shared" ref="K203:K235" si="15">+H203/G203*100</f>
        <v>98.947006248740294</v>
      </c>
      <c r="L203" s="10"/>
      <c r="M203" s="22"/>
    </row>
    <row r="204" spans="1:13 16383:16384" s="3" customFormat="1" ht="13.5" x14ac:dyDescent="0.2">
      <c r="C204" s="12"/>
      <c r="D204" s="23" t="s">
        <v>175</v>
      </c>
      <c r="E204" s="22"/>
      <c r="F204" s="24">
        <v>39100.540522000003</v>
      </c>
      <c r="G204" s="24">
        <v>10075.275328420001</v>
      </c>
      <c r="H204" s="24">
        <v>9434.7380641100008</v>
      </c>
      <c r="I204" s="23"/>
      <c r="J204" s="25">
        <f t="shared" si="14"/>
        <v>24.129431302366587</v>
      </c>
      <c r="K204" s="25">
        <f t="shared" si="15"/>
        <v>93.642483769121483</v>
      </c>
      <c r="L204" s="10"/>
      <c r="M204" s="22"/>
    </row>
    <row r="205" spans="1:13 16383:16384" s="3" customFormat="1" ht="13.5" x14ac:dyDescent="0.2">
      <c r="C205" s="12"/>
      <c r="D205" s="23" t="s">
        <v>229</v>
      </c>
      <c r="E205" s="22"/>
      <c r="F205" s="24">
        <v>63.401468000000001</v>
      </c>
      <c r="G205" s="24">
        <v>11.27754099</v>
      </c>
      <c r="H205" s="24">
        <v>10.585665259999999</v>
      </c>
      <c r="I205" s="23"/>
      <c r="J205" s="25">
        <f t="shared" si="14"/>
        <v>16.696246307735333</v>
      </c>
      <c r="K205" s="25">
        <f t="shared" si="15"/>
        <v>93.865012500389042</v>
      </c>
      <c r="L205" s="10"/>
      <c r="M205" s="22"/>
    </row>
    <row r="206" spans="1:13 16383:16384" s="3" customFormat="1" ht="13.5" x14ac:dyDescent="0.2">
      <c r="A206" s="5"/>
      <c r="B206" s="5"/>
      <c r="C206" s="36" t="s">
        <v>38</v>
      </c>
      <c r="D206" s="38"/>
      <c r="E206" s="38"/>
      <c r="F206" s="38">
        <f>SUM(F207:F213)</f>
        <v>2720.652407</v>
      </c>
      <c r="G206" s="38">
        <f t="shared" ref="G206:H206" si="16">SUM(G207:G213)</f>
        <v>517.89465670000004</v>
      </c>
      <c r="H206" s="38">
        <f t="shared" si="16"/>
        <v>1194.6505189599998</v>
      </c>
      <c r="I206" s="36"/>
      <c r="J206" s="39">
        <f t="shared" si="14"/>
        <v>43.910442799905965</v>
      </c>
      <c r="K206" s="39">
        <f t="shared" si="15"/>
        <v>230.67442451950666</v>
      </c>
      <c r="L206" s="22"/>
      <c r="M206" s="22"/>
      <c r="XFC206" s="5"/>
      <c r="XFD206" s="5"/>
    </row>
    <row r="207" spans="1:13 16383:16384" s="3" customFormat="1" ht="13.5" x14ac:dyDescent="0.2">
      <c r="C207" s="12"/>
      <c r="D207" s="23" t="s">
        <v>176</v>
      </c>
      <c r="E207" s="22"/>
      <c r="F207" s="24">
        <v>215.307098</v>
      </c>
      <c r="G207" s="24">
        <v>54.116305080000011</v>
      </c>
      <c r="H207" s="24">
        <v>43.486541220000014</v>
      </c>
      <c r="I207" s="23"/>
      <c r="J207" s="25">
        <f t="shared" si="14"/>
        <v>20.197448957302843</v>
      </c>
      <c r="K207" s="25">
        <f t="shared" si="15"/>
        <v>80.357557959128883</v>
      </c>
      <c r="L207" s="10"/>
      <c r="M207" s="22"/>
    </row>
    <row r="208" spans="1:13 16383:16384" s="3" customFormat="1" ht="13.5" x14ac:dyDescent="0.2">
      <c r="C208" s="12"/>
      <c r="D208" s="23" t="s">
        <v>177</v>
      </c>
      <c r="E208" s="22"/>
      <c r="F208" s="24">
        <v>186.55986799999999</v>
      </c>
      <c r="G208" s="24">
        <v>48.182885000000013</v>
      </c>
      <c r="H208" s="24">
        <v>45.939573770000017</v>
      </c>
      <c r="I208" s="23"/>
      <c r="J208" s="25">
        <f t="shared" si="14"/>
        <v>24.624574546761586</v>
      </c>
      <c r="K208" s="25">
        <f t="shared" si="15"/>
        <v>95.344174119088137</v>
      </c>
      <c r="L208" s="10"/>
      <c r="M208" s="22"/>
    </row>
    <row r="209" spans="1:13 16383:16384" s="3" customFormat="1" ht="13.5" x14ac:dyDescent="0.2">
      <c r="C209" s="12"/>
      <c r="D209" s="23" t="s">
        <v>178</v>
      </c>
      <c r="E209" s="22"/>
      <c r="F209" s="24">
        <v>568.91888700000004</v>
      </c>
      <c r="G209" s="24">
        <v>193.72644682000004</v>
      </c>
      <c r="H209" s="24">
        <v>982.9684142599998</v>
      </c>
      <c r="I209" s="23"/>
      <c r="J209" s="25">
        <f t="shared" si="14"/>
        <v>172.77830578684933</v>
      </c>
      <c r="K209" s="44" t="s">
        <v>239</v>
      </c>
      <c r="L209" s="10"/>
      <c r="M209" s="22"/>
    </row>
    <row r="210" spans="1:13 16383:16384" s="3" customFormat="1" ht="13.5" x14ac:dyDescent="0.2">
      <c r="C210" s="12"/>
      <c r="D210" s="23" t="s">
        <v>204</v>
      </c>
      <c r="E210" s="22"/>
      <c r="F210" s="24">
        <v>88.197064999999995</v>
      </c>
      <c r="G210" s="24">
        <v>18.085449650000001</v>
      </c>
      <c r="H210" s="24">
        <v>14.610999730000003</v>
      </c>
      <c r="I210" s="23"/>
      <c r="J210" s="25">
        <f t="shared" si="14"/>
        <v>16.56631060228592</v>
      </c>
      <c r="K210" s="25">
        <f t="shared" si="15"/>
        <v>80.788700379368237</v>
      </c>
      <c r="L210" s="10"/>
      <c r="M210" s="22"/>
    </row>
    <row r="211" spans="1:13 16383:16384" s="3" customFormat="1" ht="13.5" x14ac:dyDescent="0.2">
      <c r="C211" s="12"/>
      <c r="D211" s="23" t="s">
        <v>179</v>
      </c>
      <c r="E211" s="22"/>
      <c r="F211" s="24">
        <v>550</v>
      </c>
      <c r="G211" s="24">
        <v>10.250096730000001</v>
      </c>
      <c r="H211" s="24">
        <v>3.4491570499999997</v>
      </c>
      <c r="I211" s="23"/>
      <c r="J211" s="25">
        <f t="shared" si="14"/>
        <v>0.62711946363636362</v>
      </c>
      <c r="K211" s="25">
        <f t="shared" si="15"/>
        <v>33.649995125460627</v>
      </c>
      <c r="L211" s="10"/>
      <c r="M211" s="22"/>
    </row>
    <row r="212" spans="1:13 16383:16384" s="3" customFormat="1" ht="13.5" x14ac:dyDescent="0.2">
      <c r="C212" s="12"/>
      <c r="D212" s="23" t="s">
        <v>111</v>
      </c>
      <c r="E212" s="22"/>
      <c r="F212" s="24">
        <v>542.75060299999996</v>
      </c>
      <c r="G212" s="24">
        <v>80.161716959999993</v>
      </c>
      <c r="H212" s="24">
        <v>62.781081799999995</v>
      </c>
      <c r="I212" s="23"/>
      <c r="J212" s="25">
        <f t="shared" si="14"/>
        <v>11.567206273559865</v>
      </c>
      <c r="K212" s="25">
        <f t="shared" si="15"/>
        <v>78.318035317690644</v>
      </c>
      <c r="L212" s="10"/>
      <c r="M212" s="22"/>
    </row>
    <row r="213" spans="1:13 16383:16384" s="3" customFormat="1" ht="13.5" x14ac:dyDescent="0.2">
      <c r="C213" s="12"/>
      <c r="D213" s="23" t="s">
        <v>180</v>
      </c>
      <c r="E213" s="22"/>
      <c r="F213" s="24">
        <v>568.91888600000004</v>
      </c>
      <c r="G213" s="24">
        <v>113.37175646000001</v>
      </c>
      <c r="H213" s="24">
        <v>41.414751129999992</v>
      </c>
      <c r="I213" s="23"/>
      <c r="J213" s="25">
        <f t="shared" si="14"/>
        <v>7.2795528763655746</v>
      </c>
      <c r="K213" s="25">
        <f t="shared" si="15"/>
        <v>36.530042775346786</v>
      </c>
      <c r="L213" s="10"/>
      <c r="M213" s="22"/>
    </row>
    <row r="214" spans="1:13 16383:16384" s="3" customFormat="1" ht="13.5" x14ac:dyDescent="0.2">
      <c r="A214" s="5"/>
      <c r="B214" s="5"/>
      <c r="C214" s="36" t="s">
        <v>39</v>
      </c>
      <c r="D214" s="38"/>
      <c r="E214" s="38"/>
      <c r="F214" s="38">
        <f>SUM(F215)</f>
        <v>19.554939000000001</v>
      </c>
      <c r="G214" s="38">
        <f t="shared" ref="G214:H214" si="17">SUM(G215)</f>
        <v>5.4753699999999998</v>
      </c>
      <c r="H214" s="38">
        <f t="shared" si="17"/>
        <v>3.95269621</v>
      </c>
      <c r="I214" s="36"/>
      <c r="J214" s="39">
        <f t="shared" si="14"/>
        <v>20.213288366688335</v>
      </c>
      <c r="K214" s="39">
        <f t="shared" si="15"/>
        <v>72.190485939762979</v>
      </c>
      <c r="L214" s="22"/>
      <c r="M214" s="22"/>
      <c r="XFC214" s="5"/>
      <c r="XFD214" s="5"/>
    </row>
    <row r="215" spans="1:13 16383:16384" s="3" customFormat="1" ht="30" customHeight="1" x14ac:dyDescent="0.2">
      <c r="C215" s="12"/>
      <c r="D215" s="45" t="s">
        <v>230</v>
      </c>
      <c r="E215" s="45"/>
      <c r="F215" s="24">
        <v>19.554939000000001</v>
      </c>
      <c r="G215" s="24">
        <v>5.4753699999999998</v>
      </c>
      <c r="H215" s="24">
        <v>3.95269621</v>
      </c>
      <c r="I215" s="23"/>
      <c r="J215" s="25">
        <f t="shared" si="14"/>
        <v>20.213288366688335</v>
      </c>
      <c r="K215" s="25">
        <f t="shared" si="15"/>
        <v>72.190485939762979</v>
      </c>
      <c r="L215" s="10"/>
      <c r="M215" s="22"/>
    </row>
    <row r="216" spans="1:13 16383:16384" s="3" customFormat="1" ht="13.5" x14ac:dyDescent="0.2">
      <c r="A216" s="5"/>
      <c r="B216" s="5"/>
      <c r="C216" s="36" t="s">
        <v>40</v>
      </c>
      <c r="D216" s="38"/>
      <c r="E216" s="38"/>
      <c r="F216" s="38">
        <f>SUM(F217:F223)</f>
        <v>24330.35254</v>
      </c>
      <c r="G216" s="38">
        <f>SUM(G217:G223)</f>
        <v>8096.7956169999998</v>
      </c>
      <c r="H216" s="38">
        <f>SUM(H217:H223)</f>
        <v>7992.4285440300009</v>
      </c>
      <c r="I216" s="36"/>
      <c r="J216" s="39">
        <f t="shared" si="14"/>
        <v>32.849620780833952</v>
      </c>
      <c r="K216" s="39">
        <f t="shared" si="15"/>
        <v>98.71100768863586</v>
      </c>
      <c r="L216" s="22"/>
      <c r="M216" s="22"/>
      <c r="XFC216" s="5"/>
      <c r="XFD216" s="5"/>
    </row>
    <row r="217" spans="1:13 16383:16384" s="3" customFormat="1" ht="13.5" x14ac:dyDescent="0.2">
      <c r="C217" s="12"/>
      <c r="D217" s="23" t="s">
        <v>205</v>
      </c>
      <c r="E217" s="22"/>
      <c r="F217" s="24">
        <v>4946.1261379999996</v>
      </c>
      <c r="G217" s="24">
        <v>1185.8992519999999</v>
      </c>
      <c r="H217" s="24">
        <v>1184.2825766300002</v>
      </c>
      <c r="I217" s="23"/>
      <c r="J217" s="25">
        <f t="shared" si="14"/>
        <v>23.943638791000851</v>
      </c>
      <c r="K217" s="25">
        <f t="shared" si="15"/>
        <v>99.863675150543088</v>
      </c>
      <c r="L217" s="10"/>
      <c r="M217" s="22"/>
    </row>
    <row r="218" spans="1:13 16383:16384" s="3" customFormat="1" ht="13.5" x14ac:dyDescent="0.2">
      <c r="C218" s="12"/>
      <c r="D218" s="23" t="s">
        <v>181</v>
      </c>
      <c r="E218" s="22"/>
      <c r="F218" s="24">
        <v>1884.226402</v>
      </c>
      <c r="G218" s="24">
        <v>1784.226402</v>
      </c>
      <c r="H218" s="24">
        <v>1784.226402</v>
      </c>
      <c r="I218" s="23"/>
      <c r="J218" s="25">
        <f t="shared" si="14"/>
        <v>94.69278214688768</v>
      </c>
      <c r="K218" s="25">
        <f t="shared" si="15"/>
        <v>100</v>
      </c>
      <c r="L218" s="10"/>
      <c r="M218" s="22"/>
    </row>
    <row r="219" spans="1:13 16383:16384" s="3" customFormat="1" ht="13.5" x14ac:dyDescent="0.2">
      <c r="C219" s="12"/>
      <c r="D219" s="23" t="s">
        <v>182</v>
      </c>
      <c r="E219" s="22"/>
      <c r="F219" s="24">
        <v>9500</v>
      </c>
      <c r="G219" s="24">
        <v>2454.0799630000001</v>
      </c>
      <c r="H219" s="24">
        <v>2454.0799630000001</v>
      </c>
      <c r="I219" s="23"/>
      <c r="J219" s="25">
        <f t="shared" si="14"/>
        <v>25.832420663157897</v>
      </c>
      <c r="K219" s="25">
        <f t="shared" si="15"/>
        <v>100</v>
      </c>
      <c r="L219" s="10"/>
      <c r="M219" s="22"/>
    </row>
    <row r="220" spans="1:13 16383:16384" s="3" customFormat="1" ht="13.5" x14ac:dyDescent="0.2">
      <c r="C220" s="12"/>
      <c r="D220" s="23" t="s">
        <v>183</v>
      </c>
      <c r="E220" s="22"/>
      <c r="F220" s="24">
        <v>4600</v>
      </c>
      <c r="G220" s="24">
        <v>1267</v>
      </c>
      <c r="H220" s="24">
        <v>1266.9496023999998</v>
      </c>
      <c r="I220" s="23"/>
      <c r="J220" s="25">
        <f t="shared" si="14"/>
        <v>27.542382660869556</v>
      </c>
      <c r="K220" s="25">
        <f t="shared" si="15"/>
        <v>99.99602228887133</v>
      </c>
      <c r="L220" s="10"/>
      <c r="M220" s="22"/>
    </row>
    <row r="221" spans="1:13 16383:16384" s="3" customFormat="1" ht="27" customHeight="1" x14ac:dyDescent="0.2">
      <c r="C221" s="12"/>
      <c r="D221" s="45" t="s">
        <v>184</v>
      </c>
      <c r="E221" s="45"/>
      <c r="F221" s="24">
        <v>500</v>
      </c>
      <c r="G221" s="24">
        <v>500</v>
      </c>
      <c r="H221" s="24">
        <v>412.5</v>
      </c>
      <c r="I221" s="23"/>
      <c r="J221" s="25">
        <f t="shared" si="14"/>
        <v>82.5</v>
      </c>
      <c r="K221" s="25">
        <f t="shared" si="15"/>
        <v>82.5</v>
      </c>
      <c r="L221" s="10"/>
      <c r="M221" s="22"/>
    </row>
    <row r="222" spans="1:13 16383:16384" s="3" customFormat="1" ht="13.5" x14ac:dyDescent="0.2">
      <c r="C222" s="12"/>
      <c r="D222" s="23" t="s">
        <v>206</v>
      </c>
      <c r="E222" s="22"/>
      <c r="F222" s="24">
        <v>700</v>
      </c>
      <c r="G222" s="24">
        <v>700</v>
      </c>
      <c r="H222" s="24">
        <v>700</v>
      </c>
      <c r="I222" s="23"/>
      <c r="J222" s="25">
        <f t="shared" si="14"/>
        <v>100</v>
      </c>
      <c r="K222" s="25">
        <f t="shared" si="15"/>
        <v>100</v>
      </c>
      <c r="L222" s="10"/>
      <c r="M222" s="22"/>
    </row>
    <row r="223" spans="1:13 16383:16384" s="3" customFormat="1" ht="13.5" x14ac:dyDescent="0.2">
      <c r="C223" s="12"/>
      <c r="D223" s="23" t="s">
        <v>185</v>
      </c>
      <c r="E223" s="22"/>
      <c r="F223" s="24">
        <v>2200</v>
      </c>
      <c r="G223" s="24">
        <v>205.59</v>
      </c>
      <c r="H223" s="24">
        <v>190.39</v>
      </c>
      <c r="I223" s="23"/>
      <c r="J223" s="25">
        <f t="shared" si="14"/>
        <v>8.6540909090909093</v>
      </c>
      <c r="K223" s="25">
        <f t="shared" si="15"/>
        <v>92.606644292037544</v>
      </c>
      <c r="L223" s="10"/>
      <c r="M223" s="22"/>
    </row>
    <row r="224" spans="1:13 16383:16384" s="3" customFormat="1" ht="13.5" x14ac:dyDescent="0.2">
      <c r="A224" s="5"/>
      <c r="B224" s="5"/>
      <c r="C224" s="36" t="s">
        <v>188</v>
      </c>
      <c r="D224" s="38"/>
      <c r="E224" s="38"/>
      <c r="F224" s="38">
        <f>+F225</f>
        <v>5806.6112350000003</v>
      </c>
      <c r="G224" s="38">
        <f t="shared" ref="G224:H224" si="18">+G225</f>
        <v>786.49942299999987</v>
      </c>
      <c r="H224" s="38">
        <f t="shared" si="18"/>
        <v>775.77824102</v>
      </c>
      <c r="I224" s="36"/>
      <c r="J224" s="39">
        <f t="shared" si="14"/>
        <v>13.36025798221017</v>
      </c>
      <c r="K224" s="39">
        <f t="shared" si="15"/>
        <v>98.63684808068831</v>
      </c>
      <c r="L224" s="22"/>
      <c r="M224" s="22"/>
      <c r="XFC224" s="5"/>
      <c r="XFD224" s="5"/>
    </row>
    <row r="225" spans="1:13 16383:16384" s="3" customFormat="1" ht="13.5" x14ac:dyDescent="0.2">
      <c r="C225" s="12"/>
      <c r="D225" s="12" t="s">
        <v>19</v>
      </c>
      <c r="E225" s="22"/>
      <c r="F225" s="20">
        <f>SUM(F226:F232)</f>
        <v>5806.6112350000003</v>
      </c>
      <c r="G225" s="20">
        <f>SUM(G226:G232)</f>
        <v>786.49942299999987</v>
      </c>
      <c r="H225" s="20">
        <f>SUM(H226:H232)</f>
        <v>775.77824102</v>
      </c>
      <c r="I225" s="12"/>
      <c r="J225" s="26">
        <f t="shared" si="14"/>
        <v>13.36025798221017</v>
      </c>
      <c r="K225" s="26">
        <f t="shared" si="15"/>
        <v>98.63684808068831</v>
      </c>
      <c r="L225" s="10"/>
      <c r="M225" s="22"/>
    </row>
    <row r="226" spans="1:13 16383:16384" s="3" customFormat="1" ht="13.5" x14ac:dyDescent="0.2">
      <c r="C226" s="12"/>
      <c r="D226" s="23"/>
      <c r="E226" s="23" t="s">
        <v>231</v>
      </c>
      <c r="F226" s="24">
        <v>195.031373</v>
      </c>
      <c r="G226" s="24">
        <v>31.765348620000005</v>
      </c>
      <c r="H226" s="24">
        <v>31.717151390000005</v>
      </c>
      <c r="I226" s="23"/>
      <c r="J226" s="25">
        <f t="shared" si="14"/>
        <v>16.262589398886099</v>
      </c>
      <c r="K226" s="25">
        <f t="shared" si="15"/>
        <v>99.848271049763781</v>
      </c>
      <c r="L226" s="10"/>
      <c r="M226" s="22"/>
    </row>
    <row r="227" spans="1:13 16383:16384" s="3" customFormat="1" ht="13.5" x14ac:dyDescent="0.2">
      <c r="C227" s="12"/>
      <c r="D227" s="23"/>
      <c r="E227" s="23" t="s">
        <v>51</v>
      </c>
      <c r="F227" s="24">
        <v>11.271326999999999</v>
      </c>
      <c r="G227" s="24">
        <v>3.43053988</v>
      </c>
      <c r="H227" s="24">
        <v>3.43053988</v>
      </c>
      <c r="I227" s="23"/>
      <c r="J227" s="25">
        <f t="shared" si="14"/>
        <v>30.43598930276799</v>
      </c>
      <c r="K227" s="25">
        <f t="shared" si="15"/>
        <v>100</v>
      </c>
      <c r="L227" s="10"/>
      <c r="M227" s="22"/>
    </row>
    <row r="228" spans="1:13 16383:16384" s="3" customFormat="1" ht="13.5" x14ac:dyDescent="0.2">
      <c r="C228" s="12"/>
      <c r="D228" s="23"/>
      <c r="E228" s="23" t="s">
        <v>52</v>
      </c>
      <c r="F228" s="24">
        <v>1013.689527</v>
      </c>
      <c r="G228" s="24">
        <v>150.47682686999991</v>
      </c>
      <c r="H228" s="24">
        <v>149.41386976999996</v>
      </c>
      <c r="I228" s="23"/>
      <c r="J228" s="25">
        <f t="shared" si="14"/>
        <v>14.739608705654502</v>
      </c>
      <c r="K228" s="25">
        <f t="shared" si="15"/>
        <v>99.293607446335727</v>
      </c>
      <c r="L228" s="10"/>
      <c r="M228" s="22"/>
    </row>
    <row r="229" spans="1:13 16383:16384" s="3" customFormat="1" ht="13.5" x14ac:dyDescent="0.2">
      <c r="C229" s="12"/>
      <c r="D229" s="23"/>
      <c r="E229" s="23" t="s">
        <v>53</v>
      </c>
      <c r="F229" s="24">
        <v>1261.60428</v>
      </c>
      <c r="G229" s="24">
        <v>181.16803629999998</v>
      </c>
      <c r="H229" s="24">
        <v>180.74810848999999</v>
      </c>
      <c r="I229" s="23"/>
      <c r="J229" s="25">
        <f t="shared" si="14"/>
        <v>14.326846488662831</v>
      </c>
      <c r="K229" s="25">
        <f t="shared" si="15"/>
        <v>99.768210872858049</v>
      </c>
      <c r="L229" s="10"/>
      <c r="M229" s="22"/>
    </row>
    <row r="230" spans="1:13 16383:16384" s="3" customFormat="1" ht="13.5" x14ac:dyDescent="0.2">
      <c r="C230" s="12"/>
      <c r="D230" s="23"/>
      <c r="E230" s="23" t="s">
        <v>54</v>
      </c>
      <c r="F230" s="24">
        <v>2264.1273660000002</v>
      </c>
      <c r="G230" s="24">
        <v>279.84558047000002</v>
      </c>
      <c r="H230" s="24">
        <v>279.01474471999995</v>
      </c>
      <c r="I230" s="23"/>
      <c r="J230" s="25">
        <f t="shared" si="14"/>
        <v>12.323279551756452</v>
      </c>
      <c r="K230" s="25">
        <f t="shared" si="15"/>
        <v>99.703109211657122</v>
      </c>
      <c r="L230" s="10"/>
      <c r="M230" s="22"/>
    </row>
    <row r="231" spans="1:13 16383:16384" s="3" customFormat="1" ht="13.5" x14ac:dyDescent="0.2">
      <c r="C231" s="12"/>
      <c r="D231" s="23"/>
      <c r="E231" s="23" t="s">
        <v>55</v>
      </c>
      <c r="F231" s="24">
        <v>772.20917399999996</v>
      </c>
      <c r="G231" s="24">
        <v>124.35585458000001</v>
      </c>
      <c r="H231" s="24">
        <v>116.02423494000001</v>
      </c>
      <c r="I231" s="23"/>
      <c r="J231" s="25">
        <f t="shared" si="14"/>
        <v>15.024974948044326</v>
      </c>
      <c r="K231" s="25">
        <f t="shared" si="15"/>
        <v>93.300179015986629</v>
      </c>
      <c r="L231" s="10"/>
      <c r="M231" s="22"/>
    </row>
    <row r="232" spans="1:13 16383:16384" s="3" customFormat="1" ht="13.5" x14ac:dyDescent="0.2">
      <c r="C232" s="12"/>
      <c r="D232" s="23"/>
      <c r="E232" s="23" t="s">
        <v>56</v>
      </c>
      <c r="F232" s="24">
        <v>288.67818799999998</v>
      </c>
      <c r="G232" s="24">
        <v>15.45723628</v>
      </c>
      <c r="H232" s="24">
        <v>15.42959183</v>
      </c>
      <c r="I232" s="23"/>
      <c r="J232" s="25">
        <f t="shared" si="14"/>
        <v>5.3449108631650413</v>
      </c>
      <c r="K232" s="25">
        <f t="shared" si="15"/>
        <v>99.821155286111733</v>
      </c>
      <c r="L232" s="10"/>
      <c r="M232" s="22"/>
    </row>
    <row r="233" spans="1:13 16383:16384" s="3" customFormat="1" ht="13.5" x14ac:dyDescent="0.2">
      <c r="A233" s="5"/>
      <c r="B233" s="5"/>
      <c r="C233" s="36" t="s">
        <v>232</v>
      </c>
      <c r="D233" s="38"/>
      <c r="E233" s="38"/>
      <c r="F233" s="38">
        <f>SUM(F234:F235)</f>
        <v>1576.3362809999999</v>
      </c>
      <c r="G233" s="38">
        <f>SUM(G234:G235)</f>
        <v>546.48310474999994</v>
      </c>
      <c r="H233" s="38">
        <f>SUM(H234:H235)</f>
        <v>525.2614274099999</v>
      </c>
      <c r="I233" s="36"/>
      <c r="J233" s="39">
        <f t="shared" si="14"/>
        <v>33.321660723103022</v>
      </c>
      <c r="K233" s="39">
        <f t="shared" si="15"/>
        <v>96.116681896376591</v>
      </c>
      <c r="L233" s="22"/>
      <c r="M233" s="22"/>
      <c r="XFC233" s="5"/>
      <c r="XFD233" s="5"/>
    </row>
    <row r="234" spans="1:13 16383:16384" s="3" customFormat="1" ht="13.5" x14ac:dyDescent="0.2">
      <c r="C234" s="22"/>
      <c r="D234" s="23" t="s">
        <v>105</v>
      </c>
      <c r="E234" s="22"/>
      <c r="F234" s="24">
        <v>1506.0089399999999</v>
      </c>
      <c r="G234" s="24">
        <v>535.90977273999999</v>
      </c>
      <c r="H234" s="24">
        <v>515.11166379999986</v>
      </c>
      <c r="I234" s="23"/>
      <c r="J234" s="25">
        <f t="shared" si="14"/>
        <v>34.203758697474925</v>
      </c>
      <c r="K234" s="25">
        <f t="shared" si="15"/>
        <v>96.1191025060686</v>
      </c>
      <c r="L234" s="10"/>
      <c r="M234" s="22"/>
    </row>
    <row r="235" spans="1:13 16383:16384" s="3" customFormat="1" ht="14.25" thickBot="1" x14ac:dyDescent="0.25">
      <c r="C235" s="40"/>
      <c r="D235" s="41" t="s">
        <v>113</v>
      </c>
      <c r="E235" s="40"/>
      <c r="F235" s="42">
        <v>70.327341000000004</v>
      </c>
      <c r="G235" s="42">
        <v>10.57333201</v>
      </c>
      <c r="H235" s="42">
        <v>10.149763610000001</v>
      </c>
      <c r="I235" s="41"/>
      <c r="J235" s="43">
        <f t="shared" si="14"/>
        <v>14.432173128797803</v>
      </c>
      <c r="K235" s="43">
        <f t="shared" si="15"/>
        <v>95.993993193447452</v>
      </c>
      <c r="L235" s="10"/>
      <c r="M235" s="22"/>
    </row>
    <row r="236" spans="1:13 16383:16384" x14ac:dyDescent="0.2">
      <c r="C236" s="27" t="s">
        <v>238</v>
      </c>
      <c r="D236" s="23"/>
      <c r="E236" s="28"/>
      <c r="F236" s="28"/>
      <c r="G236" s="28"/>
      <c r="H236" s="28"/>
      <c r="I236" s="28"/>
      <c r="J236" s="28"/>
      <c r="K236" s="28"/>
      <c r="L236" s="10"/>
      <c r="M236" s="23"/>
    </row>
    <row r="237" spans="1:13 16383:16384" x14ac:dyDescent="0.2">
      <c r="C237" s="27" t="s">
        <v>240</v>
      </c>
      <c r="D237" s="23"/>
      <c r="E237" s="28"/>
      <c r="F237" s="28"/>
      <c r="G237" s="28"/>
      <c r="H237" s="28"/>
      <c r="I237" s="28"/>
      <c r="J237" s="28"/>
      <c r="K237" s="28"/>
      <c r="L237" s="10"/>
      <c r="M237" s="23"/>
    </row>
    <row r="238" spans="1:13 16383:16384" x14ac:dyDescent="0.2">
      <c r="C238" s="27" t="s">
        <v>237</v>
      </c>
      <c r="D238" s="23"/>
      <c r="E238" s="28"/>
      <c r="F238" s="28"/>
      <c r="G238" s="28"/>
      <c r="H238" s="28"/>
      <c r="I238" s="28"/>
      <c r="J238" s="28"/>
      <c r="K238" s="28"/>
      <c r="L238" s="10"/>
      <c r="M238" s="23"/>
    </row>
    <row r="239" spans="1:13 16383:16384" x14ac:dyDescent="0.2">
      <c r="C239" s="23" t="s">
        <v>11</v>
      </c>
      <c r="D239" s="23"/>
      <c r="E239" s="23"/>
      <c r="F239" s="23"/>
      <c r="G239" s="23"/>
      <c r="H239" s="23"/>
      <c r="I239" s="23"/>
      <c r="J239" s="23"/>
      <c r="K239" s="23"/>
      <c r="L239" s="10"/>
      <c r="M239" s="23"/>
    </row>
    <row r="240" spans="1:13 16383:16384" x14ac:dyDescent="0.2">
      <c r="C240" s="23"/>
      <c r="D240" s="23"/>
      <c r="E240" s="23"/>
      <c r="F240" s="23"/>
      <c r="G240" s="23"/>
      <c r="H240" s="23"/>
      <c r="I240" s="23"/>
      <c r="J240" s="23"/>
      <c r="K240" s="23"/>
      <c r="L240" s="10"/>
      <c r="M240" s="23"/>
    </row>
    <row r="241" spans="3:13" x14ac:dyDescent="0.2">
      <c r="C241" s="23"/>
      <c r="D241" s="23"/>
      <c r="E241" s="23"/>
      <c r="F241" s="23"/>
      <c r="G241" s="23"/>
      <c r="H241" s="23"/>
      <c r="I241" s="23"/>
      <c r="J241" s="23"/>
      <c r="K241" s="23"/>
      <c r="L241" s="10"/>
      <c r="M241" s="23"/>
    </row>
    <row r="242" spans="3:13" x14ac:dyDescent="0.2">
      <c r="C242" s="23"/>
      <c r="D242" s="23"/>
      <c r="E242" s="23"/>
      <c r="F242" s="23"/>
      <c r="G242" s="23"/>
      <c r="H242" s="23"/>
      <c r="I242" s="23"/>
      <c r="J242" s="23"/>
      <c r="K242" s="23"/>
      <c r="L242" s="10"/>
      <c r="M242" s="23"/>
    </row>
    <row r="243" spans="3:13" x14ac:dyDescent="0.2">
      <c r="C243" s="23"/>
      <c r="D243" s="23"/>
      <c r="E243" s="23"/>
      <c r="F243" s="23"/>
      <c r="G243" s="23"/>
      <c r="H243" s="23"/>
      <c r="I243" s="23"/>
      <c r="J243" s="23"/>
      <c r="K243" s="23"/>
      <c r="L243" s="10"/>
      <c r="M243" s="23"/>
    </row>
    <row r="244" spans="3:13" x14ac:dyDescent="0.2">
      <c r="C244" s="23"/>
      <c r="D244" s="23"/>
      <c r="E244" s="23"/>
      <c r="F244" s="23"/>
      <c r="G244" s="23"/>
      <c r="H244" s="23"/>
      <c r="I244" s="23"/>
      <c r="J244" s="23"/>
      <c r="K244" s="23"/>
      <c r="L244" s="10"/>
      <c r="M244" s="23"/>
    </row>
    <row r="245" spans="3:13" x14ac:dyDescent="0.2">
      <c r="C245" s="23"/>
      <c r="D245" s="23"/>
      <c r="E245" s="23"/>
      <c r="F245" s="23"/>
      <c r="G245" s="23"/>
      <c r="H245" s="23"/>
      <c r="I245" s="23"/>
      <c r="J245" s="23"/>
      <c r="K245" s="23"/>
      <c r="L245" s="10"/>
      <c r="M245" s="23"/>
    </row>
    <row r="246" spans="3:13" x14ac:dyDescent="0.2">
      <c r="C246" s="23"/>
      <c r="D246" s="23"/>
      <c r="E246" s="23"/>
      <c r="F246" s="23"/>
      <c r="G246" s="23"/>
      <c r="H246" s="23"/>
      <c r="I246" s="23"/>
      <c r="J246" s="23"/>
      <c r="K246" s="23"/>
      <c r="L246" s="10"/>
      <c r="M246" s="23"/>
    </row>
    <row r="247" spans="3:13" x14ac:dyDescent="0.2">
      <c r="C247" s="23"/>
      <c r="D247" s="23"/>
      <c r="E247" s="23"/>
      <c r="F247" s="23"/>
      <c r="G247" s="23"/>
      <c r="H247" s="23"/>
      <c r="I247" s="23"/>
      <c r="J247" s="23"/>
      <c r="K247" s="23"/>
      <c r="L247" s="10"/>
      <c r="M247" s="23"/>
    </row>
    <row r="248" spans="3:13" x14ac:dyDescent="0.2">
      <c r="C248" s="23"/>
      <c r="D248" s="23"/>
      <c r="E248" s="23"/>
      <c r="F248" s="23"/>
      <c r="G248" s="23"/>
      <c r="H248" s="23"/>
      <c r="I248" s="23"/>
      <c r="J248" s="23"/>
      <c r="K248" s="23"/>
      <c r="L248" s="10"/>
      <c r="M248" s="23"/>
    </row>
    <row r="249" spans="3:13" x14ac:dyDescent="0.2">
      <c r="C249" s="23"/>
      <c r="D249" s="23"/>
      <c r="E249" s="23"/>
      <c r="F249" s="23"/>
      <c r="G249" s="23"/>
      <c r="H249" s="23"/>
      <c r="I249" s="23"/>
      <c r="J249" s="23"/>
      <c r="K249" s="23"/>
      <c r="L249" s="10"/>
      <c r="M249" s="23"/>
    </row>
    <row r="250" spans="3:13" x14ac:dyDescent="0.2">
      <c r="C250" s="23"/>
      <c r="D250" s="23"/>
      <c r="E250" s="23"/>
      <c r="F250" s="23"/>
      <c r="G250" s="23"/>
      <c r="H250" s="23"/>
      <c r="I250" s="23"/>
      <c r="J250" s="23"/>
      <c r="K250" s="23"/>
      <c r="L250" s="10"/>
      <c r="M250" s="23"/>
    </row>
    <row r="251" spans="3:13" x14ac:dyDescent="0.2">
      <c r="C251" s="23"/>
      <c r="D251" s="23"/>
      <c r="E251" s="23"/>
      <c r="F251" s="23"/>
      <c r="G251" s="23"/>
      <c r="H251" s="23"/>
      <c r="I251" s="23"/>
      <c r="J251" s="23"/>
      <c r="K251" s="23"/>
      <c r="L251" s="10"/>
      <c r="M251" s="23"/>
    </row>
    <row r="252" spans="3:13" x14ac:dyDescent="0.2">
      <c r="C252" s="23"/>
      <c r="D252" s="23"/>
      <c r="E252" s="23"/>
      <c r="F252" s="23"/>
      <c r="G252" s="23"/>
      <c r="H252" s="23"/>
      <c r="I252" s="23"/>
      <c r="J252" s="23"/>
      <c r="K252" s="23"/>
      <c r="L252" s="10"/>
      <c r="M252" s="23"/>
    </row>
    <row r="253" spans="3:13" x14ac:dyDescent="0.2">
      <c r="C253" s="23"/>
      <c r="D253" s="23"/>
      <c r="E253" s="23"/>
      <c r="F253" s="23"/>
      <c r="G253" s="23"/>
      <c r="H253" s="23"/>
      <c r="I253" s="23"/>
      <c r="J253" s="23"/>
      <c r="K253" s="23"/>
      <c r="L253" s="10"/>
      <c r="M253" s="23"/>
    </row>
    <row r="254" spans="3:13" x14ac:dyDescent="0.2">
      <c r="C254" s="23"/>
      <c r="D254" s="23"/>
      <c r="E254" s="23"/>
      <c r="F254" s="23"/>
      <c r="G254" s="23"/>
      <c r="H254" s="23"/>
      <c r="I254" s="23"/>
      <c r="J254" s="23"/>
      <c r="K254" s="23"/>
      <c r="L254" s="10"/>
      <c r="M254" s="23"/>
    </row>
    <row r="255" spans="3:13" x14ac:dyDescent="0.2">
      <c r="C255" s="23"/>
      <c r="D255" s="23"/>
      <c r="E255" s="23"/>
      <c r="F255" s="23"/>
      <c r="G255" s="23"/>
      <c r="H255" s="23"/>
      <c r="I255" s="23"/>
      <c r="J255" s="23"/>
      <c r="K255" s="23"/>
      <c r="L255" s="10"/>
      <c r="M255" s="23"/>
    </row>
    <row r="256" spans="3:13" x14ac:dyDescent="0.2">
      <c r="C256" s="23"/>
      <c r="D256" s="23"/>
      <c r="E256" s="23"/>
      <c r="F256" s="23"/>
      <c r="G256" s="23"/>
      <c r="H256" s="23"/>
      <c r="I256" s="23"/>
      <c r="J256" s="23"/>
      <c r="K256" s="23"/>
      <c r="L256" s="10"/>
      <c r="M256" s="23"/>
    </row>
    <row r="257" spans="3:13" x14ac:dyDescent="0.2">
      <c r="C257" s="23"/>
      <c r="D257" s="23"/>
      <c r="E257" s="23"/>
      <c r="F257" s="23"/>
      <c r="G257" s="23"/>
      <c r="H257" s="23"/>
      <c r="I257" s="23"/>
      <c r="J257" s="23"/>
      <c r="K257" s="23"/>
      <c r="L257" s="10"/>
      <c r="M257" s="23"/>
    </row>
    <row r="258" spans="3:13" x14ac:dyDescent="0.2">
      <c r="C258" s="23"/>
      <c r="D258" s="23"/>
      <c r="E258" s="23"/>
      <c r="F258" s="23"/>
      <c r="G258" s="23"/>
      <c r="H258" s="23"/>
      <c r="I258" s="23"/>
      <c r="J258" s="23"/>
      <c r="K258" s="23"/>
      <c r="L258" s="10"/>
      <c r="M258" s="23"/>
    </row>
    <row r="259" spans="3:13" x14ac:dyDescent="0.2">
      <c r="C259" s="23"/>
      <c r="D259" s="23"/>
      <c r="E259" s="23"/>
      <c r="F259" s="23"/>
      <c r="G259" s="23"/>
      <c r="H259" s="23"/>
      <c r="I259" s="23"/>
      <c r="J259" s="23"/>
      <c r="K259" s="23"/>
      <c r="L259" s="10"/>
      <c r="M259" s="23"/>
    </row>
  </sheetData>
  <mergeCells count="19">
    <mergeCell ref="C1:E1"/>
    <mergeCell ref="D221:E221"/>
    <mergeCell ref="D215:E215"/>
    <mergeCell ref="D202:E202"/>
    <mergeCell ref="D175:E175"/>
    <mergeCell ref="D174:E174"/>
    <mergeCell ref="D163:E163"/>
    <mergeCell ref="D80:E80"/>
    <mergeCell ref="D84:E84"/>
    <mergeCell ref="D86:E86"/>
    <mergeCell ref="D77:E77"/>
    <mergeCell ref="D78:E78"/>
    <mergeCell ref="C2:K2"/>
    <mergeCell ref="J7:K7"/>
    <mergeCell ref="D43:E43"/>
    <mergeCell ref="D15:E15"/>
    <mergeCell ref="D81:E81"/>
    <mergeCell ref="D82:E82"/>
    <mergeCell ref="D83:E83"/>
  </mergeCells>
  <printOptions horizontalCentered="1"/>
  <pageMargins left="0.19685039370078741" right="0.19685039370078741" top="0.39370078740157483" bottom="0.39370078740157483" header="0" footer="0"/>
  <pageSetup scale="70" orientation="portrait" r:id="rId1"/>
  <headerFooter alignWithMargins="0"/>
  <ignoredErrors>
    <ignoredError sqref="F9:H9" numberStoredAsText="1"/>
    <ignoredError sqref="F24:I24 F117:K119 F143:J143 F164:K165 F187:J18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Princi_Prog_1T_2017</vt:lpstr>
      <vt:lpstr>Princi_Prog_1T_2017!Área_de_impresión</vt:lpstr>
      <vt:lpstr>Princi_Prog_1T_2017!Títulos_a_imprimir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Sirenia Antolin Alvarez</cp:lastModifiedBy>
  <cp:lastPrinted>2017-04-27T00:45:00Z</cp:lastPrinted>
  <dcterms:created xsi:type="dcterms:W3CDTF">2014-10-24T17:02:04Z</dcterms:created>
  <dcterms:modified xsi:type="dcterms:W3CDTF">2017-04-27T00:53:08Z</dcterms:modified>
</cp:coreProperties>
</file>